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codeName="ЭтаКнига" defaultThemeVersion="124226"/>
  <xr:revisionPtr revIDLastSave="0" documentId="13_ncr:1_{5C12F211-2BD0-4CD1-BBA3-D362C89E42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ясли" sheetId="2" r:id="rId1"/>
    <sheet name="сад" sheetId="5" r:id="rId2"/>
    <sheet name="анализ" sheetId="76" r:id="rId3"/>
    <sheet name="суточный набор" sheetId="77" r:id="rId4"/>
    <sheet name="титул" sheetId="78" r:id="rId5"/>
  </sheets>
  <definedNames>
    <definedName name="_xlnm._FilterDatabase" localSheetId="1" hidden="1">сад!$A$6:$X$1167</definedName>
    <definedName name="_xlnm._FilterDatabase" localSheetId="0" hidden="1">ясли!$A$1:$Y$1065</definedName>
    <definedName name="_xlnm.Print_Area" localSheetId="1">сад!$A$1:$BR$1194</definedName>
    <definedName name="_xlnm.Print_Area" localSheetId="0">ясли!$A$1:$BR$1125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89" i="5" l="1"/>
  <c r="H1089" i="5"/>
  <c r="I1089" i="5"/>
  <c r="J1089" i="5"/>
  <c r="K1089" i="5"/>
  <c r="L1089" i="5"/>
  <c r="M1089" i="5"/>
  <c r="N1089" i="5"/>
  <c r="O1089" i="5"/>
  <c r="P1089" i="5"/>
  <c r="Q1089" i="5"/>
  <c r="R1089" i="5"/>
  <c r="S1089" i="5"/>
  <c r="T1089" i="5"/>
  <c r="U1089" i="5"/>
  <c r="V1089" i="5"/>
  <c r="W1089" i="5"/>
  <c r="G1090" i="5"/>
  <c r="H1090" i="5"/>
  <c r="I1090" i="5"/>
  <c r="J1090" i="5"/>
  <c r="K1090" i="5"/>
  <c r="L1090" i="5"/>
  <c r="M1090" i="5"/>
  <c r="N1090" i="5"/>
  <c r="O1090" i="5"/>
  <c r="P1090" i="5"/>
  <c r="Q1090" i="5"/>
  <c r="R1090" i="5"/>
  <c r="S1090" i="5"/>
  <c r="T1090" i="5"/>
  <c r="U1090" i="5"/>
  <c r="V1090" i="5"/>
  <c r="W1090" i="5"/>
  <c r="G1091" i="5"/>
  <c r="H1091" i="5"/>
  <c r="I1091" i="5"/>
  <c r="J1091" i="5"/>
  <c r="K1091" i="5"/>
  <c r="L1091" i="5"/>
  <c r="M1091" i="5"/>
  <c r="N1091" i="5"/>
  <c r="O1091" i="5"/>
  <c r="P1091" i="5"/>
  <c r="Q1091" i="5"/>
  <c r="R1091" i="5"/>
  <c r="S1091" i="5"/>
  <c r="T1091" i="5"/>
  <c r="U1091" i="5"/>
  <c r="V1091" i="5"/>
  <c r="W1091" i="5"/>
  <c r="G1092" i="5"/>
  <c r="H1092" i="5"/>
  <c r="I1092" i="5"/>
  <c r="J1092" i="5"/>
  <c r="K1092" i="5"/>
  <c r="L1092" i="5"/>
  <c r="M1092" i="5"/>
  <c r="N1092" i="5"/>
  <c r="O1092" i="5"/>
  <c r="P1092" i="5"/>
  <c r="Q1092" i="5"/>
  <c r="R1092" i="5"/>
  <c r="S1092" i="5"/>
  <c r="T1092" i="5"/>
  <c r="U1092" i="5"/>
  <c r="V1092" i="5"/>
  <c r="W1092" i="5"/>
  <c r="G1093" i="5"/>
  <c r="H1093" i="5"/>
  <c r="I1093" i="5"/>
  <c r="J1093" i="5"/>
  <c r="K1093" i="5"/>
  <c r="L1093" i="5"/>
  <c r="M1093" i="5"/>
  <c r="N1093" i="5"/>
  <c r="O1093" i="5"/>
  <c r="P1093" i="5"/>
  <c r="Q1093" i="5"/>
  <c r="R1093" i="5"/>
  <c r="S1093" i="5"/>
  <c r="T1093" i="5"/>
  <c r="U1093" i="5"/>
  <c r="V1093" i="5"/>
  <c r="W1093" i="5"/>
  <c r="F1093" i="5"/>
  <c r="F1092" i="5"/>
  <c r="F1091" i="5"/>
  <c r="F1090" i="5"/>
  <c r="F1089" i="5"/>
  <c r="G192" i="5"/>
  <c r="F191" i="5"/>
  <c r="F190" i="5"/>
  <c r="C206" i="5"/>
  <c r="F342" i="2"/>
  <c r="D342" i="2"/>
  <c r="C1129" i="5" l="1"/>
  <c r="W1127" i="5"/>
  <c r="W1128" i="5" s="1"/>
  <c r="V1127" i="5"/>
  <c r="V1128" i="5" s="1"/>
  <c r="U1127" i="5"/>
  <c r="U1128" i="5" s="1"/>
  <c r="T1127" i="5"/>
  <c r="T1128" i="5" s="1"/>
  <c r="S1127" i="5"/>
  <c r="S1128" i="5" s="1"/>
  <c r="R1127" i="5"/>
  <c r="R1128" i="5" s="1"/>
  <c r="Q1127" i="5"/>
  <c r="Q1128" i="5" s="1"/>
  <c r="P1127" i="5"/>
  <c r="P1128" i="5" s="1"/>
  <c r="O1127" i="5"/>
  <c r="O1128" i="5" s="1"/>
  <c r="N1127" i="5"/>
  <c r="N1128" i="5" s="1"/>
  <c r="M1127" i="5"/>
  <c r="M1128" i="5" s="1"/>
  <c r="L1127" i="5"/>
  <c r="L1128" i="5" s="1"/>
  <c r="K1127" i="5"/>
  <c r="K1128" i="5" s="1"/>
  <c r="J1127" i="5"/>
  <c r="J1128" i="5" s="1"/>
  <c r="I1127" i="5"/>
  <c r="H1127" i="5"/>
  <c r="G1127" i="5"/>
  <c r="F1127" i="5"/>
  <c r="E1127" i="5"/>
  <c r="D1127" i="5"/>
  <c r="W1124" i="5"/>
  <c r="W1125" i="5" s="1"/>
  <c r="V1124" i="5"/>
  <c r="V1125" i="5" s="1"/>
  <c r="U1124" i="5"/>
  <c r="U1125" i="5" s="1"/>
  <c r="T1124" i="5"/>
  <c r="T1125" i="5" s="1"/>
  <c r="S1124" i="5"/>
  <c r="S1125" i="5" s="1"/>
  <c r="R1124" i="5"/>
  <c r="R1125" i="5" s="1"/>
  <c r="Q1124" i="5"/>
  <c r="Q1125" i="5" s="1"/>
  <c r="P1124" i="5"/>
  <c r="P1125" i="5" s="1"/>
  <c r="O1124" i="5"/>
  <c r="O1125" i="5" s="1"/>
  <c r="N1124" i="5"/>
  <c r="N1125" i="5" s="1"/>
  <c r="M1124" i="5"/>
  <c r="M1125" i="5" s="1"/>
  <c r="L1124" i="5"/>
  <c r="L1125" i="5" s="1"/>
  <c r="K1124" i="5"/>
  <c r="K1125" i="5" s="1"/>
  <c r="J1124" i="5"/>
  <c r="J1125" i="5" s="1"/>
  <c r="I1124" i="5"/>
  <c r="H1124" i="5"/>
  <c r="G1124" i="5"/>
  <c r="F1124" i="5"/>
  <c r="E1124" i="5"/>
  <c r="D1124" i="5"/>
  <c r="W1121" i="5"/>
  <c r="V1121" i="5"/>
  <c r="U1121" i="5"/>
  <c r="T1121" i="5"/>
  <c r="S1121" i="5"/>
  <c r="R1121" i="5"/>
  <c r="Q1121" i="5"/>
  <c r="P1121" i="5"/>
  <c r="O1121" i="5"/>
  <c r="N1121" i="5"/>
  <c r="M1121" i="5"/>
  <c r="L1121" i="5"/>
  <c r="K1121" i="5"/>
  <c r="J1121" i="5"/>
  <c r="I1121" i="5"/>
  <c r="H1121" i="5"/>
  <c r="G1121" i="5"/>
  <c r="F1121" i="5"/>
  <c r="E1121" i="5"/>
  <c r="D1121" i="5"/>
  <c r="W1120" i="5"/>
  <c r="V1120" i="5"/>
  <c r="U1120" i="5"/>
  <c r="T1120" i="5"/>
  <c r="S1120" i="5"/>
  <c r="R1120" i="5"/>
  <c r="Q1120" i="5"/>
  <c r="P1120" i="5"/>
  <c r="O1120" i="5"/>
  <c r="N1120" i="5"/>
  <c r="M1120" i="5"/>
  <c r="L1120" i="5"/>
  <c r="K1120" i="5"/>
  <c r="J1120" i="5"/>
  <c r="I1120" i="5"/>
  <c r="H1120" i="5"/>
  <c r="G1120" i="5"/>
  <c r="F1120" i="5"/>
  <c r="E1120" i="5"/>
  <c r="D1120" i="5"/>
  <c r="W1119" i="5"/>
  <c r="V1119" i="5"/>
  <c r="U1119" i="5"/>
  <c r="T1119" i="5"/>
  <c r="S1119" i="5"/>
  <c r="R1119" i="5"/>
  <c r="Q1119" i="5"/>
  <c r="P1119" i="5"/>
  <c r="O1119" i="5"/>
  <c r="N1119" i="5"/>
  <c r="M1119" i="5"/>
  <c r="L1119" i="5"/>
  <c r="K1119" i="5"/>
  <c r="J1119" i="5"/>
  <c r="I1119" i="5"/>
  <c r="H1119" i="5"/>
  <c r="G1119" i="5"/>
  <c r="F1119" i="5"/>
  <c r="E1119" i="5"/>
  <c r="D1119" i="5"/>
  <c r="W1118" i="5"/>
  <c r="V1118" i="5"/>
  <c r="U1118" i="5"/>
  <c r="T1118" i="5"/>
  <c r="S1118" i="5"/>
  <c r="R1118" i="5"/>
  <c r="Q1118" i="5"/>
  <c r="P1118" i="5"/>
  <c r="O1118" i="5"/>
  <c r="N1118" i="5"/>
  <c r="M1118" i="5"/>
  <c r="L1118" i="5"/>
  <c r="K1118" i="5"/>
  <c r="J1118" i="5"/>
  <c r="I1118" i="5"/>
  <c r="H1118" i="5"/>
  <c r="G1118" i="5"/>
  <c r="F1118" i="5"/>
  <c r="E1118" i="5"/>
  <c r="D1118" i="5"/>
  <c r="W1117" i="5"/>
  <c r="V1117" i="5"/>
  <c r="U1117" i="5"/>
  <c r="T1117" i="5"/>
  <c r="S1117" i="5"/>
  <c r="R1117" i="5"/>
  <c r="Q1117" i="5"/>
  <c r="P1117" i="5"/>
  <c r="O1117" i="5"/>
  <c r="N1117" i="5"/>
  <c r="M1117" i="5"/>
  <c r="L1117" i="5"/>
  <c r="K1117" i="5"/>
  <c r="J1117" i="5"/>
  <c r="I1117" i="5"/>
  <c r="H1117" i="5"/>
  <c r="G1117" i="5"/>
  <c r="F1117" i="5"/>
  <c r="E1117" i="5"/>
  <c r="D1117" i="5"/>
  <c r="W1116" i="5"/>
  <c r="V1116" i="5"/>
  <c r="U1116" i="5"/>
  <c r="T1116" i="5"/>
  <c r="S1116" i="5"/>
  <c r="R1116" i="5"/>
  <c r="Q1116" i="5"/>
  <c r="P1116" i="5"/>
  <c r="O1116" i="5"/>
  <c r="N1116" i="5"/>
  <c r="M1116" i="5"/>
  <c r="L1116" i="5"/>
  <c r="K1116" i="5"/>
  <c r="J1116" i="5"/>
  <c r="I1116" i="5"/>
  <c r="H1116" i="5"/>
  <c r="G1116" i="5"/>
  <c r="F1116" i="5"/>
  <c r="E1116" i="5"/>
  <c r="D1116" i="5"/>
  <c r="W1115" i="5"/>
  <c r="V1115" i="5"/>
  <c r="U1115" i="5"/>
  <c r="T1115" i="5"/>
  <c r="S1115" i="5"/>
  <c r="R1115" i="5"/>
  <c r="Q1115" i="5"/>
  <c r="P1115" i="5"/>
  <c r="O1115" i="5"/>
  <c r="N1115" i="5"/>
  <c r="M1115" i="5"/>
  <c r="L1115" i="5"/>
  <c r="K1115" i="5"/>
  <c r="J1115" i="5"/>
  <c r="I1115" i="5"/>
  <c r="H1115" i="5"/>
  <c r="G1115" i="5"/>
  <c r="F1115" i="5"/>
  <c r="E1115" i="5"/>
  <c r="L34" i="77" s="1"/>
  <c r="D1115" i="5"/>
  <c r="W1114" i="5"/>
  <c r="V1114" i="5"/>
  <c r="V1122" i="5" s="1"/>
  <c r="U1114" i="5"/>
  <c r="T1114" i="5"/>
  <c r="S1114" i="5"/>
  <c r="R1114" i="5"/>
  <c r="R1122" i="5" s="1"/>
  <c r="Q1114" i="5"/>
  <c r="Q1122" i="5" s="1"/>
  <c r="P1114" i="5"/>
  <c r="P1122" i="5" s="1"/>
  <c r="O1114" i="5"/>
  <c r="N1114" i="5"/>
  <c r="N1122" i="5" s="1"/>
  <c r="M1114" i="5"/>
  <c r="M1122" i="5" s="1"/>
  <c r="L1114" i="5"/>
  <c r="L1122" i="5" s="1"/>
  <c r="K1114" i="5"/>
  <c r="J1114" i="5"/>
  <c r="J1122" i="5" s="1"/>
  <c r="I1114" i="5"/>
  <c r="H1114" i="5"/>
  <c r="G1114" i="5"/>
  <c r="F1114" i="5"/>
  <c r="E1114" i="5"/>
  <c r="D1114" i="5"/>
  <c r="W1111" i="5"/>
  <c r="V1111" i="5"/>
  <c r="U1111" i="5"/>
  <c r="T1111" i="5"/>
  <c r="S1111" i="5"/>
  <c r="R1111" i="5"/>
  <c r="Q1111" i="5"/>
  <c r="P1111" i="5"/>
  <c r="O1111" i="5"/>
  <c r="N1111" i="5"/>
  <c r="M1111" i="5"/>
  <c r="L1111" i="5"/>
  <c r="K1111" i="5"/>
  <c r="J1111" i="5"/>
  <c r="I1111" i="5"/>
  <c r="H1111" i="5"/>
  <c r="G1111" i="5"/>
  <c r="F1111" i="5"/>
  <c r="E1111" i="5"/>
  <c r="D1111" i="5"/>
  <c r="W1110" i="5"/>
  <c r="V1110" i="5"/>
  <c r="U1110" i="5"/>
  <c r="T1110" i="5"/>
  <c r="S1110" i="5"/>
  <c r="R1110" i="5"/>
  <c r="Q1110" i="5"/>
  <c r="P1110" i="5"/>
  <c r="O1110" i="5"/>
  <c r="N1110" i="5"/>
  <c r="M1110" i="5"/>
  <c r="L1110" i="5"/>
  <c r="K1110" i="5"/>
  <c r="J1110" i="5"/>
  <c r="I1110" i="5"/>
  <c r="H1110" i="5"/>
  <c r="G1110" i="5"/>
  <c r="F1110" i="5"/>
  <c r="E1110" i="5"/>
  <c r="D1110" i="5"/>
  <c r="W1109" i="5"/>
  <c r="V1109" i="5"/>
  <c r="U1109" i="5"/>
  <c r="T1109" i="5"/>
  <c r="S1109" i="5"/>
  <c r="R1109" i="5"/>
  <c r="Q1109" i="5"/>
  <c r="P1109" i="5"/>
  <c r="O1109" i="5"/>
  <c r="N1109" i="5"/>
  <c r="M1109" i="5"/>
  <c r="L1109" i="5"/>
  <c r="K1109" i="5"/>
  <c r="J1109" i="5"/>
  <c r="I1109" i="5"/>
  <c r="H1109" i="5"/>
  <c r="G1109" i="5"/>
  <c r="F1109" i="5"/>
  <c r="E1109" i="5"/>
  <c r="D1109" i="5"/>
  <c r="W1108" i="5"/>
  <c r="W1112" i="5" s="1"/>
  <c r="V1108" i="5"/>
  <c r="V1112" i="5" s="1"/>
  <c r="V1129" i="5" s="1"/>
  <c r="U1108" i="5"/>
  <c r="U1112" i="5" s="1"/>
  <c r="T1108" i="5"/>
  <c r="T1112" i="5" s="1"/>
  <c r="S1108" i="5"/>
  <c r="R1108" i="5"/>
  <c r="R1112" i="5" s="1"/>
  <c r="R1129" i="5" s="1"/>
  <c r="Q1108" i="5"/>
  <c r="P1108" i="5"/>
  <c r="P1112" i="5" s="1"/>
  <c r="P1129" i="5" s="1"/>
  <c r="O1108" i="5"/>
  <c r="N1108" i="5"/>
  <c r="M1108" i="5"/>
  <c r="L1108" i="5"/>
  <c r="L1112" i="5" s="1"/>
  <c r="L1129" i="5" s="1"/>
  <c r="K1108" i="5"/>
  <c r="K1112" i="5" s="1"/>
  <c r="J1108" i="5"/>
  <c r="J1112" i="5" s="1"/>
  <c r="J1129" i="5" s="1"/>
  <c r="I1108" i="5"/>
  <c r="H1108" i="5"/>
  <c r="G1108" i="5"/>
  <c r="F1108" i="5"/>
  <c r="E1108" i="5"/>
  <c r="L16" i="77" s="1"/>
  <c r="D1108" i="5"/>
  <c r="C1105" i="5"/>
  <c r="AV1104" i="5"/>
  <c r="AU1104" i="5"/>
  <c r="AT1104" i="5"/>
  <c r="AS1104" i="5"/>
  <c r="AR1104" i="5"/>
  <c r="AQ1104" i="5"/>
  <c r="AP1104" i="5"/>
  <c r="AO1104" i="5"/>
  <c r="AN1104" i="5"/>
  <c r="AM1104" i="5"/>
  <c r="AL1104" i="5"/>
  <c r="AK1104" i="5"/>
  <c r="AJ1104" i="5"/>
  <c r="AI1104" i="5"/>
  <c r="AH1104" i="5"/>
  <c r="AG1104" i="5"/>
  <c r="AF1104" i="5"/>
  <c r="AE1104" i="5"/>
  <c r="W1103" i="5"/>
  <c r="W1104" i="5" s="1"/>
  <c r="V1103" i="5"/>
  <c r="V1104" i="5" s="1"/>
  <c r="U1103" i="5"/>
  <c r="U1104" i="5" s="1"/>
  <c r="T1103" i="5"/>
  <c r="T1104" i="5" s="1"/>
  <c r="S1103" i="5"/>
  <c r="S1104" i="5" s="1"/>
  <c r="R1103" i="5"/>
  <c r="R1104" i="5" s="1"/>
  <c r="Q1103" i="5"/>
  <c r="Q1104" i="5" s="1"/>
  <c r="P1103" i="5"/>
  <c r="P1104" i="5" s="1"/>
  <c r="O1103" i="5"/>
  <c r="O1104" i="5" s="1"/>
  <c r="N1103" i="5"/>
  <c r="N1104" i="5" s="1"/>
  <c r="M1103" i="5"/>
  <c r="M1104" i="5" s="1"/>
  <c r="L1103" i="5"/>
  <c r="L1104" i="5" s="1"/>
  <c r="K1103" i="5"/>
  <c r="K1104" i="5" s="1"/>
  <c r="J1103" i="5"/>
  <c r="J1104" i="5" s="1"/>
  <c r="I1103" i="5"/>
  <c r="H1103" i="5"/>
  <c r="G1103" i="5"/>
  <c r="F1103" i="5"/>
  <c r="E1103" i="5"/>
  <c r="L22" i="77" s="1"/>
  <c r="D1103" i="5"/>
  <c r="W1100" i="5"/>
  <c r="V1100" i="5"/>
  <c r="U1100" i="5"/>
  <c r="T1100" i="5"/>
  <c r="S1100" i="5"/>
  <c r="R1100" i="5"/>
  <c r="Q1100" i="5"/>
  <c r="P1100" i="5"/>
  <c r="O1100" i="5"/>
  <c r="N1100" i="5"/>
  <c r="M1100" i="5"/>
  <c r="L1100" i="5"/>
  <c r="K1100" i="5"/>
  <c r="J1100" i="5"/>
  <c r="I1100" i="5"/>
  <c r="H1100" i="5"/>
  <c r="G1100" i="5"/>
  <c r="F1100" i="5"/>
  <c r="E1100" i="5"/>
  <c r="D1100" i="5"/>
  <c r="W1099" i="5"/>
  <c r="V1099" i="5"/>
  <c r="U1099" i="5"/>
  <c r="T1099" i="5"/>
  <c r="S1099" i="5"/>
  <c r="R1099" i="5"/>
  <c r="Q1099" i="5"/>
  <c r="P1099" i="5"/>
  <c r="O1099" i="5"/>
  <c r="N1099" i="5"/>
  <c r="M1099" i="5"/>
  <c r="L1099" i="5"/>
  <c r="K1099" i="5"/>
  <c r="J1099" i="5"/>
  <c r="I1099" i="5"/>
  <c r="H1099" i="5"/>
  <c r="G1099" i="5"/>
  <c r="F1099" i="5"/>
  <c r="E1099" i="5"/>
  <c r="L30" i="77" s="1"/>
  <c r="D1099" i="5"/>
  <c r="W1098" i="5"/>
  <c r="V1098" i="5"/>
  <c r="U1098" i="5"/>
  <c r="T1098" i="5"/>
  <c r="S1098" i="5"/>
  <c r="R1098" i="5"/>
  <c r="Q1098" i="5"/>
  <c r="P1098" i="5"/>
  <c r="O1098" i="5"/>
  <c r="N1098" i="5"/>
  <c r="M1098" i="5"/>
  <c r="L1098" i="5"/>
  <c r="K1098" i="5"/>
  <c r="J1098" i="5"/>
  <c r="I1098" i="5"/>
  <c r="H1098" i="5"/>
  <c r="G1098" i="5"/>
  <c r="F1098" i="5"/>
  <c r="E1098" i="5"/>
  <c r="D1098" i="5"/>
  <c r="W1097" i="5"/>
  <c r="W1101" i="5" s="1"/>
  <c r="V1097" i="5"/>
  <c r="V1101" i="5" s="1"/>
  <c r="U1097" i="5"/>
  <c r="U1101" i="5" s="1"/>
  <c r="T1097" i="5"/>
  <c r="T1101" i="5" s="1"/>
  <c r="S1097" i="5"/>
  <c r="S1101" i="5" s="1"/>
  <c r="R1097" i="5"/>
  <c r="Q1097" i="5"/>
  <c r="Q1101" i="5" s="1"/>
  <c r="P1097" i="5"/>
  <c r="P1101" i="5" s="1"/>
  <c r="O1097" i="5"/>
  <c r="O1101" i="5" s="1"/>
  <c r="N1097" i="5"/>
  <c r="M1097" i="5"/>
  <c r="L1097" i="5"/>
  <c r="L1101" i="5" s="1"/>
  <c r="K1097" i="5"/>
  <c r="K1101" i="5" s="1"/>
  <c r="J1097" i="5"/>
  <c r="J1101" i="5" s="1"/>
  <c r="I1097" i="5"/>
  <c r="H1097" i="5"/>
  <c r="G1097" i="5"/>
  <c r="F1097" i="5"/>
  <c r="E1097" i="5"/>
  <c r="D1097" i="5"/>
  <c r="E1093" i="5"/>
  <c r="D1093" i="5"/>
  <c r="E1092" i="5"/>
  <c r="D1092" i="5"/>
  <c r="E1091" i="5"/>
  <c r="D1091" i="5"/>
  <c r="E1090" i="5"/>
  <c r="D1090" i="5"/>
  <c r="W1094" i="5"/>
  <c r="V1094" i="5"/>
  <c r="U1094" i="5"/>
  <c r="T1094" i="5"/>
  <c r="S1094" i="5"/>
  <c r="R1094" i="5"/>
  <c r="Q1094" i="5"/>
  <c r="P1094" i="5"/>
  <c r="O1094" i="5"/>
  <c r="N1094" i="5"/>
  <c r="M1094" i="5"/>
  <c r="L1094" i="5"/>
  <c r="K1094" i="5"/>
  <c r="J1094" i="5"/>
  <c r="E1089" i="5"/>
  <c r="D1089" i="5"/>
  <c r="W1086" i="5"/>
  <c r="V1086" i="5"/>
  <c r="U1086" i="5"/>
  <c r="T1086" i="5"/>
  <c r="S1086" i="5"/>
  <c r="R1086" i="5"/>
  <c r="Q1086" i="5"/>
  <c r="P1086" i="5"/>
  <c r="O1086" i="5"/>
  <c r="N1086" i="5"/>
  <c r="M1086" i="5"/>
  <c r="L1086" i="5"/>
  <c r="K1086" i="5"/>
  <c r="J1086" i="5"/>
  <c r="I1086" i="5"/>
  <c r="H1086" i="5"/>
  <c r="G1086" i="5"/>
  <c r="F1086" i="5"/>
  <c r="E1086" i="5"/>
  <c r="D1086" i="5"/>
  <c r="W1085" i="5"/>
  <c r="V1085" i="5"/>
  <c r="U1085" i="5"/>
  <c r="T1085" i="5"/>
  <c r="S1085" i="5"/>
  <c r="R1085" i="5"/>
  <c r="Q1085" i="5"/>
  <c r="P1085" i="5"/>
  <c r="O1085" i="5"/>
  <c r="N1085" i="5"/>
  <c r="M1085" i="5"/>
  <c r="L1085" i="5"/>
  <c r="K1085" i="5"/>
  <c r="J1085" i="5"/>
  <c r="I1085" i="5"/>
  <c r="H1085" i="5"/>
  <c r="G1085" i="5"/>
  <c r="F1085" i="5"/>
  <c r="E1085" i="5"/>
  <c r="D1085" i="5"/>
  <c r="W1084" i="5"/>
  <c r="V1084" i="5"/>
  <c r="U1084" i="5"/>
  <c r="T1084" i="5"/>
  <c r="S1084" i="5"/>
  <c r="R1084" i="5"/>
  <c r="Q1084" i="5"/>
  <c r="P1084" i="5"/>
  <c r="O1084" i="5"/>
  <c r="N1084" i="5"/>
  <c r="M1084" i="5"/>
  <c r="L1084" i="5"/>
  <c r="K1084" i="5"/>
  <c r="J1084" i="5"/>
  <c r="I1084" i="5"/>
  <c r="H1084" i="5"/>
  <c r="G1084" i="5"/>
  <c r="F1084" i="5"/>
  <c r="E1084" i="5"/>
  <c r="D1084" i="5"/>
  <c r="W1083" i="5"/>
  <c r="V1083" i="5"/>
  <c r="U1083" i="5"/>
  <c r="T1083" i="5"/>
  <c r="S1083" i="5"/>
  <c r="R1083" i="5"/>
  <c r="Q1083" i="5"/>
  <c r="P1083" i="5"/>
  <c r="O1083" i="5"/>
  <c r="N1083" i="5"/>
  <c r="M1083" i="5"/>
  <c r="L1083" i="5"/>
  <c r="K1083" i="5"/>
  <c r="J1083" i="5"/>
  <c r="I1083" i="5"/>
  <c r="H1083" i="5"/>
  <c r="G1083" i="5"/>
  <c r="F1083" i="5"/>
  <c r="E1083" i="5"/>
  <c r="D1083" i="5"/>
  <c r="W1082" i="5"/>
  <c r="V1082" i="5"/>
  <c r="U1082" i="5"/>
  <c r="T1082" i="5"/>
  <c r="S1082" i="5"/>
  <c r="R1082" i="5"/>
  <c r="Q1082" i="5"/>
  <c r="P1082" i="5"/>
  <c r="O1082" i="5"/>
  <c r="N1082" i="5"/>
  <c r="M1082" i="5"/>
  <c r="L1082" i="5"/>
  <c r="K1082" i="5"/>
  <c r="J1082" i="5"/>
  <c r="I1082" i="5"/>
  <c r="H1082" i="5"/>
  <c r="G1082" i="5"/>
  <c r="F1082" i="5"/>
  <c r="E1082" i="5"/>
  <c r="D1082" i="5"/>
  <c r="W1081" i="5"/>
  <c r="V1081" i="5"/>
  <c r="U1081" i="5"/>
  <c r="T1081" i="5"/>
  <c r="S1081" i="5"/>
  <c r="R1081" i="5"/>
  <c r="Q1081" i="5"/>
  <c r="P1081" i="5"/>
  <c r="O1081" i="5"/>
  <c r="N1081" i="5"/>
  <c r="M1081" i="5"/>
  <c r="L1081" i="5"/>
  <c r="K1081" i="5"/>
  <c r="J1081" i="5"/>
  <c r="I1081" i="5"/>
  <c r="H1081" i="5"/>
  <c r="G1081" i="5"/>
  <c r="F1081" i="5"/>
  <c r="E1081" i="5"/>
  <c r="D1081" i="5"/>
  <c r="W1080" i="5"/>
  <c r="W1087" i="5" s="1"/>
  <c r="V1080" i="5"/>
  <c r="U1080" i="5"/>
  <c r="U1087" i="5" s="1"/>
  <c r="T1080" i="5"/>
  <c r="S1080" i="5"/>
  <c r="R1080" i="5"/>
  <c r="R1087" i="5" s="1"/>
  <c r="Q1080" i="5"/>
  <c r="Q1087" i="5" s="1"/>
  <c r="P1080" i="5"/>
  <c r="P1087" i="5" s="1"/>
  <c r="O1080" i="5"/>
  <c r="N1080" i="5"/>
  <c r="M1080" i="5"/>
  <c r="L1080" i="5"/>
  <c r="L1087" i="5" s="1"/>
  <c r="K1080" i="5"/>
  <c r="K1087" i="5" s="1"/>
  <c r="J1080" i="5"/>
  <c r="I1080" i="5"/>
  <c r="H1080" i="5"/>
  <c r="G1080" i="5"/>
  <c r="F1080" i="5"/>
  <c r="E1080" i="5"/>
  <c r="D1080" i="5"/>
  <c r="W1077" i="5"/>
  <c r="V1077" i="5"/>
  <c r="U1077" i="5"/>
  <c r="T1077" i="5"/>
  <c r="S1077" i="5"/>
  <c r="R1077" i="5"/>
  <c r="Q1077" i="5"/>
  <c r="P1077" i="5"/>
  <c r="O1077" i="5"/>
  <c r="N1077" i="5"/>
  <c r="M1077" i="5"/>
  <c r="L1077" i="5"/>
  <c r="K1077" i="5"/>
  <c r="J1077" i="5"/>
  <c r="I1077" i="5"/>
  <c r="H1077" i="5"/>
  <c r="G1077" i="5"/>
  <c r="F1077" i="5"/>
  <c r="E1077" i="5"/>
  <c r="D1077" i="5"/>
  <c r="W1076" i="5"/>
  <c r="V1076" i="5"/>
  <c r="U1076" i="5"/>
  <c r="T1076" i="5"/>
  <c r="S1076" i="5"/>
  <c r="R1076" i="5"/>
  <c r="Q1076" i="5"/>
  <c r="P1076" i="5"/>
  <c r="O1076" i="5"/>
  <c r="N1076" i="5"/>
  <c r="M1076" i="5"/>
  <c r="L1076" i="5"/>
  <c r="K1076" i="5"/>
  <c r="J1076" i="5"/>
  <c r="I1076" i="5"/>
  <c r="H1076" i="5"/>
  <c r="G1076" i="5"/>
  <c r="F1076" i="5"/>
  <c r="E1076" i="5"/>
  <c r="D1076" i="5"/>
  <c r="W1075" i="5"/>
  <c r="V1075" i="5"/>
  <c r="U1075" i="5"/>
  <c r="T1075" i="5"/>
  <c r="S1075" i="5"/>
  <c r="R1075" i="5"/>
  <c r="Q1075" i="5"/>
  <c r="P1075" i="5"/>
  <c r="O1075" i="5"/>
  <c r="N1075" i="5"/>
  <c r="M1075" i="5"/>
  <c r="L1075" i="5"/>
  <c r="K1075" i="5"/>
  <c r="J1075" i="5"/>
  <c r="I1075" i="5"/>
  <c r="H1075" i="5"/>
  <c r="G1075" i="5"/>
  <c r="F1075" i="5"/>
  <c r="E1075" i="5"/>
  <c r="D1075" i="5"/>
  <c r="W1074" i="5"/>
  <c r="V1074" i="5"/>
  <c r="U1074" i="5"/>
  <c r="T1074" i="5"/>
  <c r="S1074" i="5"/>
  <c r="R1074" i="5"/>
  <c r="Q1074" i="5"/>
  <c r="P1074" i="5"/>
  <c r="O1074" i="5"/>
  <c r="N1074" i="5"/>
  <c r="M1074" i="5"/>
  <c r="L1074" i="5"/>
  <c r="K1074" i="5"/>
  <c r="J1074" i="5"/>
  <c r="I1074" i="5"/>
  <c r="H1074" i="5"/>
  <c r="G1074" i="5"/>
  <c r="F1074" i="5"/>
  <c r="E1074" i="5"/>
  <c r="D1074" i="5"/>
  <c r="W1073" i="5"/>
  <c r="V1073" i="5"/>
  <c r="U1073" i="5"/>
  <c r="T1073" i="5"/>
  <c r="S1073" i="5"/>
  <c r="R1073" i="5"/>
  <c r="Q1073" i="5"/>
  <c r="P1073" i="5"/>
  <c r="O1073" i="5"/>
  <c r="N1073" i="5"/>
  <c r="M1073" i="5"/>
  <c r="L1073" i="5"/>
  <c r="K1073" i="5"/>
  <c r="J1073" i="5"/>
  <c r="I1073" i="5"/>
  <c r="H1073" i="5"/>
  <c r="G1073" i="5"/>
  <c r="F1073" i="5"/>
  <c r="E1073" i="5"/>
  <c r="D1073" i="5"/>
  <c r="W1072" i="5"/>
  <c r="V1072" i="5"/>
  <c r="U1072" i="5"/>
  <c r="T1072" i="5"/>
  <c r="S1072" i="5"/>
  <c r="R1072" i="5"/>
  <c r="Q1072" i="5"/>
  <c r="P1072" i="5"/>
  <c r="O1072" i="5"/>
  <c r="N1072" i="5"/>
  <c r="M1072" i="5"/>
  <c r="L1072" i="5"/>
  <c r="K1072" i="5"/>
  <c r="J1072" i="5"/>
  <c r="I1072" i="5"/>
  <c r="H1072" i="5"/>
  <c r="G1072" i="5"/>
  <c r="F1072" i="5"/>
  <c r="E1072" i="5"/>
  <c r="D1072" i="5"/>
  <c r="W1071" i="5"/>
  <c r="V1071" i="5"/>
  <c r="U1071" i="5"/>
  <c r="T1071" i="5"/>
  <c r="S1071" i="5"/>
  <c r="R1071" i="5"/>
  <c r="Q1071" i="5"/>
  <c r="P1071" i="5"/>
  <c r="O1071" i="5"/>
  <c r="N1071" i="5"/>
  <c r="M1071" i="5"/>
  <c r="L1071" i="5"/>
  <c r="K1071" i="5"/>
  <c r="J1071" i="5"/>
  <c r="I1071" i="5"/>
  <c r="H1071" i="5"/>
  <c r="G1071" i="5"/>
  <c r="F1071" i="5"/>
  <c r="E1071" i="5"/>
  <c r="D1071" i="5"/>
  <c r="W1070" i="5"/>
  <c r="V1070" i="5"/>
  <c r="U1070" i="5"/>
  <c r="T1070" i="5"/>
  <c r="S1070" i="5"/>
  <c r="R1070" i="5"/>
  <c r="Q1070" i="5"/>
  <c r="P1070" i="5"/>
  <c r="O1070" i="5"/>
  <c r="N1070" i="5"/>
  <c r="M1070" i="5"/>
  <c r="L1070" i="5"/>
  <c r="K1070" i="5"/>
  <c r="J1070" i="5"/>
  <c r="I1070" i="5"/>
  <c r="H1070" i="5"/>
  <c r="G1070" i="5"/>
  <c r="F1070" i="5"/>
  <c r="E1070" i="5"/>
  <c r="D1070" i="5"/>
  <c r="W1069" i="5"/>
  <c r="V1069" i="5"/>
  <c r="U1069" i="5"/>
  <c r="T1069" i="5"/>
  <c r="S1069" i="5"/>
  <c r="R1069" i="5"/>
  <c r="Q1069" i="5"/>
  <c r="P1069" i="5"/>
  <c r="O1069" i="5"/>
  <c r="N1069" i="5"/>
  <c r="M1069" i="5"/>
  <c r="L1069" i="5"/>
  <c r="K1069" i="5"/>
  <c r="J1069" i="5"/>
  <c r="I1069" i="5"/>
  <c r="H1069" i="5"/>
  <c r="G1069" i="5"/>
  <c r="F1069" i="5"/>
  <c r="E1069" i="5"/>
  <c r="D1069" i="5"/>
  <c r="W1068" i="5"/>
  <c r="V1068" i="5"/>
  <c r="U1068" i="5"/>
  <c r="T1068" i="5"/>
  <c r="T1078" i="5" s="1"/>
  <c r="S1068" i="5"/>
  <c r="S1078" i="5" s="1"/>
  <c r="R1068" i="5"/>
  <c r="Q1068" i="5"/>
  <c r="P1068" i="5"/>
  <c r="O1068" i="5"/>
  <c r="N1068" i="5"/>
  <c r="N1078" i="5" s="1"/>
  <c r="M1068" i="5"/>
  <c r="M1078" i="5" s="1"/>
  <c r="L1068" i="5"/>
  <c r="K1068" i="5"/>
  <c r="J1068" i="5"/>
  <c r="I1068" i="5"/>
  <c r="H1068" i="5"/>
  <c r="G1068" i="5"/>
  <c r="F1068" i="5"/>
  <c r="E1068" i="5"/>
  <c r="D1068" i="5"/>
  <c r="W1057" i="5"/>
  <c r="V1057" i="5"/>
  <c r="U1057" i="5"/>
  <c r="T1057" i="5"/>
  <c r="S1057" i="5"/>
  <c r="R1057" i="5"/>
  <c r="Q1057" i="5"/>
  <c r="P1057" i="5"/>
  <c r="O1057" i="5"/>
  <c r="N1057" i="5"/>
  <c r="M1057" i="5"/>
  <c r="L1057" i="5"/>
  <c r="K1057" i="5"/>
  <c r="J1057" i="5"/>
  <c r="I1057" i="5"/>
  <c r="H1057" i="5"/>
  <c r="G1057" i="5"/>
  <c r="F1057" i="5"/>
  <c r="E1057" i="5"/>
  <c r="D1057" i="5"/>
  <c r="W1056" i="5"/>
  <c r="V1056" i="5"/>
  <c r="U1056" i="5"/>
  <c r="T1056" i="5"/>
  <c r="S1056" i="5"/>
  <c r="R1056" i="5"/>
  <c r="Q1056" i="5"/>
  <c r="P1056" i="5"/>
  <c r="O1056" i="5"/>
  <c r="N1056" i="5"/>
  <c r="M1056" i="5"/>
  <c r="L1056" i="5"/>
  <c r="K1056" i="5"/>
  <c r="J1056" i="5"/>
  <c r="I1056" i="5"/>
  <c r="H1056" i="5"/>
  <c r="G1056" i="5"/>
  <c r="F1056" i="5"/>
  <c r="E1056" i="5"/>
  <c r="D1056" i="5"/>
  <c r="W1055" i="5"/>
  <c r="V1055" i="5"/>
  <c r="U1055" i="5"/>
  <c r="T1055" i="5"/>
  <c r="S1055" i="5"/>
  <c r="R1055" i="5"/>
  <c r="Q1055" i="5"/>
  <c r="P1055" i="5"/>
  <c r="O1055" i="5"/>
  <c r="N1055" i="5"/>
  <c r="M1055" i="5"/>
  <c r="L1055" i="5"/>
  <c r="K1055" i="5"/>
  <c r="J1055" i="5"/>
  <c r="I1055" i="5"/>
  <c r="H1055" i="5"/>
  <c r="G1055" i="5"/>
  <c r="F1055" i="5"/>
  <c r="E1055" i="5"/>
  <c r="D1055" i="5"/>
  <c r="W1054" i="5"/>
  <c r="V1054" i="5"/>
  <c r="U1054" i="5"/>
  <c r="T1054" i="5"/>
  <c r="S1054" i="5"/>
  <c r="R1054" i="5"/>
  <c r="Q1054" i="5"/>
  <c r="P1054" i="5"/>
  <c r="O1054" i="5"/>
  <c r="N1054" i="5"/>
  <c r="M1054" i="5"/>
  <c r="L1054" i="5"/>
  <c r="K1054" i="5"/>
  <c r="J1054" i="5"/>
  <c r="I1054" i="5"/>
  <c r="H1054" i="5"/>
  <c r="G1054" i="5"/>
  <c r="F1054" i="5"/>
  <c r="E1054" i="5"/>
  <c r="L28" i="77" s="1"/>
  <c r="D1054" i="5"/>
  <c r="W1053" i="5"/>
  <c r="V1053" i="5"/>
  <c r="U1053" i="5"/>
  <c r="T1053" i="5"/>
  <c r="S1053" i="5"/>
  <c r="R1053" i="5"/>
  <c r="Q1053" i="5"/>
  <c r="P1053" i="5"/>
  <c r="O1053" i="5"/>
  <c r="N1053" i="5"/>
  <c r="M1053" i="5"/>
  <c r="L1053" i="5"/>
  <c r="K1053" i="5"/>
  <c r="J1053" i="5"/>
  <c r="I1053" i="5"/>
  <c r="H1053" i="5"/>
  <c r="G1053" i="5"/>
  <c r="F1053" i="5"/>
  <c r="E1053" i="5"/>
  <c r="D1053" i="5"/>
  <c r="W1052" i="5"/>
  <c r="V1052" i="5"/>
  <c r="U1052" i="5"/>
  <c r="T1052" i="5"/>
  <c r="S1052" i="5"/>
  <c r="R1052" i="5"/>
  <c r="Q1052" i="5"/>
  <c r="P1052" i="5"/>
  <c r="O1052" i="5"/>
  <c r="N1052" i="5"/>
  <c r="M1052" i="5"/>
  <c r="L1052" i="5"/>
  <c r="K1052" i="5"/>
  <c r="J1052" i="5"/>
  <c r="I1052" i="5"/>
  <c r="H1052" i="5"/>
  <c r="G1052" i="5"/>
  <c r="F1052" i="5"/>
  <c r="E1052" i="5"/>
  <c r="D1052" i="5"/>
  <c r="W1051" i="5"/>
  <c r="V1051" i="5"/>
  <c r="U1051" i="5"/>
  <c r="T1051" i="5"/>
  <c r="S1051" i="5"/>
  <c r="R1051" i="5"/>
  <c r="Q1051" i="5"/>
  <c r="P1051" i="5"/>
  <c r="O1051" i="5"/>
  <c r="N1051" i="5"/>
  <c r="M1051" i="5"/>
  <c r="L1051" i="5"/>
  <c r="K1051" i="5"/>
  <c r="J1051" i="5"/>
  <c r="I1051" i="5"/>
  <c r="H1051" i="5"/>
  <c r="G1051" i="5"/>
  <c r="F1051" i="5"/>
  <c r="E1051" i="5"/>
  <c r="D1051" i="5"/>
  <c r="W1050" i="5"/>
  <c r="V1050" i="5"/>
  <c r="U1050" i="5"/>
  <c r="T1050" i="5"/>
  <c r="S1050" i="5"/>
  <c r="R1050" i="5"/>
  <c r="Q1050" i="5"/>
  <c r="P1050" i="5"/>
  <c r="O1050" i="5"/>
  <c r="N1050" i="5"/>
  <c r="M1050" i="5"/>
  <c r="L1050" i="5"/>
  <c r="K1050" i="5"/>
  <c r="J1050" i="5"/>
  <c r="I1050" i="5"/>
  <c r="H1050" i="5"/>
  <c r="G1050" i="5"/>
  <c r="F1050" i="5"/>
  <c r="E1050" i="5"/>
  <c r="D1050" i="5"/>
  <c r="W1049" i="5"/>
  <c r="V1049" i="5"/>
  <c r="U1049" i="5"/>
  <c r="T1049" i="5"/>
  <c r="T1058" i="5" s="1"/>
  <c r="S1049" i="5"/>
  <c r="S1058" i="5" s="1"/>
  <c r="R1049" i="5"/>
  <c r="Q1049" i="5"/>
  <c r="P1049" i="5"/>
  <c r="O1049" i="5"/>
  <c r="N1049" i="5"/>
  <c r="N1058" i="5" s="1"/>
  <c r="M1049" i="5"/>
  <c r="M1058" i="5" s="1"/>
  <c r="L1049" i="5"/>
  <c r="L1058" i="5" s="1"/>
  <c r="K1049" i="5"/>
  <c r="J1049" i="5"/>
  <c r="I1049" i="5"/>
  <c r="H1049" i="5"/>
  <c r="G1049" i="5"/>
  <c r="F1049" i="5"/>
  <c r="E1049" i="5"/>
  <c r="D1049" i="5"/>
  <c r="C1046" i="5"/>
  <c r="AV1045" i="5"/>
  <c r="AU1045" i="5"/>
  <c r="AT1045" i="5"/>
  <c r="AS1045" i="5"/>
  <c r="AR1045" i="5"/>
  <c r="AQ1045" i="5"/>
  <c r="AP1045" i="5"/>
  <c r="AO1045" i="5"/>
  <c r="AN1045" i="5"/>
  <c r="AM1045" i="5"/>
  <c r="AL1045" i="5"/>
  <c r="AK1045" i="5"/>
  <c r="AJ1045" i="5"/>
  <c r="AI1045" i="5"/>
  <c r="AH1045" i="5"/>
  <c r="AG1045" i="5"/>
  <c r="AF1045" i="5"/>
  <c r="AE1045" i="5"/>
  <c r="W1044" i="5"/>
  <c r="V1044" i="5"/>
  <c r="U1044" i="5"/>
  <c r="T1044" i="5"/>
  <c r="S1044" i="5"/>
  <c r="R1044" i="5"/>
  <c r="Q1044" i="5"/>
  <c r="P1044" i="5"/>
  <c r="O1044" i="5"/>
  <c r="N1044" i="5"/>
  <c r="M1044" i="5"/>
  <c r="L1044" i="5"/>
  <c r="K1044" i="5"/>
  <c r="J1044" i="5"/>
  <c r="I1044" i="5"/>
  <c r="H1044" i="5"/>
  <c r="G1044" i="5"/>
  <c r="F1044" i="5"/>
  <c r="E1044" i="5"/>
  <c r="L29" i="77" s="1"/>
  <c r="D1044" i="5"/>
  <c r="W1041" i="5"/>
  <c r="V1041" i="5"/>
  <c r="U1041" i="5"/>
  <c r="T1041" i="5"/>
  <c r="S1041" i="5"/>
  <c r="R1041" i="5"/>
  <c r="Q1041" i="5"/>
  <c r="P1041" i="5"/>
  <c r="O1041" i="5"/>
  <c r="N1041" i="5"/>
  <c r="M1041" i="5"/>
  <c r="L1041" i="5"/>
  <c r="K1041" i="5"/>
  <c r="J1041" i="5"/>
  <c r="I1041" i="5"/>
  <c r="H1041" i="5"/>
  <c r="G1041" i="5"/>
  <c r="F1041" i="5"/>
  <c r="E1041" i="5"/>
  <c r="L19" i="77" s="1"/>
  <c r="D1041" i="5"/>
  <c r="C1038" i="5"/>
  <c r="W1036" i="5"/>
  <c r="W1037" i="5" s="1"/>
  <c r="V1036" i="5"/>
  <c r="V1037" i="5" s="1"/>
  <c r="U1036" i="5"/>
  <c r="U1037" i="5" s="1"/>
  <c r="T1036" i="5"/>
  <c r="T1037" i="5" s="1"/>
  <c r="S1036" i="5"/>
  <c r="S1037" i="5" s="1"/>
  <c r="R1036" i="5"/>
  <c r="R1037" i="5" s="1"/>
  <c r="Q1036" i="5"/>
  <c r="Q1037" i="5" s="1"/>
  <c r="P1036" i="5"/>
  <c r="P1037" i="5" s="1"/>
  <c r="O1036" i="5"/>
  <c r="O1037" i="5" s="1"/>
  <c r="N1036" i="5"/>
  <c r="N1037" i="5" s="1"/>
  <c r="M1036" i="5"/>
  <c r="M1037" i="5" s="1"/>
  <c r="L1036" i="5"/>
  <c r="L1037" i="5" s="1"/>
  <c r="K1036" i="5"/>
  <c r="K1037" i="5" s="1"/>
  <c r="J1036" i="5"/>
  <c r="J1037" i="5" s="1"/>
  <c r="I1036" i="5"/>
  <c r="H1036" i="5"/>
  <c r="G1036" i="5"/>
  <c r="F1036" i="5"/>
  <c r="E1036" i="5"/>
  <c r="D1036" i="5"/>
  <c r="W1032" i="5"/>
  <c r="W1033" i="5" s="1"/>
  <c r="V1032" i="5"/>
  <c r="V1033" i="5" s="1"/>
  <c r="U1032" i="5"/>
  <c r="U1033" i="5" s="1"/>
  <c r="T1032" i="5"/>
  <c r="T1033" i="5" s="1"/>
  <c r="S1032" i="5"/>
  <c r="S1033" i="5" s="1"/>
  <c r="R1032" i="5"/>
  <c r="R1033" i="5" s="1"/>
  <c r="Q1032" i="5"/>
  <c r="Q1033" i="5" s="1"/>
  <c r="P1032" i="5"/>
  <c r="P1033" i="5" s="1"/>
  <c r="O1032" i="5"/>
  <c r="O1033" i="5" s="1"/>
  <c r="N1032" i="5"/>
  <c r="N1033" i="5" s="1"/>
  <c r="M1032" i="5"/>
  <c r="M1033" i="5" s="1"/>
  <c r="L1032" i="5"/>
  <c r="L1033" i="5" s="1"/>
  <c r="K1032" i="5"/>
  <c r="K1033" i="5" s="1"/>
  <c r="J1032" i="5"/>
  <c r="J1033" i="5" s="1"/>
  <c r="I1032" i="5"/>
  <c r="H1032" i="5"/>
  <c r="G1032" i="5"/>
  <c r="F1032" i="5"/>
  <c r="E1032" i="5"/>
  <c r="D1032" i="5"/>
  <c r="W1029" i="5"/>
  <c r="V1029" i="5"/>
  <c r="U1029" i="5"/>
  <c r="T1029" i="5"/>
  <c r="S1029" i="5"/>
  <c r="R1029" i="5"/>
  <c r="Q1029" i="5"/>
  <c r="P1029" i="5"/>
  <c r="O1029" i="5"/>
  <c r="N1029" i="5"/>
  <c r="M1029" i="5"/>
  <c r="L1029" i="5"/>
  <c r="K1029" i="5"/>
  <c r="J1029" i="5"/>
  <c r="I1029" i="5"/>
  <c r="H1029" i="5"/>
  <c r="G1029" i="5"/>
  <c r="F1029" i="5"/>
  <c r="E1029" i="5"/>
  <c r="D1029" i="5"/>
  <c r="W1028" i="5"/>
  <c r="V1028" i="5"/>
  <c r="U1028" i="5"/>
  <c r="T1028" i="5"/>
  <c r="S1028" i="5"/>
  <c r="R1028" i="5"/>
  <c r="Q1028" i="5"/>
  <c r="P1028" i="5"/>
  <c r="O1028" i="5"/>
  <c r="N1028" i="5"/>
  <c r="M1028" i="5"/>
  <c r="L1028" i="5"/>
  <c r="K1028" i="5"/>
  <c r="J1028" i="5"/>
  <c r="I1028" i="5"/>
  <c r="H1028" i="5"/>
  <c r="G1028" i="5"/>
  <c r="F1028" i="5"/>
  <c r="E1028" i="5"/>
  <c r="D1028" i="5"/>
  <c r="W1027" i="5"/>
  <c r="V1027" i="5"/>
  <c r="U1027" i="5"/>
  <c r="T1027" i="5"/>
  <c r="S1027" i="5"/>
  <c r="R1027" i="5"/>
  <c r="Q1027" i="5"/>
  <c r="P1027" i="5"/>
  <c r="O1027" i="5"/>
  <c r="N1027" i="5"/>
  <c r="M1027" i="5"/>
  <c r="L1027" i="5"/>
  <c r="K1027" i="5"/>
  <c r="J1027" i="5"/>
  <c r="I1027" i="5"/>
  <c r="H1027" i="5"/>
  <c r="G1027" i="5"/>
  <c r="F1027" i="5"/>
  <c r="E1027" i="5"/>
  <c r="D1027" i="5"/>
  <c r="W1026" i="5"/>
  <c r="V1026" i="5"/>
  <c r="U1026" i="5"/>
  <c r="T1026" i="5"/>
  <c r="T1030" i="5" s="1"/>
  <c r="S1026" i="5"/>
  <c r="S1030" i="5" s="1"/>
  <c r="R1026" i="5"/>
  <c r="Q1026" i="5"/>
  <c r="Q1030" i="5" s="1"/>
  <c r="P1026" i="5"/>
  <c r="O1026" i="5"/>
  <c r="N1026" i="5"/>
  <c r="N1030" i="5" s="1"/>
  <c r="M1026" i="5"/>
  <c r="M1030" i="5" s="1"/>
  <c r="L1026" i="5"/>
  <c r="K1026" i="5"/>
  <c r="J1026" i="5"/>
  <c r="I1026" i="5"/>
  <c r="H1026" i="5"/>
  <c r="G1026" i="5"/>
  <c r="F1026" i="5"/>
  <c r="E1026" i="5"/>
  <c r="L32" i="77" s="1"/>
  <c r="D1026" i="5"/>
  <c r="W1023" i="5"/>
  <c r="V1023" i="5"/>
  <c r="U1023" i="5"/>
  <c r="T1023" i="5"/>
  <c r="S1023" i="5"/>
  <c r="R1023" i="5"/>
  <c r="Q1023" i="5"/>
  <c r="P1023" i="5"/>
  <c r="O1023" i="5"/>
  <c r="N1023" i="5"/>
  <c r="M1023" i="5"/>
  <c r="L1023" i="5"/>
  <c r="K1023" i="5"/>
  <c r="J1023" i="5"/>
  <c r="I1023" i="5"/>
  <c r="H1023" i="5"/>
  <c r="G1023" i="5"/>
  <c r="F1023" i="5"/>
  <c r="E1023" i="5"/>
  <c r="D1023" i="5"/>
  <c r="W1022" i="5"/>
  <c r="V1022" i="5"/>
  <c r="U1022" i="5"/>
  <c r="T1022" i="5"/>
  <c r="S1022" i="5"/>
  <c r="R1022" i="5"/>
  <c r="Q1022" i="5"/>
  <c r="P1022" i="5"/>
  <c r="O1022" i="5"/>
  <c r="N1022" i="5"/>
  <c r="M1022" i="5"/>
  <c r="L1022" i="5"/>
  <c r="K1022" i="5"/>
  <c r="J1022" i="5"/>
  <c r="I1022" i="5"/>
  <c r="H1022" i="5"/>
  <c r="G1022" i="5"/>
  <c r="F1022" i="5"/>
  <c r="E1022" i="5"/>
  <c r="L36" i="77" s="1"/>
  <c r="D1022" i="5"/>
  <c r="W1021" i="5"/>
  <c r="V1021" i="5"/>
  <c r="U1021" i="5"/>
  <c r="T1021" i="5"/>
  <c r="S1021" i="5"/>
  <c r="R1021" i="5"/>
  <c r="Q1021" i="5"/>
  <c r="P1021" i="5"/>
  <c r="O1021" i="5"/>
  <c r="N1021" i="5"/>
  <c r="M1021" i="5"/>
  <c r="L1021" i="5"/>
  <c r="K1021" i="5"/>
  <c r="J1021" i="5"/>
  <c r="I1021" i="5"/>
  <c r="H1021" i="5"/>
  <c r="G1021" i="5"/>
  <c r="F1021" i="5"/>
  <c r="E1021" i="5"/>
  <c r="L27" i="77" s="1"/>
  <c r="D1021" i="5"/>
  <c r="W1020" i="5"/>
  <c r="V1020" i="5"/>
  <c r="U1020" i="5"/>
  <c r="T1020" i="5"/>
  <c r="S1020" i="5"/>
  <c r="R1020" i="5"/>
  <c r="Q1020" i="5"/>
  <c r="P1020" i="5"/>
  <c r="O1020" i="5"/>
  <c r="N1020" i="5"/>
  <c r="M1020" i="5"/>
  <c r="L1020" i="5"/>
  <c r="K1020" i="5"/>
  <c r="J1020" i="5"/>
  <c r="I1020" i="5"/>
  <c r="H1020" i="5"/>
  <c r="G1020" i="5"/>
  <c r="F1020" i="5"/>
  <c r="E1020" i="5"/>
  <c r="L33" i="77" s="1"/>
  <c r="D1020" i="5"/>
  <c r="W1019" i="5"/>
  <c r="V1019" i="5"/>
  <c r="U1019" i="5"/>
  <c r="T1019" i="5"/>
  <c r="S1019" i="5"/>
  <c r="R1019" i="5"/>
  <c r="Q1019" i="5"/>
  <c r="P1019" i="5"/>
  <c r="O1019" i="5"/>
  <c r="N1019" i="5"/>
  <c r="M1019" i="5"/>
  <c r="L1019" i="5"/>
  <c r="K1019" i="5"/>
  <c r="J1019" i="5"/>
  <c r="I1019" i="5"/>
  <c r="H1019" i="5"/>
  <c r="G1019" i="5"/>
  <c r="F1019" i="5"/>
  <c r="E1019" i="5"/>
  <c r="L8" i="77" s="1"/>
  <c r="D1019" i="5"/>
  <c r="W1018" i="5"/>
  <c r="V1018" i="5"/>
  <c r="U1018" i="5"/>
  <c r="T1018" i="5"/>
  <c r="T1024" i="5" s="1"/>
  <c r="S1018" i="5"/>
  <c r="S1024" i="5" s="1"/>
  <c r="R1018" i="5"/>
  <c r="Q1018" i="5"/>
  <c r="Q1024" i="5" s="1"/>
  <c r="P1018" i="5"/>
  <c r="O1018" i="5"/>
  <c r="N1018" i="5"/>
  <c r="M1018" i="5"/>
  <c r="M1024" i="5" s="1"/>
  <c r="L1018" i="5"/>
  <c r="K1018" i="5"/>
  <c r="J1018" i="5"/>
  <c r="I1018" i="5"/>
  <c r="H1018" i="5"/>
  <c r="G1018" i="5"/>
  <c r="F1018" i="5"/>
  <c r="E1018" i="5"/>
  <c r="D1018" i="5"/>
  <c r="C1007" i="5"/>
  <c r="W1005" i="5"/>
  <c r="W1006" i="5" s="1"/>
  <c r="V1005" i="5"/>
  <c r="V1006" i="5" s="1"/>
  <c r="U1005" i="5"/>
  <c r="U1006" i="5" s="1"/>
  <c r="T1005" i="5"/>
  <c r="T1006" i="5" s="1"/>
  <c r="S1005" i="5"/>
  <c r="S1006" i="5" s="1"/>
  <c r="R1005" i="5"/>
  <c r="R1006" i="5" s="1"/>
  <c r="Q1005" i="5"/>
  <c r="Q1006" i="5" s="1"/>
  <c r="P1005" i="5"/>
  <c r="P1006" i="5" s="1"/>
  <c r="O1005" i="5"/>
  <c r="O1006" i="5" s="1"/>
  <c r="N1005" i="5"/>
  <c r="N1006" i="5" s="1"/>
  <c r="M1005" i="5"/>
  <c r="M1006" i="5" s="1"/>
  <c r="L1005" i="5"/>
  <c r="L1006" i="5" s="1"/>
  <c r="K1005" i="5"/>
  <c r="K1006" i="5" s="1"/>
  <c r="J1005" i="5"/>
  <c r="J1006" i="5" s="1"/>
  <c r="I1005" i="5"/>
  <c r="H1005" i="5"/>
  <c r="G1005" i="5"/>
  <c r="F1005" i="5"/>
  <c r="E1005" i="5"/>
  <c r="D1005" i="5"/>
  <c r="W1002" i="5"/>
  <c r="V1002" i="5"/>
  <c r="U1002" i="5"/>
  <c r="T1002" i="5"/>
  <c r="S1002" i="5"/>
  <c r="R1002" i="5"/>
  <c r="Q1002" i="5"/>
  <c r="P1002" i="5"/>
  <c r="O1002" i="5"/>
  <c r="N1002" i="5"/>
  <c r="M1002" i="5"/>
  <c r="L1002" i="5"/>
  <c r="K1002" i="5"/>
  <c r="J1002" i="5"/>
  <c r="I1002" i="5"/>
  <c r="H1002" i="5"/>
  <c r="G1002" i="5"/>
  <c r="F1002" i="5"/>
  <c r="E1002" i="5"/>
  <c r="D1002" i="5"/>
  <c r="W1001" i="5"/>
  <c r="V1001" i="5"/>
  <c r="U1001" i="5"/>
  <c r="T1001" i="5"/>
  <c r="S1001" i="5"/>
  <c r="R1001" i="5"/>
  <c r="Q1001" i="5"/>
  <c r="P1001" i="5"/>
  <c r="O1001" i="5"/>
  <c r="N1001" i="5"/>
  <c r="M1001" i="5"/>
  <c r="L1001" i="5"/>
  <c r="K1001" i="5"/>
  <c r="J1001" i="5"/>
  <c r="I1001" i="5"/>
  <c r="H1001" i="5"/>
  <c r="G1001" i="5"/>
  <c r="F1001" i="5"/>
  <c r="E1001" i="5"/>
  <c r="K30" i="77" s="1"/>
  <c r="D1001" i="5"/>
  <c r="W1000" i="5"/>
  <c r="W1003" i="5" s="1"/>
  <c r="V1000" i="5"/>
  <c r="V1003" i="5" s="1"/>
  <c r="U1000" i="5"/>
  <c r="T1000" i="5"/>
  <c r="S1000" i="5"/>
  <c r="R1000" i="5"/>
  <c r="Q1000" i="5"/>
  <c r="Q1003" i="5" s="1"/>
  <c r="P1000" i="5"/>
  <c r="P1003" i="5" s="1"/>
  <c r="O1000" i="5"/>
  <c r="N1000" i="5"/>
  <c r="M1000" i="5"/>
  <c r="M1003" i="5" s="1"/>
  <c r="L1000" i="5"/>
  <c r="K1000" i="5"/>
  <c r="K1003" i="5" s="1"/>
  <c r="J1000" i="5"/>
  <c r="J1003" i="5" s="1"/>
  <c r="I1000" i="5"/>
  <c r="H1000" i="5"/>
  <c r="G1000" i="5"/>
  <c r="F1000" i="5"/>
  <c r="E1000" i="5"/>
  <c r="D1000" i="5"/>
  <c r="W997" i="5"/>
  <c r="V997" i="5"/>
  <c r="U997" i="5"/>
  <c r="T997" i="5"/>
  <c r="S997" i="5"/>
  <c r="R997" i="5"/>
  <c r="Q997" i="5"/>
  <c r="P997" i="5"/>
  <c r="O997" i="5"/>
  <c r="N997" i="5"/>
  <c r="M997" i="5"/>
  <c r="L997" i="5"/>
  <c r="K997" i="5"/>
  <c r="J997" i="5"/>
  <c r="I997" i="5"/>
  <c r="H997" i="5"/>
  <c r="G997" i="5"/>
  <c r="F997" i="5"/>
  <c r="E997" i="5"/>
  <c r="D997" i="5"/>
  <c r="W996" i="5"/>
  <c r="V996" i="5"/>
  <c r="U996" i="5"/>
  <c r="T996" i="5"/>
  <c r="S996" i="5"/>
  <c r="R996" i="5"/>
  <c r="Q996" i="5"/>
  <c r="P996" i="5"/>
  <c r="O996" i="5"/>
  <c r="N996" i="5"/>
  <c r="M996" i="5"/>
  <c r="L996" i="5"/>
  <c r="K996" i="5"/>
  <c r="J996" i="5"/>
  <c r="I996" i="5"/>
  <c r="H996" i="5"/>
  <c r="G996" i="5"/>
  <c r="F996" i="5"/>
  <c r="E996" i="5"/>
  <c r="D996" i="5"/>
  <c r="W995" i="5"/>
  <c r="V995" i="5"/>
  <c r="U995" i="5"/>
  <c r="T995" i="5"/>
  <c r="S995" i="5"/>
  <c r="R995" i="5"/>
  <c r="Q995" i="5"/>
  <c r="P995" i="5"/>
  <c r="O995" i="5"/>
  <c r="N995" i="5"/>
  <c r="M995" i="5"/>
  <c r="L995" i="5"/>
  <c r="K995" i="5"/>
  <c r="J995" i="5"/>
  <c r="I995" i="5"/>
  <c r="H995" i="5"/>
  <c r="G995" i="5"/>
  <c r="F995" i="5"/>
  <c r="E995" i="5"/>
  <c r="K16" i="77" s="1"/>
  <c r="D995" i="5"/>
  <c r="W994" i="5"/>
  <c r="V994" i="5"/>
  <c r="U994" i="5"/>
  <c r="T994" i="5"/>
  <c r="S994" i="5"/>
  <c r="R994" i="5"/>
  <c r="Q994" i="5"/>
  <c r="P994" i="5"/>
  <c r="O994" i="5"/>
  <c r="N994" i="5"/>
  <c r="M994" i="5"/>
  <c r="L994" i="5"/>
  <c r="K994" i="5"/>
  <c r="J994" i="5"/>
  <c r="I994" i="5"/>
  <c r="H994" i="5"/>
  <c r="G994" i="5"/>
  <c r="F994" i="5"/>
  <c r="E994" i="5"/>
  <c r="K26" i="77" s="1"/>
  <c r="D994" i="5"/>
  <c r="W993" i="5"/>
  <c r="V993" i="5"/>
  <c r="U993" i="5"/>
  <c r="T993" i="5"/>
  <c r="S993" i="5"/>
  <c r="R993" i="5"/>
  <c r="Q993" i="5"/>
  <c r="P993" i="5"/>
  <c r="O993" i="5"/>
  <c r="N993" i="5"/>
  <c r="M993" i="5"/>
  <c r="L993" i="5"/>
  <c r="K993" i="5"/>
  <c r="J993" i="5"/>
  <c r="I993" i="5"/>
  <c r="H993" i="5"/>
  <c r="G993" i="5"/>
  <c r="F993" i="5"/>
  <c r="E993" i="5"/>
  <c r="D993" i="5"/>
  <c r="W992" i="5"/>
  <c r="V992" i="5"/>
  <c r="V998" i="5" s="1"/>
  <c r="U992" i="5"/>
  <c r="U998" i="5" s="1"/>
  <c r="T992" i="5"/>
  <c r="S992" i="5"/>
  <c r="R992" i="5"/>
  <c r="Q992" i="5"/>
  <c r="Q998" i="5" s="1"/>
  <c r="P992" i="5"/>
  <c r="P998" i="5" s="1"/>
  <c r="O992" i="5"/>
  <c r="N992" i="5"/>
  <c r="M992" i="5"/>
  <c r="L992" i="5"/>
  <c r="K992" i="5"/>
  <c r="K998" i="5" s="1"/>
  <c r="J992" i="5"/>
  <c r="J998" i="5" s="1"/>
  <c r="I992" i="5"/>
  <c r="H992" i="5"/>
  <c r="G992" i="5"/>
  <c r="F992" i="5"/>
  <c r="E992" i="5"/>
  <c r="K15" i="77" s="1"/>
  <c r="D992" i="5"/>
  <c r="W989" i="5"/>
  <c r="V989" i="5"/>
  <c r="U989" i="5"/>
  <c r="T989" i="5"/>
  <c r="S989" i="5"/>
  <c r="R989" i="5"/>
  <c r="Q989" i="5"/>
  <c r="P989" i="5"/>
  <c r="O989" i="5"/>
  <c r="N989" i="5"/>
  <c r="M989" i="5"/>
  <c r="L989" i="5"/>
  <c r="K989" i="5"/>
  <c r="J989" i="5"/>
  <c r="I989" i="5"/>
  <c r="H989" i="5"/>
  <c r="G989" i="5"/>
  <c r="F989" i="5"/>
  <c r="E989" i="5"/>
  <c r="D989" i="5"/>
  <c r="W988" i="5"/>
  <c r="V988" i="5"/>
  <c r="U988" i="5"/>
  <c r="T988" i="5"/>
  <c r="S988" i="5"/>
  <c r="R988" i="5"/>
  <c r="Q988" i="5"/>
  <c r="P988" i="5"/>
  <c r="O988" i="5"/>
  <c r="N988" i="5"/>
  <c r="M988" i="5"/>
  <c r="L988" i="5"/>
  <c r="K988" i="5"/>
  <c r="J988" i="5"/>
  <c r="I988" i="5"/>
  <c r="H988" i="5"/>
  <c r="G988" i="5"/>
  <c r="F988" i="5"/>
  <c r="E988" i="5"/>
  <c r="D988" i="5"/>
  <c r="W987" i="5"/>
  <c r="V987" i="5"/>
  <c r="U987" i="5"/>
  <c r="T987" i="5"/>
  <c r="S987" i="5"/>
  <c r="R987" i="5"/>
  <c r="Q987" i="5"/>
  <c r="P987" i="5"/>
  <c r="O987" i="5"/>
  <c r="N987" i="5"/>
  <c r="M987" i="5"/>
  <c r="L987" i="5"/>
  <c r="K987" i="5"/>
  <c r="J987" i="5"/>
  <c r="I987" i="5"/>
  <c r="H987" i="5"/>
  <c r="G987" i="5"/>
  <c r="F987" i="5"/>
  <c r="E987" i="5"/>
  <c r="D987" i="5"/>
  <c r="W986" i="5"/>
  <c r="V986" i="5"/>
  <c r="U986" i="5"/>
  <c r="T986" i="5"/>
  <c r="S986" i="5"/>
  <c r="R986" i="5"/>
  <c r="Q986" i="5"/>
  <c r="P986" i="5"/>
  <c r="O986" i="5"/>
  <c r="N986" i="5"/>
  <c r="M986" i="5"/>
  <c r="L986" i="5"/>
  <c r="K986" i="5"/>
  <c r="J986" i="5"/>
  <c r="I986" i="5"/>
  <c r="H986" i="5"/>
  <c r="G986" i="5"/>
  <c r="F986" i="5"/>
  <c r="E986" i="5"/>
  <c r="D986" i="5"/>
  <c r="W985" i="5"/>
  <c r="V985" i="5"/>
  <c r="U985" i="5"/>
  <c r="T985" i="5"/>
  <c r="S985" i="5"/>
  <c r="R985" i="5"/>
  <c r="Q985" i="5"/>
  <c r="P985" i="5"/>
  <c r="O985" i="5"/>
  <c r="N985" i="5"/>
  <c r="M985" i="5"/>
  <c r="L985" i="5"/>
  <c r="K985" i="5"/>
  <c r="J985" i="5"/>
  <c r="I985" i="5"/>
  <c r="H985" i="5"/>
  <c r="G985" i="5"/>
  <c r="F985" i="5"/>
  <c r="E985" i="5"/>
  <c r="D985" i="5"/>
  <c r="W984" i="5"/>
  <c r="V984" i="5"/>
  <c r="U984" i="5"/>
  <c r="T984" i="5"/>
  <c r="S984" i="5"/>
  <c r="R984" i="5"/>
  <c r="Q984" i="5"/>
  <c r="P984" i="5"/>
  <c r="O984" i="5"/>
  <c r="N984" i="5"/>
  <c r="M984" i="5"/>
  <c r="L984" i="5"/>
  <c r="K984" i="5"/>
  <c r="J984" i="5"/>
  <c r="I984" i="5"/>
  <c r="H984" i="5"/>
  <c r="G984" i="5"/>
  <c r="F984" i="5"/>
  <c r="E984" i="5"/>
  <c r="D984" i="5"/>
  <c r="W983" i="5"/>
  <c r="V983" i="5"/>
  <c r="U983" i="5"/>
  <c r="T983" i="5"/>
  <c r="S983" i="5"/>
  <c r="S990" i="5" s="1"/>
  <c r="R983" i="5"/>
  <c r="R990" i="5" s="1"/>
  <c r="Q983" i="5"/>
  <c r="Q990" i="5" s="1"/>
  <c r="P983" i="5"/>
  <c r="O983" i="5"/>
  <c r="N983" i="5"/>
  <c r="M983" i="5"/>
  <c r="M990" i="5" s="1"/>
  <c r="L983" i="5"/>
  <c r="L990" i="5" s="1"/>
  <c r="K983" i="5"/>
  <c r="J983" i="5"/>
  <c r="I983" i="5"/>
  <c r="H983" i="5"/>
  <c r="G983" i="5"/>
  <c r="F983" i="5"/>
  <c r="E983" i="5"/>
  <c r="D983" i="5"/>
  <c r="C980" i="5"/>
  <c r="AV979" i="5"/>
  <c r="AU979" i="5"/>
  <c r="AT979" i="5"/>
  <c r="AS979" i="5"/>
  <c r="AR979" i="5"/>
  <c r="AQ979" i="5"/>
  <c r="AP979" i="5"/>
  <c r="AO979" i="5"/>
  <c r="AN979" i="5"/>
  <c r="AM979" i="5"/>
  <c r="AL979" i="5"/>
  <c r="AK979" i="5"/>
  <c r="AJ979" i="5"/>
  <c r="AI979" i="5"/>
  <c r="AH979" i="5"/>
  <c r="AG979" i="5"/>
  <c r="AF979" i="5"/>
  <c r="AE979" i="5"/>
  <c r="W978" i="5"/>
  <c r="W979" i="5" s="1"/>
  <c r="V978" i="5"/>
  <c r="V979" i="5" s="1"/>
  <c r="U978" i="5"/>
  <c r="U979" i="5" s="1"/>
  <c r="T978" i="5"/>
  <c r="T979" i="5" s="1"/>
  <c r="S978" i="5"/>
  <c r="S979" i="5" s="1"/>
  <c r="R978" i="5"/>
  <c r="R979" i="5" s="1"/>
  <c r="Q978" i="5"/>
  <c r="Q979" i="5" s="1"/>
  <c r="P978" i="5"/>
  <c r="P979" i="5" s="1"/>
  <c r="O978" i="5"/>
  <c r="O979" i="5" s="1"/>
  <c r="N978" i="5"/>
  <c r="N979" i="5" s="1"/>
  <c r="M978" i="5"/>
  <c r="M979" i="5" s="1"/>
  <c r="L978" i="5"/>
  <c r="L979" i="5" s="1"/>
  <c r="K978" i="5"/>
  <c r="K979" i="5" s="1"/>
  <c r="J978" i="5"/>
  <c r="J979" i="5" s="1"/>
  <c r="I978" i="5"/>
  <c r="H978" i="5"/>
  <c r="G978" i="5"/>
  <c r="F978" i="5"/>
  <c r="E978" i="5"/>
  <c r="K22" i="77" s="1"/>
  <c r="D978" i="5"/>
  <c r="W975" i="5"/>
  <c r="V975" i="5"/>
  <c r="U975" i="5"/>
  <c r="T975" i="5"/>
  <c r="S975" i="5"/>
  <c r="R975" i="5"/>
  <c r="Q975" i="5"/>
  <c r="P975" i="5"/>
  <c r="O975" i="5"/>
  <c r="N975" i="5"/>
  <c r="M975" i="5"/>
  <c r="L975" i="5"/>
  <c r="K975" i="5"/>
  <c r="J975" i="5"/>
  <c r="I975" i="5"/>
  <c r="H975" i="5"/>
  <c r="G975" i="5"/>
  <c r="F975" i="5"/>
  <c r="E975" i="5"/>
  <c r="D975" i="5"/>
  <c r="W974" i="5"/>
  <c r="V974" i="5"/>
  <c r="U974" i="5"/>
  <c r="T974" i="5"/>
  <c r="S974" i="5"/>
  <c r="R974" i="5"/>
  <c r="Q974" i="5"/>
  <c r="P974" i="5"/>
  <c r="O974" i="5"/>
  <c r="N974" i="5"/>
  <c r="M974" i="5"/>
  <c r="L974" i="5"/>
  <c r="K974" i="5"/>
  <c r="J974" i="5"/>
  <c r="I974" i="5"/>
  <c r="H974" i="5"/>
  <c r="G974" i="5"/>
  <c r="F974" i="5"/>
  <c r="E974" i="5"/>
  <c r="D974" i="5"/>
  <c r="W973" i="5"/>
  <c r="V973" i="5"/>
  <c r="V976" i="5" s="1"/>
  <c r="U973" i="5"/>
  <c r="U976" i="5" s="1"/>
  <c r="T973" i="5"/>
  <c r="T976" i="5" s="1"/>
  <c r="S973" i="5"/>
  <c r="R973" i="5"/>
  <c r="Q973" i="5"/>
  <c r="P973" i="5"/>
  <c r="O973" i="5"/>
  <c r="O976" i="5" s="1"/>
  <c r="N973" i="5"/>
  <c r="M973" i="5"/>
  <c r="L973" i="5"/>
  <c r="K973" i="5"/>
  <c r="J973" i="5"/>
  <c r="J976" i="5" s="1"/>
  <c r="I973" i="5"/>
  <c r="H973" i="5"/>
  <c r="G973" i="5"/>
  <c r="F973" i="5"/>
  <c r="E973" i="5"/>
  <c r="D973" i="5"/>
  <c r="W970" i="5"/>
  <c r="V970" i="5"/>
  <c r="U970" i="5"/>
  <c r="T970" i="5"/>
  <c r="S970" i="5"/>
  <c r="R970" i="5"/>
  <c r="Q970" i="5"/>
  <c r="P970" i="5"/>
  <c r="O970" i="5"/>
  <c r="N970" i="5"/>
  <c r="M970" i="5"/>
  <c r="L970" i="5"/>
  <c r="K970" i="5"/>
  <c r="J970" i="5"/>
  <c r="I970" i="5"/>
  <c r="H970" i="5"/>
  <c r="G970" i="5"/>
  <c r="F970" i="5"/>
  <c r="E970" i="5"/>
  <c r="D970" i="5"/>
  <c r="W969" i="5"/>
  <c r="V969" i="5"/>
  <c r="U969" i="5"/>
  <c r="T969" i="5"/>
  <c r="S969" i="5"/>
  <c r="R969" i="5"/>
  <c r="Q969" i="5"/>
  <c r="P969" i="5"/>
  <c r="O969" i="5"/>
  <c r="N969" i="5"/>
  <c r="M969" i="5"/>
  <c r="L969" i="5"/>
  <c r="K969" i="5"/>
  <c r="J969" i="5"/>
  <c r="I969" i="5"/>
  <c r="H969" i="5"/>
  <c r="G969" i="5"/>
  <c r="F969" i="5"/>
  <c r="E969" i="5"/>
  <c r="D969" i="5"/>
  <c r="W968" i="5"/>
  <c r="V968" i="5"/>
  <c r="V971" i="5" s="1"/>
  <c r="U968" i="5"/>
  <c r="U971" i="5" s="1"/>
  <c r="T968" i="5"/>
  <c r="T971" i="5" s="1"/>
  <c r="S968" i="5"/>
  <c r="R968" i="5"/>
  <c r="Q968" i="5"/>
  <c r="P968" i="5"/>
  <c r="O968" i="5"/>
  <c r="O971" i="5" s="1"/>
  <c r="N968" i="5"/>
  <c r="M968" i="5"/>
  <c r="L968" i="5"/>
  <c r="K968" i="5"/>
  <c r="J968" i="5"/>
  <c r="J971" i="5" s="1"/>
  <c r="I968" i="5"/>
  <c r="H968" i="5"/>
  <c r="G968" i="5"/>
  <c r="F968" i="5"/>
  <c r="E968" i="5"/>
  <c r="D968" i="5"/>
  <c r="W965" i="5"/>
  <c r="V965" i="5"/>
  <c r="U965" i="5"/>
  <c r="T965" i="5"/>
  <c r="S965" i="5"/>
  <c r="R965" i="5"/>
  <c r="Q965" i="5"/>
  <c r="P965" i="5"/>
  <c r="O965" i="5"/>
  <c r="N965" i="5"/>
  <c r="M965" i="5"/>
  <c r="L965" i="5"/>
  <c r="K965" i="5"/>
  <c r="J965" i="5"/>
  <c r="I965" i="5"/>
  <c r="H965" i="5"/>
  <c r="G965" i="5"/>
  <c r="F965" i="5"/>
  <c r="E965" i="5"/>
  <c r="D965" i="5"/>
  <c r="W964" i="5"/>
  <c r="V964" i="5"/>
  <c r="U964" i="5"/>
  <c r="T964" i="5"/>
  <c r="S964" i="5"/>
  <c r="R964" i="5"/>
  <c r="Q964" i="5"/>
  <c r="P964" i="5"/>
  <c r="O964" i="5"/>
  <c r="N964" i="5"/>
  <c r="M964" i="5"/>
  <c r="L964" i="5"/>
  <c r="K964" i="5"/>
  <c r="J964" i="5"/>
  <c r="I964" i="5"/>
  <c r="H964" i="5"/>
  <c r="G964" i="5"/>
  <c r="F964" i="5"/>
  <c r="E964" i="5"/>
  <c r="D964" i="5"/>
  <c r="W963" i="5"/>
  <c r="V963" i="5"/>
  <c r="U963" i="5"/>
  <c r="T963" i="5"/>
  <c r="S963" i="5"/>
  <c r="R963" i="5"/>
  <c r="Q963" i="5"/>
  <c r="P963" i="5"/>
  <c r="O963" i="5"/>
  <c r="N963" i="5"/>
  <c r="M963" i="5"/>
  <c r="L963" i="5"/>
  <c r="K963" i="5"/>
  <c r="J963" i="5"/>
  <c r="I963" i="5"/>
  <c r="H963" i="5"/>
  <c r="G963" i="5"/>
  <c r="F963" i="5"/>
  <c r="E963" i="5"/>
  <c r="D963" i="5"/>
  <c r="W962" i="5"/>
  <c r="V962" i="5"/>
  <c r="U962" i="5"/>
  <c r="T962" i="5"/>
  <c r="S962" i="5"/>
  <c r="R962" i="5"/>
  <c r="Q962" i="5"/>
  <c r="P962" i="5"/>
  <c r="O962" i="5"/>
  <c r="N962" i="5"/>
  <c r="M962" i="5"/>
  <c r="L962" i="5"/>
  <c r="K962" i="5"/>
  <c r="J962" i="5"/>
  <c r="I962" i="5"/>
  <c r="H962" i="5"/>
  <c r="G962" i="5"/>
  <c r="F962" i="5"/>
  <c r="E962" i="5"/>
  <c r="D962" i="5"/>
  <c r="W961" i="5"/>
  <c r="V961" i="5"/>
  <c r="U961" i="5"/>
  <c r="T961" i="5"/>
  <c r="S961" i="5"/>
  <c r="S966" i="5" s="1"/>
  <c r="R961" i="5"/>
  <c r="Q961" i="5"/>
  <c r="P961" i="5"/>
  <c r="O961" i="5"/>
  <c r="N961" i="5"/>
  <c r="N966" i="5" s="1"/>
  <c r="M961" i="5"/>
  <c r="M966" i="5" s="1"/>
  <c r="L961" i="5"/>
  <c r="L966" i="5" s="1"/>
  <c r="K961" i="5"/>
  <c r="J961" i="5"/>
  <c r="I961" i="5"/>
  <c r="H961" i="5"/>
  <c r="G961" i="5"/>
  <c r="F961" i="5"/>
  <c r="E961" i="5"/>
  <c r="D961" i="5"/>
  <c r="W958" i="5"/>
  <c r="V958" i="5"/>
  <c r="U958" i="5"/>
  <c r="T958" i="5"/>
  <c r="S958" i="5"/>
  <c r="R958" i="5"/>
  <c r="Q958" i="5"/>
  <c r="P958" i="5"/>
  <c r="O958" i="5"/>
  <c r="N958" i="5"/>
  <c r="M958" i="5"/>
  <c r="L958" i="5"/>
  <c r="K958" i="5"/>
  <c r="J958" i="5"/>
  <c r="I958" i="5"/>
  <c r="H958" i="5"/>
  <c r="G958" i="5"/>
  <c r="F958" i="5"/>
  <c r="E958" i="5"/>
  <c r="D958" i="5"/>
  <c r="W957" i="5"/>
  <c r="V957" i="5"/>
  <c r="U957" i="5"/>
  <c r="T957" i="5"/>
  <c r="S957" i="5"/>
  <c r="R957" i="5"/>
  <c r="Q957" i="5"/>
  <c r="P957" i="5"/>
  <c r="O957" i="5"/>
  <c r="N957" i="5"/>
  <c r="M957" i="5"/>
  <c r="L957" i="5"/>
  <c r="K957" i="5"/>
  <c r="J957" i="5"/>
  <c r="I957" i="5"/>
  <c r="H957" i="5"/>
  <c r="G957" i="5"/>
  <c r="F957" i="5"/>
  <c r="E957" i="5"/>
  <c r="D957" i="5"/>
  <c r="W956" i="5"/>
  <c r="V956" i="5"/>
  <c r="U956" i="5"/>
  <c r="T956" i="5"/>
  <c r="S956" i="5"/>
  <c r="R956" i="5"/>
  <c r="Q956" i="5"/>
  <c r="P956" i="5"/>
  <c r="O956" i="5"/>
  <c r="N956" i="5"/>
  <c r="M956" i="5"/>
  <c r="L956" i="5"/>
  <c r="K956" i="5"/>
  <c r="J956" i="5"/>
  <c r="I956" i="5"/>
  <c r="H956" i="5"/>
  <c r="G956" i="5"/>
  <c r="F956" i="5"/>
  <c r="E956" i="5"/>
  <c r="D956" i="5"/>
  <c r="W955" i="5"/>
  <c r="V955" i="5"/>
  <c r="U955" i="5"/>
  <c r="U959" i="5" s="1"/>
  <c r="T955" i="5"/>
  <c r="T959" i="5" s="1"/>
  <c r="S955" i="5"/>
  <c r="R955" i="5"/>
  <c r="Q955" i="5"/>
  <c r="P955" i="5"/>
  <c r="O955" i="5"/>
  <c r="O959" i="5" s="1"/>
  <c r="N955" i="5"/>
  <c r="M955" i="5"/>
  <c r="L955" i="5"/>
  <c r="K955" i="5"/>
  <c r="J955" i="5"/>
  <c r="J959" i="5" s="1"/>
  <c r="I955" i="5"/>
  <c r="H955" i="5"/>
  <c r="G955" i="5"/>
  <c r="F955" i="5"/>
  <c r="E955" i="5"/>
  <c r="D955" i="5"/>
  <c r="W952" i="5"/>
  <c r="V952" i="5"/>
  <c r="U952" i="5"/>
  <c r="T952" i="5"/>
  <c r="S952" i="5"/>
  <c r="R952" i="5"/>
  <c r="Q952" i="5"/>
  <c r="P952" i="5"/>
  <c r="O952" i="5"/>
  <c r="N952" i="5"/>
  <c r="M952" i="5"/>
  <c r="L952" i="5"/>
  <c r="K952" i="5"/>
  <c r="J952" i="5"/>
  <c r="I952" i="5"/>
  <c r="H952" i="5"/>
  <c r="G952" i="5"/>
  <c r="F952" i="5"/>
  <c r="E952" i="5"/>
  <c r="D952" i="5"/>
  <c r="W951" i="5"/>
  <c r="V951" i="5"/>
  <c r="U951" i="5"/>
  <c r="T951" i="5"/>
  <c r="S951" i="5"/>
  <c r="R951" i="5"/>
  <c r="Q951" i="5"/>
  <c r="P951" i="5"/>
  <c r="O951" i="5"/>
  <c r="N951" i="5"/>
  <c r="M951" i="5"/>
  <c r="L951" i="5"/>
  <c r="K951" i="5"/>
  <c r="J951" i="5"/>
  <c r="I951" i="5"/>
  <c r="H951" i="5"/>
  <c r="G951" i="5"/>
  <c r="F951" i="5"/>
  <c r="E951" i="5"/>
  <c r="D951" i="5"/>
  <c r="W950" i="5"/>
  <c r="V950" i="5"/>
  <c r="U950" i="5"/>
  <c r="T950" i="5"/>
  <c r="S950" i="5"/>
  <c r="R950" i="5"/>
  <c r="Q950" i="5"/>
  <c r="P950" i="5"/>
  <c r="O950" i="5"/>
  <c r="N950" i="5"/>
  <c r="M950" i="5"/>
  <c r="L950" i="5"/>
  <c r="K950" i="5"/>
  <c r="J950" i="5"/>
  <c r="I950" i="5"/>
  <c r="H950" i="5"/>
  <c r="G950" i="5"/>
  <c r="F950" i="5"/>
  <c r="E950" i="5"/>
  <c r="D950" i="5"/>
  <c r="W949" i="5"/>
  <c r="V949" i="5"/>
  <c r="U949" i="5"/>
  <c r="T949" i="5"/>
  <c r="S949" i="5"/>
  <c r="R949" i="5"/>
  <c r="Q949" i="5"/>
  <c r="P949" i="5"/>
  <c r="O949" i="5"/>
  <c r="N949" i="5"/>
  <c r="M949" i="5"/>
  <c r="L949" i="5"/>
  <c r="K949" i="5"/>
  <c r="J949" i="5"/>
  <c r="I949" i="5"/>
  <c r="H949" i="5"/>
  <c r="G949" i="5"/>
  <c r="F949" i="5"/>
  <c r="E949" i="5"/>
  <c r="K28" i="77" s="1"/>
  <c r="D949" i="5"/>
  <c r="W948" i="5"/>
  <c r="V948" i="5"/>
  <c r="U948" i="5"/>
  <c r="T948" i="5"/>
  <c r="S948" i="5"/>
  <c r="R948" i="5"/>
  <c r="Q948" i="5"/>
  <c r="P948" i="5"/>
  <c r="O948" i="5"/>
  <c r="N948" i="5"/>
  <c r="M948" i="5"/>
  <c r="L948" i="5"/>
  <c r="K948" i="5"/>
  <c r="J948" i="5"/>
  <c r="I948" i="5"/>
  <c r="H948" i="5"/>
  <c r="G948" i="5"/>
  <c r="F948" i="5"/>
  <c r="E948" i="5"/>
  <c r="D948" i="5"/>
  <c r="W947" i="5"/>
  <c r="V947" i="5"/>
  <c r="U947" i="5"/>
  <c r="T947" i="5"/>
  <c r="S947" i="5"/>
  <c r="R947" i="5"/>
  <c r="Q947" i="5"/>
  <c r="P947" i="5"/>
  <c r="O947" i="5"/>
  <c r="N947" i="5"/>
  <c r="M947" i="5"/>
  <c r="L947" i="5"/>
  <c r="K947" i="5"/>
  <c r="J947" i="5"/>
  <c r="I947" i="5"/>
  <c r="H947" i="5"/>
  <c r="G947" i="5"/>
  <c r="F947" i="5"/>
  <c r="E947" i="5"/>
  <c r="D947" i="5"/>
  <c r="W946" i="5"/>
  <c r="V946" i="5"/>
  <c r="U946" i="5"/>
  <c r="T946" i="5"/>
  <c r="S946" i="5"/>
  <c r="R946" i="5"/>
  <c r="Q946" i="5"/>
  <c r="P946" i="5"/>
  <c r="O946" i="5"/>
  <c r="N946" i="5"/>
  <c r="M946" i="5"/>
  <c r="L946" i="5"/>
  <c r="K946" i="5"/>
  <c r="J946" i="5"/>
  <c r="I946" i="5"/>
  <c r="H946" i="5"/>
  <c r="G946" i="5"/>
  <c r="F946" i="5"/>
  <c r="E946" i="5"/>
  <c r="D946" i="5"/>
  <c r="W945" i="5"/>
  <c r="V945" i="5"/>
  <c r="U945" i="5"/>
  <c r="T945" i="5"/>
  <c r="S945" i="5"/>
  <c r="R945" i="5"/>
  <c r="Q945" i="5"/>
  <c r="P945" i="5"/>
  <c r="O945" i="5"/>
  <c r="N945" i="5"/>
  <c r="M945" i="5"/>
  <c r="L945" i="5"/>
  <c r="K945" i="5"/>
  <c r="J945" i="5"/>
  <c r="I945" i="5"/>
  <c r="H945" i="5"/>
  <c r="G945" i="5"/>
  <c r="F945" i="5"/>
  <c r="E945" i="5"/>
  <c r="D945" i="5"/>
  <c r="W944" i="5"/>
  <c r="V944" i="5"/>
  <c r="U944" i="5"/>
  <c r="T944" i="5"/>
  <c r="S944" i="5"/>
  <c r="R944" i="5"/>
  <c r="Q944" i="5"/>
  <c r="P944" i="5"/>
  <c r="O944" i="5"/>
  <c r="N944" i="5"/>
  <c r="M944" i="5"/>
  <c r="L944" i="5"/>
  <c r="K944" i="5"/>
  <c r="J944" i="5"/>
  <c r="I944" i="5"/>
  <c r="H944" i="5"/>
  <c r="G944" i="5"/>
  <c r="F944" i="5"/>
  <c r="E944" i="5"/>
  <c r="D944" i="5"/>
  <c r="W943" i="5"/>
  <c r="W953" i="5" s="1"/>
  <c r="V943" i="5"/>
  <c r="U943" i="5"/>
  <c r="T943" i="5"/>
  <c r="S943" i="5"/>
  <c r="R943" i="5"/>
  <c r="R953" i="5" s="1"/>
  <c r="Q943" i="5"/>
  <c r="Q953" i="5" s="1"/>
  <c r="P943" i="5"/>
  <c r="P953" i="5" s="1"/>
  <c r="O943" i="5"/>
  <c r="N943" i="5"/>
  <c r="M943" i="5"/>
  <c r="L943" i="5"/>
  <c r="K943" i="5"/>
  <c r="K953" i="5" s="1"/>
  <c r="J943" i="5"/>
  <c r="I943" i="5"/>
  <c r="H943" i="5"/>
  <c r="G943" i="5"/>
  <c r="F943" i="5"/>
  <c r="E943" i="5"/>
  <c r="D943" i="5"/>
  <c r="AV940" i="5"/>
  <c r="AU940" i="5"/>
  <c r="AT940" i="5"/>
  <c r="AS940" i="5"/>
  <c r="AR940" i="5"/>
  <c r="AQ940" i="5"/>
  <c r="AP940" i="5"/>
  <c r="AO940" i="5"/>
  <c r="AN940" i="5"/>
  <c r="AM940" i="5"/>
  <c r="AL940" i="5"/>
  <c r="AK940" i="5"/>
  <c r="AJ940" i="5"/>
  <c r="AI940" i="5"/>
  <c r="AH940" i="5"/>
  <c r="AG940" i="5"/>
  <c r="AF940" i="5"/>
  <c r="AE940" i="5"/>
  <c r="C940" i="5"/>
  <c r="W937" i="5"/>
  <c r="V937" i="5"/>
  <c r="U937" i="5"/>
  <c r="T937" i="5"/>
  <c r="S937" i="5"/>
  <c r="R937" i="5"/>
  <c r="Q937" i="5"/>
  <c r="P937" i="5"/>
  <c r="O937" i="5"/>
  <c r="N937" i="5"/>
  <c r="M937" i="5"/>
  <c r="L937" i="5"/>
  <c r="K937" i="5"/>
  <c r="J937" i="5"/>
  <c r="I937" i="5"/>
  <c r="H937" i="5"/>
  <c r="G937" i="5"/>
  <c r="F937" i="5"/>
  <c r="E937" i="5"/>
  <c r="K19" i="77" s="1"/>
  <c r="D937" i="5"/>
  <c r="W935" i="5"/>
  <c r="V935" i="5"/>
  <c r="U935" i="5"/>
  <c r="T935" i="5"/>
  <c r="S935" i="5"/>
  <c r="R935" i="5"/>
  <c r="Q935" i="5"/>
  <c r="P935" i="5"/>
  <c r="O935" i="5"/>
  <c r="N935" i="5"/>
  <c r="M935" i="5"/>
  <c r="L935" i="5"/>
  <c r="K935" i="5"/>
  <c r="J935" i="5"/>
  <c r="I935" i="5"/>
  <c r="H935" i="5"/>
  <c r="G935" i="5"/>
  <c r="F935" i="5"/>
  <c r="E935" i="5"/>
  <c r="K29" i="77" s="1"/>
  <c r="D935" i="5"/>
  <c r="W933" i="5"/>
  <c r="W940" i="5" s="1"/>
  <c r="V933" i="5"/>
  <c r="U933" i="5"/>
  <c r="T933" i="5"/>
  <c r="S933" i="5"/>
  <c r="R933" i="5"/>
  <c r="R940" i="5" s="1"/>
  <c r="Q933" i="5"/>
  <c r="P933" i="5"/>
  <c r="O933" i="5"/>
  <c r="N933" i="5"/>
  <c r="M933" i="5"/>
  <c r="M940" i="5" s="1"/>
  <c r="L933" i="5"/>
  <c r="L940" i="5" s="1"/>
  <c r="K933" i="5"/>
  <c r="K940" i="5" s="1"/>
  <c r="J933" i="5"/>
  <c r="I933" i="5"/>
  <c r="H933" i="5"/>
  <c r="G933" i="5"/>
  <c r="F933" i="5"/>
  <c r="E933" i="5"/>
  <c r="K21" i="77" s="1"/>
  <c r="D933" i="5"/>
  <c r="C931" i="5"/>
  <c r="W929" i="5"/>
  <c r="W930" i="5" s="1"/>
  <c r="V929" i="5"/>
  <c r="V930" i="5" s="1"/>
  <c r="U929" i="5"/>
  <c r="U930" i="5" s="1"/>
  <c r="T929" i="5"/>
  <c r="T930" i="5" s="1"/>
  <c r="S929" i="5"/>
  <c r="S930" i="5" s="1"/>
  <c r="R929" i="5"/>
  <c r="R930" i="5" s="1"/>
  <c r="Q929" i="5"/>
  <c r="Q930" i="5" s="1"/>
  <c r="P929" i="5"/>
  <c r="P930" i="5" s="1"/>
  <c r="O929" i="5"/>
  <c r="O930" i="5" s="1"/>
  <c r="N929" i="5"/>
  <c r="N930" i="5" s="1"/>
  <c r="M929" i="5"/>
  <c r="M930" i="5" s="1"/>
  <c r="L929" i="5"/>
  <c r="L930" i="5" s="1"/>
  <c r="K929" i="5"/>
  <c r="K930" i="5" s="1"/>
  <c r="J929" i="5"/>
  <c r="J930" i="5" s="1"/>
  <c r="I929" i="5"/>
  <c r="H929" i="5"/>
  <c r="G929" i="5"/>
  <c r="F929" i="5"/>
  <c r="E929" i="5"/>
  <c r="D929" i="5"/>
  <c r="W922" i="5"/>
  <c r="V922" i="5"/>
  <c r="U922" i="5"/>
  <c r="T922" i="5"/>
  <c r="S922" i="5"/>
  <c r="R922" i="5"/>
  <c r="Q922" i="5"/>
  <c r="P922" i="5"/>
  <c r="O922" i="5"/>
  <c r="N922" i="5"/>
  <c r="M922" i="5"/>
  <c r="L922" i="5"/>
  <c r="K922" i="5"/>
  <c r="J922" i="5"/>
  <c r="I922" i="5"/>
  <c r="H922" i="5"/>
  <c r="G922" i="5"/>
  <c r="F922" i="5"/>
  <c r="E922" i="5"/>
  <c r="D922" i="5"/>
  <c r="W921" i="5"/>
  <c r="V921" i="5"/>
  <c r="U921" i="5"/>
  <c r="T921" i="5"/>
  <c r="S921" i="5"/>
  <c r="R921" i="5"/>
  <c r="Q921" i="5"/>
  <c r="P921" i="5"/>
  <c r="O921" i="5"/>
  <c r="N921" i="5"/>
  <c r="M921" i="5"/>
  <c r="L921" i="5"/>
  <c r="K921" i="5"/>
  <c r="J921" i="5"/>
  <c r="I921" i="5"/>
  <c r="H921" i="5"/>
  <c r="G921" i="5"/>
  <c r="F921" i="5"/>
  <c r="E921" i="5"/>
  <c r="D921" i="5"/>
  <c r="W920" i="5"/>
  <c r="V920" i="5"/>
  <c r="U920" i="5"/>
  <c r="T920" i="5"/>
  <c r="S920" i="5"/>
  <c r="R920" i="5"/>
  <c r="Q920" i="5"/>
  <c r="P920" i="5"/>
  <c r="O920" i="5"/>
  <c r="N920" i="5"/>
  <c r="M920" i="5"/>
  <c r="L920" i="5"/>
  <c r="K920" i="5"/>
  <c r="J920" i="5"/>
  <c r="I920" i="5"/>
  <c r="H920" i="5"/>
  <c r="G920" i="5"/>
  <c r="F920" i="5"/>
  <c r="E920" i="5"/>
  <c r="D920" i="5"/>
  <c r="W919" i="5"/>
  <c r="W923" i="5" s="1"/>
  <c r="V919" i="5"/>
  <c r="U919" i="5"/>
  <c r="T919" i="5"/>
  <c r="S919" i="5"/>
  <c r="R919" i="5"/>
  <c r="R923" i="5" s="1"/>
  <c r="Q919" i="5"/>
  <c r="Q923" i="5" s="1"/>
  <c r="P919" i="5"/>
  <c r="P923" i="5" s="1"/>
  <c r="O919" i="5"/>
  <c r="N919" i="5"/>
  <c r="M919" i="5"/>
  <c r="L919" i="5"/>
  <c r="K919" i="5"/>
  <c r="K923" i="5" s="1"/>
  <c r="J919" i="5"/>
  <c r="I919" i="5"/>
  <c r="H919" i="5"/>
  <c r="G919" i="5"/>
  <c r="F919" i="5"/>
  <c r="E919" i="5"/>
  <c r="K32" i="77" s="1"/>
  <c r="D919" i="5"/>
  <c r="W916" i="5"/>
  <c r="V916" i="5"/>
  <c r="U916" i="5"/>
  <c r="T916" i="5"/>
  <c r="S916" i="5"/>
  <c r="R916" i="5"/>
  <c r="Q916" i="5"/>
  <c r="P916" i="5"/>
  <c r="O916" i="5"/>
  <c r="N916" i="5"/>
  <c r="M916" i="5"/>
  <c r="L916" i="5"/>
  <c r="K916" i="5"/>
  <c r="J916" i="5"/>
  <c r="I916" i="5"/>
  <c r="H916" i="5"/>
  <c r="G916" i="5"/>
  <c r="F916" i="5"/>
  <c r="E916" i="5"/>
  <c r="D916" i="5"/>
  <c r="W915" i="5"/>
  <c r="V915" i="5"/>
  <c r="U915" i="5"/>
  <c r="T915" i="5"/>
  <c r="S915" i="5"/>
  <c r="R915" i="5"/>
  <c r="Q915" i="5"/>
  <c r="P915" i="5"/>
  <c r="O915" i="5"/>
  <c r="N915" i="5"/>
  <c r="M915" i="5"/>
  <c r="L915" i="5"/>
  <c r="K915" i="5"/>
  <c r="J915" i="5"/>
  <c r="I915" i="5"/>
  <c r="H915" i="5"/>
  <c r="G915" i="5"/>
  <c r="F915" i="5"/>
  <c r="E915" i="5"/>
  <c r="D915" i="5"/>
  <c r="W914" i="5"/>
  <c r="V914" i="5"/>
  <c r="U914" i="5"/>
  <c r="T914" i="5"/>
  <c r="S914" i="5"/>
  <c r="R914" i="5"/>
  <c r="Q914" i="5"/>
  <c r="P914" i="5"/>
  <c r="O914" i="5"/>
  <c r="N914" i="5"/>
  <c r="M914" i="5"/>
  <c r="L914" i="5"/>
  <c r="K914" i="5"/>
  <c r="J914" i="5"/>
  <c r="I914" i="5"/>
  <c r="H914" i="5"/>
  <c r="G914" i="5"/>
  <c r="F914" i="5"/>
  <c r="E914" i="5"/>
  <c r="D914" i="5"/>
  <c r="W913" i="5"/>
  <c r="V913" i="5"/>
  <c r="U913" i="5"/>
  <c r="T913" i="5"/>
  <c r="S913" i="5"/>
  <c r="R913" i="5"/>
  <c r="Q913" i="5"/>
  <c r="P913" i="5"/>
  <c r="O913" i="5"/>
  <c r="N913" i="5"/>
  <c r="M913" i="5"/>
  <c r="L913" i="5"/>
  <c r="K913" i="5"/>
  <c r="J913" i="5"/>
  <c r="I913" i="5"/>
  <c r="H913" i="5"/>
  <c r="G913" i="5"/>
  <c r="F913" i="5"/>
  <c r="E913" i="5"/>
  <c r="D913" i="5"/>
  <c r="W912" i="5"/>
  <c r="V912" i="5"/>
  <c r="U912" i="5"/>
  <c r="T912" i="5"/>
  <c r="S912" i="5"/>
  <c r="R912" i="5"/>
  <c r="Q912" i="5"/>
  <c r="P912" i="5"/>
  <c r="O912" i="5"/>
  <c r="N912" i="5"/>
  <c r="M912" i="5"/>
  <c r="L912" i="5"/>
  <c r="K912" i="5"/>
  <c r="J912" i="5"/>
  <c r="I912" i="5"/>
  <c r="H912" i="5"/>
  <c r="G912" i="5"/>
  <c r="F912" i="5"/>
  <c r="E912" i="5"/>
  <c r="D912" i="5"/>
  <c r="W911" i="5"/>
  <c r="V911" i="5"/>
  <c r="U911" i="5"/>
  <c r="T911" i="5"/>
  <c r="S911" i="5"/>
  <c r="R911" i="5"/>
  <c r="Q911" i="5"/>
  <c r="P911" i="5"/>
  <c r="O911" i="5"/>
  <c r="N911" i="5"/>
  <c r="M911" i="5"/>
  <c r="L911" i="5"/>
  <c r="K911" i="5"/>
  <c r="J911" i="5"/>
  <c r="I911" i="5"/>
  <c r="H911" i="5"/>
  <c r="G911" i="5"/>
  <c r="F911" i="5"/>
  <c r="E911" i="5"/>
  <c r="D911" i="5"/>
  <c r="W910" i="5"/>
  <c r="V910" i="5"/>
  <c r="U910" i="5"/>
  <c r="T910" i="5"/>
  <c r="S910" i="5"/>
  <c r="S917" i="5" s="1"/>
  <c r="R910" i="5"/>
  <c r="Q910" i="5"/>
  <c r="P910" i="5"/>
  <c r="O910" i="5"/>
  <c r="N910" i="5"/>
  <c r="N917" i="5" s="1"/>
  <c r="M910" i="5"/>
  <c r="M917" i="5" s="1"/>
  <c r="L910" i="5"/>
  <c r="L917" i="5" s="1"/>
  <c r="K910" i="5"/>
  <c r="J910" i="5"/>
  <c r="I910" i="5"/>
  <c r="H910" i="5"/>
  <c r="G910" i="5"/>
  <c r="F910" i="5"/>
  <c r="E910" i="5"/>
  <c r="D910" i="5"/>
  <c r="C898" i="5"/>
  <c r="W896" i="5"/>
  <c r="W897" i="5" s="1"/>
  <c r="V896" i="5"/>
  <c r="V897" i="5" s="1"/>
  <c r="U896" i="5"/>
  <c r="U897" i="5" s="1"/>
  <c r="T896" i="5"/>
  <c r="T897" i="5" s="1"/>
  <c r="S896" i="5"/>
  <c r="S897" i="5" s="1"/>
  <c r="R896" i="5"/>
  <c r="R897" i="5" s="1"/>
  <c r="Q896" i="5"/>
  <c r="Q897" i="5" s="1"/>
  <c r="P896" i="5"/>
  <c r="P897" i="5" s="1"/>
  <c r="O896" i="5"/>
  <c r="O897" i="5" s="1"/>
  <c r="N896" i="5"/>
  <c r="N897" i="5" s="1"/>
  <c r="M896" i="5"/>
  <c r="M897" i="5" s="1"/>
  <c r="L896" i="5"/>
  <c r="L897" i="5" s="1"/>
  <c r="K896" i="5"/>
  <c r="K897" i="5" s="1"/>
  <c r="J896" i="5"/>
  <c r="J897" i="5" s="1"/>
  <c r="I896" i="5"/>
  <c r="H896" i="5"/>
  <c r="G896" i="5"/>
  <c r="F896" i="5"/>
  <c r="E896" i="5"/>
  <c r="D896" i="5"/>
  <c r="W893" i="5"/>
  <c r="W894" i="5" s="1"/>
  <c r="V893" i="5"/>
  <c r="V894" i="5" s="1"/>
  <c r="U893" i="5"/>
  <c r="U894" i="5" s="1"/>
  <c r="T893" i="5"/>
  <c r="T894" i="5" s="1"/>
  <c r="S893" i="5"/>
  <c r="S894" i="5" s="1"/>
  <c r="R893" i="5"/>
  <c r="R894" i="5" s="1"/>
  <c r="Q893" i="5"/>
  <c r="Q894" i="5" s="1"/>
  <c r="P893" i="5"/>
  <c r="P894" i="5" s="1"/>
  <c r="O893" i="5"/>
  <c r="O894" i="5" s="1"/>
  <c r="N893" i="5"/>
  <c r="N894" i="5" s="1"/>
  <c r="M893" i="5"/>
  <c r="M894" i="5" s="1"/>
  <c r="L893" i="5"/>
  <c r="L894" i="5" s="1"/>
  <c r="K893" i="5"/>
  <c r="K894" i="5" s="1"/>
  <c r="J893" i="5"/>
  <c r="J894" i="5" s="1"/>
  <c r="I893" i="5"/>
  <c r="H893" i="5"/>
  <c r="G893" i="5"/>
  <c r="F893" i="5"/>
  <c r="E893" i="5"/>
  <c r="D893" i="5"/>
  <c r="W890" i="5"/>
  <c r="V890" i="5"/>
  <c r="U890" i="5"/>
  <c r="T890" i="5"/>
  <c r="S890" i="5"/>
  <c r="R890" i="5"/>
  <c r="Q890" i="5"/>
  <c r="P890" i="5"/>
  <c r="O890" i="5"/>
  <c r="N890" i="5"/>
  <c r="M890" i="5"/>
  <c r="L890" i="5"/>
  <c r="K890" i="5"/>
  <c r="J890" i="5"/>
  <c r="I890" i="5"/>
  <c r="H890" i="5"/>
  <c r="G890" i="5"/>
  <c r="F890" i="5"/>
  <c r="E890" i="5"/>
  <c r="D890" i="5"/>
  <c r="W889" i="5"/>
  <c r="V889" i="5"/>
  <c r="U889" i="5"/>
  <c r="T889" i="5"/>
  <c r="S889" i="5"/>
  <c r="R889" i="5"/>
  <c r="Q889" i="5"/>
  <c r="P889" i="5"/>
  <c r="O889" i="5"/>
  <c r="N889" i="5"/>
  <c r="M889" i="5"/>
  <c r="L889" i="5"/>
  <c r="K889" i="5"/>
  <c r="J889" i="5"/>
  <c r="I889" i="5"/>
  <c r="H889" i="5"/>
  <c r="G889" i="5"/>
  <c r="F889" i="5"/>
  <c r="E889" i="5"/>
  <c r="D889" i="5"/>
  <c r="W888" i="5"/>
  <c r="V888" i="5"/>
  <c r="U888" i="5"/>
  <c r="T888" i="5"/>
  <c r="S888" i="5"/>
  <c r="R888" i="5"/>
  <c r="Q888" i="5"/>
  <c r="P888" i="5"/>
  <c r="O888" i="5"/>
  <c r="N888" i="5"/>
  <c r="M888" i="5"/>
  <c r="L888" i="5"/>
  <c r="K888" i="5"/>
  <c r="J888" i="5"/>
  <c r="I888" i="5"/>
  <c r="H888" i="5"/>
  <c r="G888" i="5"/>
  <c r="F888" i="5"/>
  <c r="E888" i="5"/>
  <c r="D888" i="5"/>
  <c r="W887" i="5"/>
  <c r="V887" i="5"/>
  <c r="U887" i="5"/>
  <c r="T887" i="5"/>
  <c r="S887" i="5"/>
  <c r="R887" i="5"/>
  <c r="Q887" i="5"/>
  <c r="P887" i="5"/>
  <c r="O887" i="5"/>
  <c r="N887" i="5"/>
  <c r="M887" i="5"/>
  <c r="L887" i="5"/>
  <c r="K887" i="5"/>
  <c r="J887" i="5"/>
  <c r="I887" i="5"/>
  <c r="H887" i="5"/>
  <c r="G887" i="5"/>
  <c r="F887" i="5"/>
  <c r="E887" i="5"/>
  <c r="D887" i="5"/>
  <c r="W886" i="5"/>
  <c r="V886" i="5"/>
  <c r="U886" i="5"/>
  <c r="T886" i="5"/>
  <c r="S886" i="5"/>
  <c r="R886" i="5"/>
  <c r="Q886" i="5"/>
  <c r="P886" i="5"/>
  <c r="O886" i="5"/>
  <c r="N886" i="5"/>
  <c r="M886" i="5"/>
  <c r="L886" i="5"/>
  <c r="K886" i="5"/>
  <c r="J886" i="5"/>
  <c r="I886" i="5"/>
  <c r="H886" i="5"/>
  <c r="G886" i="5"/>
  <c r="F886" i="5"/>
  <c r="E886" i="5"/>
  <c r="D886" i="5"/>
  <c r="W885" i="5"/>
  <c r="V885" i="5"/>
  <c r="U885" i="5"/>
  <c r="T885" i="5"/>
  <c r="S885" i="5"/>
  <c r="R885" i="5"/>
  <c r="Q885" i="5"/>
  <c r="P885" i="5"/>
  <c r="O885" i="5"/>
  <c r="N885" i="5"/>
  <c r="M885" i="5"/>
  <c r="L885" i="5"/>
  <c r="K885" i="5"/>
  <c r="J885" i="5"/>
  <c r="I885" i="5"/>
  <c r="H885" i="5"/>
  <c r="G885" i="5"/>
  <c r="F885" i="5"/>
  <c r="E885" i="5"/>
  <c r="D885" i="5"/>
  <c r="W884" i="5"/>
  <c r="V884" i="5"/>
  <c r="U884" i="5"/>
  <c r="T884" i="5"/>
  <c r="S884" i="5"/>
  <c r="R884" i="5"/>
  <c r="Q884" i="5"/>
  <c r="P884" i="5"/>
  <c r="O884" i="5"/>
  <c r="N884" i="5"/>
  <c r="M884" i="5"/>
  <c r="L884" i="5"/>
  <c r="K884" i="5"/>
  <c r="J884" i="5"/>
  <c r="I884" i="5"/>
  <c r="H884" i="5"/>
  <c r="G884" i="5"/>
  <c r="F884" i="5"/>
  <c r="E884" i="5"/>
  <c r="J34" i="77" s="1"/>
  <c r="D884" i="5"/>
  <c r="W883" i="5"/>
  <c r="W891" i="5" s="1"/>
  <c r="V883" i="5"/>
  <c r="V891" i="5" s="1"/>
  <c r="U883" i="5"/>
  <c r="U891" i="5" s="1"/>
  <c r="T883" i="5"/>
  <c r="S883" i="5"/>
  <c r="R883" i="5"/>
  <c r="Q883" i="5"/>
  <c r="P883" i="5"/>
  <c r="P891" i="5" s="1"/>
  <c r="O883" i="5"/>
  <c r="N883" i="5"/>
  <c r="M883" i="5"/>
  <c r="L883" i="5"/>
  <c r="K883" i="5"/>
  <c r="K891" i="5" s="1"/>
  <c r="J883" i="5"/>
  <c r="J891" i="5" s="1"/>
  <c r="I883" i="5"/>
  <c r="H883" i="5"/>
  <c r="G883" i="5"/>
  <c r="F883" i="5"/>
  <c r="E883" i="5"/>
  <c r="D883" i="5"/>
  <c r="AV881" i="5"/>
  <c r="AU881" i="5"/>
  <c r="AT881" i="5"/>
  <c r="AS881" i="5"/>
  <c r="AR881" i="5"/>
  <c r="AQ881" i="5"/>
  <c r="AP881" i="5"/>
  <c r="AO881" i="5"/>
  <c r="AN881" i="5"/>
  <c r="AM881" i="5"/>
  <c r="AL881" i="5"/>
  <c r="AK881" i="5"/>
  <c r="AJ881" i="5"/>
  <c r="AI881" i="5"/>
  <c r="AH881" i="5"/>
  <c r="AG881" i="5"/>
  <c r="AF881" i="5"/>
  <c r="AE881" i="5"/>
  <c r="W880" i="5"/>
  <c r="W881" i="5" s="1"/>
  <c r="V880" i="5"/>
  <c r="V881" i="5" s="1"/>
  <c r="U880" i="5"/>
  <c r="U881" i="5" s="1"/>
  <c r="T880" i="5"/>
  <c r="T881" i="5" s="1"/>
  <c r="S880" i="5"/>
  <c r="S881" i="5" s="1"/>
  <c r="R880" i="5"/>
  <c r="R881" i="5" s="1"/>
  <c r="Q880" i="5"/>
  <c r="Q881" i="5" s="1"/>
  <c r="P880" i="5"/>
  <c r="P881" i="5" s="1"/>
  <c r="O880" i="5"/>
  <c r="O881" i="5" s="1"/>
  <c r="N880" i="5"/>
  <c r="N881" i="5" s="1"/>
  <c r="M880" i="5"/>
  <c r="M881" i="5" s="1"/>
  <c r="L880" i="5"/>
  <c r="L881" i="5" s="1"/>
  <c r="K880" i="5"/>
  <c r="K881" i="5" s="1"/>
  <c r="J880" i="5"/>
  <c r="J881" i="5" s="1"/>
  <c r="I880" i="5"/>
  <c r="H880" i="5"/>
  <c r="G880" i="5"/>
  <c r="F880" i="5"/>
  <c r="E880" i="5"/>
  <c r="J16" i="77" s="1"/>
  <c r="D880" i="5"/>
  <c r="W877" i="5"/>
  <c r="V877" i="5"/>
  <c r="U877" i="5"/>
  <c r="T877" i="5"/>
  <c r="S877" i="5"/>
  <c r="R877" i="5"/>
  <c r="Q877" i="5"/>
  <c r="P877" i="5"/>
  <c r="O877" i="5"/>
  <c r="N877" i="5"/>
  <c r="M877" i="5"/>
  <c r="L877" i="5"/>
  <c r="K877" i="5"/>
  <c r="J877" i="5"/>
  <c r="I877" i="5"/>
  <c r="H877" i="5"/>
  <c r="G877" i="5"/>
  <c r="F877" i="5"/>
  <c r="E877" i="5"/>
  <c r="D877" i="5"/>
  <c r="W876" i="5"/>
  <c r="V876" i="5"/>
  <c r="U876" i="5"/>
  <c r="T876" i="5"/>
  <c r="S876" i="5"/>
  <c r="R876" i="5"/>
  <c r="Q876" i="5"/>
  <c r="P876" i="5"/>
  <c r="O876" i="5"/>
  <c r="N876" i="5"/>
  <c r="M876" i="5"/>
  <c r="L876" i="5"/>
  <c r="K876" i="5"/>
  <c r="J876" i="5"/>
  <c r="I876" i="5"/>
  <c r="H876" i="5"/>
  <c r="G876" i="5"/>
  <c r="F876" i="5"/>
  <c r="E876" i="5"/>
  <c r="D876" i="5"/>
  <c r="W875" i="5"/>
  <c r="V875" i="5"/>
  <c r="U875" i="5"/>
  <c r="T875" i="5"/>
  <c r="S875" i="5"/>
  <c r="R875" i="5"/>
  <c r="Q875" i="5"/>
  <c r="P875" i="5"/>
  <c r="O875" i="5"/>
  <c r="N875" i="5"/>
  <c r="M875" i="5"/>
  <c r="L875" i="5"/>
  <c r="K875" i="5"/>
  <c r="J875" i="5"/>
  <c r="I875" i="5"/>
  <c r="H875" i="5"/>
  <c r="G875" i="5"/>
  <c r="F875" i="5"/>
  <c r="E875" i="5"/>
  <c r="D875" i="5"/>
  <c r="W874" i="5"/>
  <c r="V874" i="5"/>
  <c r="U874" i="5"/>
  <c r="T874" i="5"/>
  <c r="S874" i="5"/>
  <c r="R874" i="5"/>
  <c r="Q874" i="5"/>
  <c r="P874" i="5"/>
  <c r="O874" i="5"/>
  <c r="N874" i="5"/>
  <c r="M874" i="5"/>
  <c r="L874" i="5"/>
  <c r="K874" i="5"/>
  <c r="J874" i="5"/>
  <c r="I874" i="5"/>
  <c r="H874" i="5"/>
  <c r="G874" i="5"/>
  <c r="F874" i="5"/>
  <c r="E874" i="5"/>
  <c r="D874" i="5"/>
  <c r="W873" i="5"/>
  <c r="V873" i="5"/>
  <c r="U873" i="5"/>
  <c r="T873" i="5"/>
  <c r="S873" i="5"/>
  <c r="R873" i="5"/>
  <c r="Q873" i="5"/>
  <c r="P873" i="5"/>
  <c r="O873" i="5"/>
  <c r="N873" i="5"/>
  <c r="M873" i="5"/>
  <c r="L873" i="5"/>
  <c r="K873" i="5"/>
  <c r="J873" i="5"/>
  <c r="I873" i="5"/>
  <c r="H873" i="5"/>
  <c r="G873" i="5"/>
  <c r="F873" i="5"/>
  <c r="E873" i="5"/>
  <c r="D873" i="5"/>
  <c r="W872" i="5"/>
  <c r="V872" i="5"/>
  <c r="U872" i="5"/>
  <c r="T872" i="5"/>
  <c r="S872" i="5"/>
  <c r="R872" i="5"/>
  <c r="Q872" i="5"/>
  <c r="P872" i="5"/>
  <c r="O872" i="5"/>
  <c r="N872" i="5"/>
  <c r="M872" i="5"/>
  <c r="L872" i="5"/>
  <c r="K872" i="5"/>
  <c r="J872" i="5"/>
  <c r="I872" i="5"/>
  <c r="H872" i="5"/>
  <c r="G872" i="5"/>
  <c r="F872" i="5"/>
  <c r="E872" i="5"/>
  <c r="D872" i="5"/>
  <c r="W871" i="5"/>
  <c r="V871" i="5"/>
  <c r="U871" i="5"/>
  <c r="T871" i="5"/>
  <c r="S871" i="5"/>
  <c r="R871" i="5"/>
  <c r="Q871" i="5"/>
  <c r="P871" i="5"/>
  <c r="O871" i="5"/>
  <c r="N871" i="5"/>
  <c r="M871" i="5"/>
  <c r="L871" i="5"/>
  <c r="K871" i="5"/>
  <c r="J871" i="5"/>
  <c r="I871" i="5"/>
  <c r="H871" i="5"/>
  <c r="G871" i="5"/>
  <c r="F871" i="5"/>
  <c r="E871" i="5"/>
  <c r="D871" i="5"/>
  <c r="W870" i="5"/>
  <c r="V870" i="5"/>
  <c r="U870" i="5"/>
  <c r="T870" i="5"/>
  <c r="S870" i="5"/>
  <c r="R870" i="5"/>
  <c r="Q870" i="5"/>
  <c r="P870" i="5"/>
  <c r="O870" i="5"/>
  <c r="N870" i="5"/>
  <c r="M870" i="5"/>
  <c r="L870" i="5"/>
  <c r="K870" i="5"/>
  <c r="J870" i="5"/>
  <c r="I870" i="5"/>
  <c r="H870" i="5"/>
  <c r="G870" i="5"/>
  <c r="F870" i="5"/>
  <c r="E870" i="5"/>
  <c r="D870" i="5"/>
  <c r="W869" i="5"/>
  <c r="V869" i="5"/>
  <c r="U869" i="5"/>
  <c r="T869" i="5"/>
  <c r="S869" i="5"/>
  <c r="R869" i="5"/>
  <c r="Q869" i="5"/>
  <c r="P869" i="5"/>
  <c r="O869" i="5"/>
  <c r="N869" i="5"/>
  <c r="M869" i="5"/>
  <c r="L869" i="5"/>
  <c r="K869" i="5"/>
  <c r="J869" i="5"/>
  <c r="I869" i="5"/>
  <c r="H869" i="5"/>
  <c r="G869" i="5"/>
  <c r="F869" i="5"/>
  <c r="E869" i="5"/>
  <c r="D869" i="5"/>
  <c r="W868" i="5"/>
  <c r="V868" i="5"/>
  <c r="U868" i="5"/>
  <c r="U878" i="5" s="1"/>
  <c r="T868" i="5"/>
  <c r="T878" i="5" s="1"/>
  <c r="S868" i="5"/>
  <c r="S878" i="5" s="1"/>
  <c r="R868" i="5"/>
  <c r="Q868" i="5"/>
  <c r="P868" i="5"/>
  <c r="O868" i="5"/>
  <c r="N868" i="5"/>
  <c r="N878" i="5" s="1"/>
  <c r="M868" i="5"/>
  <c r="L868" i="5"/>
  <c r="K868" i="5"/>
  <c r="J868" i="5"/>
  <c r="I868" i="5"/>
  <c r="H868" i="5"/>
  <c r="G868" i="5"/>
  <c r="F868" i="5"/>
  <c r="E868" i="5"/>
  <c r="D868" i="5"/>
  <c r="C865" i="5"/>
  <c r="AV864" i="5"/>
  <c r="AU864" i="5"/>
  <c r="AT864" i="5"/>
  <c r="AS864" i="5"/>
  <c r="AR864" i="5"/>
  <c r="AQ864" i="5"/>
  <c r="AP864" i="5"/>
  <c r="AO864" i="5"/>
  <c r="AN864" i="5"/>
  <c r="AM864" i="5"/>
  <c r="AL864" i="5"/>
  <c r="AK864" i="5"/>
  <c r="AJ864" i="5"/>
  <c r="AI864" i="5"/>
  <c r="AH864" i="5"/>
  <c r="AG864" i="5"/>
  <c r="AF864" i="5"/>
  <c r="AE864" i="5"/>
  <c r="W863" i="5"/>
  <c r="W864" i="5" s="1"/>
  <c r="V863" i="5"/>
  <c r="V864" i="5" s="1"/>
  <c r="U863" i="5"/>
  <c r="U864" i="5" s="1"/>
  <c r="T863" i="5"/>
  <c r="T864" i="5" s="1"/>
  <c r="S863" i="5"/>
  <c r="S864" i="5" s="1"/>
  <c r="R863" i="5"/>
  <c r="R864" i="5" s="1"/>
  <c r="Q863" i="5"/>
  <c r="Q864" i="5" s="1"/>
  <c r="P863" i="5"/>
  <c r="P864" i="5" s="1"/>
  <c r="O863" i="5"/>
  <c r="O864" i="5" s="1"/>
  <c r="N863" i="5"/>
  <c r="N864" i="5" s="1"/>
  <c r="M863" i="5"/>
  <c r="M864" i="5" s="1"/>
  <c r="L863" i="5"/>
  <c r="L864" i="5" s="1"/>
  <c r="K863" i="5"/>
  <c r="K864" i="5" s="1"/>
  <c r="J863" i="5"/>
  <c r="J864" i="5" s="1"/>
  <c r="I863" i="5"/>
  <c r="H863" i="5"/>
  <c r="G863" i="5"/>
  <c r="F863" i="5"/>
  <c r="E863" i="5"/>
  <c r="J22" i="77" s="1"/>
  <c r="D863" i="5"/>
  <c r="W860" i="5"/>
  <c r="V860" i="5"/>
  <c r="U860" i="5"/>
  <c r="T860" i="5"/>
  <c r="S860" i="5"/>
  <c r="R860" i="5"/>
  <c r="Q860" i="5"/>
  <c r="P860" i="5"/>
  <c r="O860" i="5"/>
  <c r="N860" i="5"/>
  <c r="M860" i="5"/>
  <c r="L860" i="5"/>
  <c r="K860" i="5"/>
  <c r="J860" i="5"/>
  <c r="I860" i="5"/>
  <c r="H860" i="5"/>
  <c r="G860" i="5"/>
  <c r="F860" i="5"/>
  <c r="E860" i="5"/>
  <c r="D860" i="5"/>
  <c r="W859" i="5"/>
  <c r="V859" i="5"/>
  <c r="U859" i="5"/>
  <c r="T859" i="5"/>
  <c r="S859" i="5"/>
  <c r="R859" i="5"/>
  <c r="Q859" i="5"/>
  <c r="P859" i="5"/>
  <c r="O859" i="5"/>
  <c r="N859" i="5"/>
  <c r="M859" i="5"/>
  <c r="L859" i="5"/>
  <c r="K859" i="5"/>
  <c r="J859" i="5"/>
  <c r="I859" i="5"/>
  <c r="H859" i="5"/>
  <c r="G859" i="5"/>
  <c r="F859" i="5"/>
  <c r="E859" i="5"/>
  <c r="J20" i="77" s="1"/>
  <c r="D859" i="5"/>
  <c r="W858" i="5"/>
  <c r="W861" i="5" s="1"/>
  <c r="V858" i="5"/>
  <c r="V861" i="5" s="1"/>
  <c r="U858" i="5"/>
  <c r="T858" i="5"/>
  <c r="S858" i="5"/>
  <c r="R858" i="5"/>
  <c r="Q858" i="5"/>
  <c r="Q861" i="5" s="1"/>
  <c r="P858" i="5"/>
  <c r="O858" i="5"/>
  <c r="N858" i="5"/>
  <c r="M858" i="5"/>
  <c r="L858" i="5"/>
  <c r="L861" i="5" s="1"/>
  <c r="K858" i="5"/>
  <c r="K861" i="5" s="1"/>
  <c r="J858" i="5"/>
  <c r="J861" i="5" s="1"/>
  <c r="I858" i="5"/>
  <c r="H858" i="5"/>
  <c r="G858" i="5"/>
  <c r="F858" i="5"/>
  <c r="E858" i="5"/>
  <c r="D858" i="5"/>
  <c r="W855" i="5"/>
  <c r="V855" i="5"/>
  <c r="U855" i="5"/>
  <c r="T855" i="5"/>
  <c r="S855" i="5"/>
  <c r="R855" i="5"/>
  <c r="Q855" i="5"/>
  <c r="P855" i="5"/>
  <c r="O855" i="5"/>
  <c r="N855" i="5"/>
  <c r="M855" i="5"/>
  <c r="L855" i="5"/>
  <c r="K855" i="5"/>
  <c r="J855" i="5"/>
  <c r="I855" i="5"/>
  <c r="H855" i="5"/>
  <c r="G855" i="5"/>
  <c r="F855" i="5"/>
  <c r="E855" i="5"/>
  <c r="D855" i="5"/>
  <c r="W854" i="5"/>
  <c r="V854" i="5"/>
  <c r="U854" i="5"/>
  <c r="T854" i="5"/>
  <c r="S854" i="5"/>
  <c r="R854" i="5"/>
  <c r="Q854" i="5"/>
  <c r="P854" i="5"/>
  <c r="O854" i="5"/>
  <c r="N854" i="5"/>
  <c r="M854" i="5"/>
  <c r="L854" i="5"/>
  <c r="K854" i="5"/>
  <c r="J854" i="5"/>
  <c r="I854" i="5"/>
  <c r="H854" i="5"/>
  <c r="G854" i="5"/>
  <c r="F854" i="5"/>
  <c r="E854" i="5"/>
  <c r="D854" i="5"/>
  <c r="W853" i="5"/>
  <c r="W856" i="5" s="1"/>
  <c r="V853" i="5"/>
  <c r="V856" i="5" s="1"/>
  <c r="U853" i="5"/>
  <c r="T853" i="5"/>
  <c r="S853" i="5"/>
  <c r="R853" i="5"/>
  <c r="Q853" i="5"/>
  <c r="Q856" i="5" s="1"/>
  <c r="P853" i="5"/>
  <c r="O853" i="5"/>
  <c r="N853" i="5"/>
  <c r="M853" i="5"/>
  <c r="L853" i="5"/>
  <c r="L856" i="5" s="1"/>
  <c r="K853" i="5"/>
  <c r="K856" i="5" s="1"/>
  <c r="J853" i="5"/>
  <c r="J856" i="5" s="1"/>
  <c r="I853" i="5"/>
  <c r="H853" i="5"/>
  <c r="G853" i="5"/>
  <c r="F853" i="5"/>
  <c r="E853" i="5"/>
  <c r="D853" i="5"/>
  <c r="W850" i="5"/>
  <c r="V850" i="5"/>
  <c r="U850" i="5"/>
  <c r="T850" i="5"/>
  <c r="S850" i="5"/>
  <c r="R850" i="5"/>
  <c r="Q850" i="5"/>
  <c r="P850" i="5"/>
  <c r="O850" i="5"/>
  <c r="N850" i="5"/>
  <c r="M850" i="5"/>
  <c r="L850" i="5"/>
  <c r="K850" i="5"/>
  <c r="J850" i="5"/>
  <c r="I850" i="5"/>
  <c r="H850" i="5"/>
  <c r="G850" i="5"/>
  <c r="F850" i="5"/>
  <c r="E850" i="5"/>
  <c r="D850" i="5"/>
  <c r="W849" i="5"/>
  <c r="V849" i="5"/>
  <c r="U849" i="5"/>
  <c r="T849" i="5"/>
  <c r="S849" i="5"/>
  <c r="R849" i="5"/>
  <c r="Q849" i="5"/>
  <c r="P849" i="5"/>
  <c r="O849" i="5"/>
  <c r="N849" i="5"/>
  <c r="M849" i="5"/>
  <c r="L849" i="5"/>
  <c r="K849" i="5"/>
  <c r="J849" i="5"/>
  <c r="I849" i="5"/>
  <c r="H849" i="5"/>
  <c r="G849" i="5"/>
  <c r="F849" i="5"/>
  <c r="E849" i="5"/>
  <c r="D849" i="5"/>
  <c r="W848" i="5"/>
  <c r="V848" i="5"/>
  <c r="U848" i="5"/>
  <c r="T848" i="5"/>
  <c r="S848" i="5"/>
  <c r="R848" i="5"/>
  <c r="Q848" i="5"/>
  <c r="P848" i="5"/>
  <c r="O848" i="5"/>
  <c r="N848" i="5"/>
  <c r="M848" i="5"/>
  <c r="L848" i="5"/>
  <c r="K848" i="5"/>
  <c r="J848" i="5"/>
  <c r="I848" i="5"/>
  <c r="H848" i="5"/>
  <c r="G848" i="5"/>
  <c r="F848" i="5"/>
  <c r="E848" i="5"/>
  <c r="D848" i="5"/>
  <c r="W847" i="5"/>
  <c r="V847" i="5"/>
  <c r="U847" i="5"/>
  <c r="T847" i="5"/>
  <c r="S847" i="5"/>
  <c r="R847" i="5"/>
  <c r="Q847" i="5"/>
  <c r="P847" i="5"/>
  <c r="O847" i="5"/>
  <c r="N847" i="5"/>
  <c r="M847" i="5"/>
  <c r="L847" i="5"/>
  <c r="K847" i="5"/>
  <c r="J847" i="5"/>
  <c r="I847" i="5"/>
  <c r="H847" i="5"/>
  <c r="G847" i="5"/>
  <c r="F847" i="5"/>
  <c r="E847" i="5"/>
  <c r="D847" i="5"/>
  <c r="W846" i="5"/>
  <c r="V846" i="5"/>
  <c r="U846" i="5"/>
  <c r="T846" i="5"/>
  <c r="S846" i="5"/>
  <c r="R846" i="5"/>
  <c r="Q846" i="5"/>
  <c r="P846" i="5"/>
  <c r="O846" i="5"/>
  <c r="N846" i="5"/>
  <c r="M846" i="5"/>
  <c r="L846" i="5"/>
  <c r="K846" i="5"/>
  <c r="J846" i="5"/>
  <c r="I846" i="5"/>
  <c r="H846" i="5"/>
  <c r="G846" i="5"/>
  <c r="F846" i="5"/>
  <c r="E846" i="5"/>
  <c r="D846" i="5"/>
  <c r="W845" i="5"/>
  <c r="V845" i="5"/>
  <c r="U845" i="5"/>
  <c r="T845" i="5"/>
  <c r="S845" i="5"/>
  <c r="R845" i="5"/>
  <c r="Q845" i="5"/>
  <c r="P845" i="5"/>
  <c r="O845" i="5"/>
  <c r="N845" i="5"/>
  <c r="M845" i="5"/>
  <c r="L845" i="5"/>
  <c r="K845" i="5"/>
  <c r="J845" i="5"/>
  <c r="I845" i="5"/>
  <c r="H845" i="5"/>
  <c r="G845" i="5"/>
  <c r="F845" i="5"/>
  <c r="E845" i="5"/>
  <c r="D845" i="5"/>
  <c r="W844" i="5"/>
  <c r="V844" i="5"/>
  <c r="U844" i="5"/>
  <c r="T844" i="5"/>
  <c r="S844" i="5"/>
  <c r="S851" i="5" s="1"/>
  <c r="R844" i="5"/>
  <c r="R851" i="5" s="1"/>
  <c r="Q844" i="5"/>
  <c r="P844" i="5"/>
  <c r="O844" i="5"/>
  <c r="N844" i="5"/>
  <c r="M844" i="5"/>
  <c r="M851" i="5" s="1"/>
  <c r="L844" i="5"/>
  <c r="K844" i="5"/>
  <c r="J844" i="5"/>
  <c r="I844" i="5"/>
  <c r="H844" i="5"/>
  <c r="G844" i="5"/>
  <c r="F844" i="5"/>
  <c r="E844" i="5"/>
  <c r="J12" i="77" s="1"/>
  <c r="D844" i="5"/>
  <c r="W841" i="5"/>
  <c r="V841" i="5"/>
  <c r="U841" i="5"/>
  <c r="T841" i="5"/>
  <c r="S841" i="5"/>
  <c r="R841" i="5"/>
  <c r="Q841" i="5"/>
  <c r="P841" i="5"/>
  <c r="O841" i="5"/>
  <c r="N841" i="5"/>
  <c r="M841" i="5"/>
  <c r="L841" i="5"/>
  <c r="K841" i="5"/>
  <c r="J841" i="5"/>
  <c r="I841" i="5"/>
  <c r="H841" i="5"/>
  <c r="G841" i="5"/>
  <c r="F841" i="5"/>
  <c r="E841" i="5"/>
  <c r="D841" i="5"/>
  <c r="W840" i="5"/>
  <c r="V840" i="5"/>
  <c r="U840" i="5"/>
  <c r="T840" i="5"/>
  <c r="S840" i="5"/>
  <c r="R840" i="5"/>
  <c r="Q840" i="5"/>
  <c r="P840" i="5"/>
  <c r="O840" i="5"/>
  <c r="N840" i="5"/>
  <c r="M840" i="5"/>
  <c r="L840" i="5"/>
  <c r="K840" i="5"/>
  <c r="J840" i="5"/>
  <c r="I840" i="5"/>
  <c r="H840" i="5"/>
  <c r="G840" i="5"/>
  <c r="F840" i="5"/>
  <c r="E840" i="5"/>
  <c r="D840" i="5"/>
  <c r="W839" i="5"/>
  <c r="V839" i="5"/>
  <c r="U839" i="5"/>
  <c r="T839" i="5"/>
  <c r="S839" i="5"/>
  <c r="R839" i="5"/>
  <c r="Q839" i="5"/>
  <c r="P839" i="5"/>
  <c r="O839" i="5"/>
  <c r="N839" i="5"/>
  <c r="M839" i="5"/>
  <c r="L839" i="5"/>
  <c r="K839" i="5"/>
  <c r="J839" i="5"/>
  <c r="I839" i="5"/>
  <c r="H839" i="5"/>
  <c r="G839" i="5"/>
  <c r="F839" i="5"/>
  <c r="E839" i="5"/>
  <c r="D839" i="5"/>
  <c r="W838" i="5"/>
  <c r="V838" i="5"/>
  <c r="U838" i="5"/>
  <c r="U842" i="5" s="1"/>
  <c r="T838" i="5"/>
  <c r="S838" i="5"/>
  <c r="R838" i="5"/>
  <c r="Q838" i="5"/>
  <c r="P838" i="5"/>
  <c r="O838" i="5"/>
  <c r="O842" i="5" s="1"/>
  <c r="N838" i="5"/>
  <c r="N842" i="5" s="1"/>
  <c r="M838" i="5"/>
  <c r="L838" i="5"/>
  <c r="K838" i="5"/>
  <c r="J838" i="5"/>
  <c r="I838" i="5"/>
  <c r="H838" i="5"/>
  <c r="G838" i="5"/>
  <c r="F838" i="5"/>
  <c r="E838" i="5"/>
  <c r="D838" i="5"/>
  <c r="W835" i="5"/>
  <c r="V835" i="5"/>
  <c r="U835" i="5"/>
  <c r="T835" i="5"/>
  <c r="S835" i="5"/>
  <c r="R835" i="5"/>
  <c r="Q835" i="5"/>
  <c r="P835" i="5"/>
  <c r="O835" i="5"/>
  <c r="N835" i="5"/>
  <c r="M835" i="5"/>
  <c r="L835" i="5"/>
  <c r="K835" i="5"/>
  <c r="J835" i="5"/>
  <c r="I835" i="5"/>
  <c r="H835" i="5"/>
  <c r="G835" i="5"/>
  <c r="F835" i="5"/>
  <c r="E835" i="5"/>
  <c r="D835" i="5"/>
  <c r="W834" i="5"/>
  <c r="V834" i="5"/>
  <c r="U834" i="5"/>
  <c r="T834" i="5"/>
  <c r="S834" i="5"/>
  <c r="R834" i="5"/>
  <c r="Q834" i="5"/>
  <c r="P834" i="5"/>
  <c r="O834" i="5"/>
  <c r="N834" i="5"/>
  <c r="M834" i="5"/>
  <c r="L834" i="5"/>
  <c r="K834" i="5"/>
  <c r="J834" i="5"/>
  <c r="I834" i="5"/>
  <c r="H834" i="5"/>
  <c r="G834" i="5"/>
  <c r="F834" i="5"/>
  <c r="E834" i="5"/>
  <c r="D834" i="5"/>
  <c r="W833" i="5"/>
  <c r="V833" i="5"/>
  <c r="U833" i="5"/>
  <c r="T833" i="5"/>
  <c r="S833" i="5"/>
  <c r="R833" i="5"/>
  <c r="Q833" i="5"/>
  <c r="P833" i="5"/>
  <c r="O833" i="5"/>
  <c r="N833" i="5"/>
  <c r="M833" i="5"/>
  <c r="L833" i="5"/>
  <c r="K833" i="5"/>
  <c r="J833" i="5"/>
  <c r="I833" i="5"/>
  <c r="H833" i="5"/>
  <c r="G833" i="5"/>
  <c r="F833" i="5"/>
  <c r="E833" i="5"/>
  <c r="D833" i="5"/>
  <c r="W832" i="5"/>
  <c r="V832" i="5"/>
  <c r="U832" i="5"/>
  <c r="T832" i="5"/>
  <c r="S832" i="5"/>
  <c r="R832" i="5"/>
  <c r="Q832" i="5"/>
  <c r="P832" i="5"/>
  <c r="O832" i="5"/>
  <c r="N832" i="5"/>
  <c r="M832" i="5"/>
  <c r="L832" i="5"/>
  <c r="K832" i="5"/>
  <c r="J832" i="5"/>
  <c r="I832" i="5"/>
  <c r="H832" i="5"/>
  <c r="G832" i="5"/>
  <c r="F832" i="5"/>
  <c r="E832" i="5"/>
  <c r="D832" i="5"/>
  <c r="W831" i="5"/>
  <c r="V831" i="5"/>
  <c r="U831" i="5"/>
  <c r="T831" i="5"/>
  <c r="S831" i="5"/>
  <c r="R831" i="5"/>
  <c r="Q831" i="5"/>
  <c r="P831" i="5"/>
  <c r="O831" i="5"/>
  <c r="N831" i="5"/>
  <c r="M831" i="5"/>
  <c r="L831" i="5"/>
  <c r="K831" i="5"/>
  <c r="J831" i="5"/>
  <c r="I831" i="5"/>
  <c r="H831" i="5"/>
  <c r="G831" i="5"/>
  <c r="F831" i="5"/>
  <c r="E831" i="5"/>
  <c r="J28" i="77" s="1"/>
  <c r="D831" i="5"/>
  <c r="W830" i="5"/>
  <c r="V830" i="5"/>
  <c r="U830" i="5"/>
  <c r="T830" i="5"/>
  <c r="S830" i="5"/>
  <c r="R830" i="5"/>
  <c r="Q830" i="5"/>
  <c r="P830" i="5"/>
  <c r="O830" i="5"/>
  <c r="N830" i="5"/>
  <c r="M830" i="5"/>
  <c r="L830" i="5"/>
  <c r="K830" i="5"/>
  <c r="J830" i="5"/>
  <c r="I830" i="5"/>
  <c r="H830" i="5"/>
  <c r="G830" i="5"/>
  <c r="F830" i="5"/>
  <c r="E830" i="5"/>
  <c r="D830" i="5"/>
  <c r="W829" i="5"/>
  <c r="V829" i="5"/>
  <c r="U829" i="5"/>
  <c r="T829" i="5"/>
  <c r="S829" i="5"/>
  <c r="R829" i="5"/>
  <c r="Q829" i="5"/>
  <c r="P829" i="5"/>
  <c r="O829" i="5"/>
  <c r="N829" i="5"/>
  <c r="M829" i="5"/>
  <c r="L829" i="5"/>
  <c r="K829" i="5"/>
  <c r="J829" i="5"/>
  <c r="I829" i="5"/>
  <c r="H829" i="5"/>
  <c r="G829" i="5"/>
  <c r="F829" i="5"/>
  <c r="E829" i="5"/>
  <c r="D829" i="5"/>
  <c r="W828" i="5"/>
  <c r="V828" i="5"/>
  <c r="U828" i="5"/>
  <c r="T828" i="5"/>
  <c r="S828" i="5"/>
  <c r="R828" i="5"/>
  <c r="Q828" i="5"/>
  <c r="P828" i="5"/>
  <c r="O828" i="5"/>
  <c r="N828" i="5"/>
  <c r="M828" i="5"/>
  <c r="L828" i="5"/>
  <c r="K828" i="5"/>
  <c r="J828" i="5"/>
  <c r="I828" i="5"/>
  <c r="H828" i="5"/>
  <c r="G828" i="5"/>
  <c r="F828" i="5"/>
  <c r="E828" i="5"/>
  <c r="D828" i="5"/>
  <c r="W827" i="5"/>
  <c r="V827" i="5"/>
  <c r="U827" i="5"/>
  <c r="T827" i="5"/>
  <c r="S827" i="5"/>
  <c r="R827" i="5"/>
  <c r="Q827" i="5"/>
  <c r="P827" i="5"/>
  <c r="O827" i="5"/>
  <c r="N827" i="5"/>
  <c r="M827" i="5"/>
  <c r="L827" i="5"/>
  <c r="K827" i="5"/>
  <c r="J827" i="5"/>
  <c r="I827" i="5"/>
  <c r="H827" i="5"/>
  <c r="G827" i="5"/>
  <c r="F827" i="5"/>
  <c r="E827" i="5"/>
  <c r="D827" i="5"/>
  <c r="W826" i="5"/>
  <c r="V826" i="5"/>
  <c r="U826" i="5"/>
  <c r="T826" i="5"/>
  <c r="S826" i="5"/>
  <c r="R826" i="5"/>
  <c r="Q826" i="5"/>
  <c r="P826" i="5"/>
  <c r="O826" i="5"/>
  <c r="N826" i="5"/>
  <c r="M826" i="5"/>
  <c r="L826" i="5"/>
  <c r="K826" i="5"/>
  <c r="J826" i="5"/>
  <c r="I826" i="5"/>
  <c r="H826" i="5"/>
  <c r="G826" i="5"/>
  <c r="F826" i="5"/>
  <c r="E826" i="5"/>
  <c r="D826" i="5"/>
  <c r="W825" i="5"/>
  <c r="V825" i="5"/>
  <c r="U825" i="5"/>
  <c r="T825" i="5"/>
  <c r="S825" i="5"/>
  <c r="R825" i="5"/>
  <c r="Q825" i="5"/>
  <c r="P825" i="5"/>
  <c r="O825" i="5"/>
  <c r="N825" i="5"/>
  <c r="M825" i="5"/>
  <c r="L825" i="5"/>
  <c r="K825" i="5"/>
  <c r="J825" i="5"/>
  <c r="I825" i="5"/>
  <c r="H825" i="5"/>
  <c r="G825" i="5"/>
  <c r="F825" i="5"/>
  <c r="E825" i="5"/>
  <c r="D825" i="5"/>
  <c r="W824" i="5"/>
  <c r="V824" i="5"/>
  <c r="U824" i="5"/>
  <c r="T824" i="5"/>
  <c r="S824" i="5"/>
  <c r="R824" i="5"/>
  <c r="Q824" i="5"/>
  <c r="P824" i="5"/>
  <c r="O824" i="5"/>
  <c r="N824" i="5"/>
  <c r="M824" i="5"/>
  <c r="L824" i="5"/>
  <c r="K824" i="5"/>
  <c r="J824" i="5"/>
  <c r="I824" i="5"/>
  <c r="H824" i="5"/>
  <c r="G824" i="5"/>
  <c r="F824" i="5"/>
  <c r="E824" i="5"/>
  <c r="D824" i="5"/>
  <c r="W823" i="5"/>
  <c r="V823" i="5"/>
  <c r="U823" i="5"/>
  <c r="T823" i="5"/>
  <c r="S823" i="5"/>
  <c r="R823" i="5"/>
  <c r="Q823" i="5"/>
  <c r="P823" i="5"/>
  <c r="O823" i="5"/>
  <c r="N823" i="5"/>
  <c r="M823" i="5"/>
  <c r="L823" i="5"/>
  <c r="K823" i="5"/>
  <c r="J823" i="5"/>
  <c r="I823" i="5"/>
  <c r="H823" i="5"/>
  <c r="G823" i="5"/>
  <c r="F823" i="5"/>
  <c r="E823" i="5"/>
  <c r="D823" i="5"/>
  <c r="W822" i="5"/>
  <c r="V822" i="5"/>
  <c r="U822" i="5"/>
  <c r="T822" i="5"/>
  <c r="S822" i="5"/>
  <c r="S836" i="5" s="1"/>
  <c r="R822" i="5"/>
  <c r="R836" i="5" s="1"/>
  <c r="Q822" i="5"/>
  <c r="Q836" i="5" s="1"/>
  <c r="P822" i="5"/>
  <c r="O822" i="5"/>
  <c r="N822" i="5"/>
  <c r="N836" i="5" s="1"/>
  <c r="M822" i="5"/>
  <c r="M836" i="5" s="1"/>
  <c r="L822" i="5"/>
  <c r="K822" i="5"/>
  <c r="J822" i="5"/>
  <c r="I822" i="5"/>
  <c r="H822" i="5"/>
  <c r="G822" i="5"/>
  <c r="F822" i="5"/>
  <c r="E822" i="5"/>
  <c r="D822" i="5"/>
  <c r="AV820" i="5"/>
  <c r="AU820" i="5"/>
  <c r="AT820" i="5"/>
  <c r="AS820" i="5"/>
  <c r="AR820" i="5"/>
  <c r="AQ820" i="5"/>
  <c r="AP820" i="5"/>
  <c r="AO820" i="5"/>
  <c r="AN820" i="5"/>
  <c r="AM820" i="5"/>
  <c r="AL820" i="5"/>
  <c r="AK820" i="5"/>
  <c r="AJ820" i="5"/>
  <c r="AI820" i="5"/>
  <c r="AH820" i="5"/>
  <c r="AG820" i="5"/>
  <c r="AF820" i="5"/>
  <c r="AE820" i="5"/>
  <c r="C820" i="5"/>
  <c r="W819" i="5"/>
  <c r="V819" i="5"/>
  <c r="U819" i="5"/>
  <c r="T819" i="5"/>
  <c r="S819" i="5"/>
  <c r="R819" i="5"/>
  <c r="Q819" i="5"/>
  <c r="P819" i="5"/>
  <c r="O819" i="5"/>
  <c r="N819" i="5"/>
  <c r="M819" i="5"/>
  <c r="L819" i="5"/>
  <c r="K819" i="5"/>
  <c r="J819" i="5"/>
  <c r="I819" i="5"/>
  <c r="H819" i="5"/>
  <c r="G819" i="5"/>
  <c r="F819" i="5"/>
  <c r="E819" i="5"/>
  <c r="J29" i="77" s="1"/>
  <c r="D819" i="5"/>
  <c r="W817" i="5"/>
  <c r="V817" i="5"/>
  <c r="U817" i="5"/>
  <c r="T817" i="5"/>
  <c r="S817" i="5"/>
  <c r="R817" i="5"/>
  <c r="Q817" i="5"/>
  <c r="P817" i="5"/>
  <c r="O817" i="5"/>
  <c r="N817" i="5"/>
  <c r="M817" i="5"/>
  <c r="L817" i="5"/>
  <c r="K817" i="5"/>
  <c r="J817" i="5"/>
  <c r="I817" i="5"/>
  <c r="H817" i="5"/>
  <c r="G817" i="5"/>
  <c r="F817" i="5"/>
  <c r="E817" i="5"/>
  <c r="D817" i="5"/>
  <c r="C815" i="5"/>
  <c r="W813" i="5"/>
  <c r="W814" i="5" s="1"/>
  <c r="V813" i="5"/>
  <c r="V814" i="5" s="1"/>
  <c r="U813" i="5"/>
  <c r="U814" i="5" s="1"/>
  <c r="T813" i="5"/>
  <c r="T814" i="5" s="1"/>
  <c r="S813" i="5"/>
  <c r="S814" i="5" s="1"/>
  <c r="R813" i="5"/>
  <c r="R814" i="5" s="1"/>
  <c r="Q813" i="5"/>
  <c r="Q814" i="5" s="1"/>
  <c r="P813" i="5"/>
  <c r="P814" i="5" s="1"/>
  <c r="O813" i="5"/>
  <c r="O814" i="5" s="1"/>
  <c r="N813" i="5"/>
  <c r="N814" i="5" s="1"/>
  <c r="M813" i="5"/>
  <c r="M814" i="5" s="1"/>
  <c r="L813" i="5"/>
  <c r="L814" i="5" s="1"/>
  <c r="K813" i="5"/>
  <c r="K814" i="5" s="1"/>
  <c r="J813" i="5"/>
  <c r="J814" i="5" s="1"/>
  <c r="I813" i="5"/>
  <c r="H813" i="5"/>
  <c r="G813" i="5"/>
  <c r="F813" i="5"/>
  <c r="E813" i="5"/>
  <c r="D813" i="5"/>
  <c r="W809" i="5"/>
  <c r="W810" i="5" s="1"/>
  <c r="V809" i="5"/>
  <c r="V810" i="5" s="1"/>
  <c r="U809" i="5"/>
  <c r="U810" i="5" s="1"/>
  <c r="T809" i="5"/>
  <c r="T810" i="5" s="1"/>
  <c r="S809" i="5"/>
  <c r="S810" i="5" s="1"/>
  <c r="R809" i="5"/>
  <c r="R810" i="5" s="1"/>
  <c r="Q809" i="5"/>
  <c r="Q810" i="5" s="1"/>
  <c r="P809" i="5"/>
  <c r="P810" i="5" s="1"/>
  <c r="O809" i="5"/>
  <c r="O810" i="5" s="1"/>
  <c r="N809" i="5"/>
  <c r="N810" i="5" s="1"/>
  <c r="M809" i="5"/>
  <c r="M810" i="5" s="1"/>
  <c r="L809" i="5"/>
  <c r="L810" i="5" s="1"/>
  <c r="K809" i="5"/>
  <c r="K810" i="5" s="1"/>
  <c r="J809" i="5"/>
  <c r="J810" i="5" s="1"/>
  <c r="I809" i="5"/>
  <c r="H809" i="5"/>
  <c r="G809" i="5"/>
  <c r="F809" i="5"/>
  <c r="E809" i="5"/>
  <c r="D809" i="5"/>
  <c r="W806" i="5"/>
  <c r="V806" i="5"/>
  <c r="U806" i="5"/>
  <c r="T806" i="5"/>
  <c r="S806" i="5"/>
  <c r="R806" i="5"/>
  <c r="Q806" i="5"/>
  <c r="P806" i="5"/>
  <c r="O806" i="5"/>
  <c r="N806" i="5"/>
  <c r="M806" i="5"/>
  <c r="L806" i="5"/>
  <c r="K806" i="5"/>
  <c r="J806" i="5"/>
  <c r="I806" i="5"/>
  <c r="H806" i="5"/>
  <c r="G806" i="5"/>
  <c r="F806" i="5"/>
  <c r="E806" i="5"/>
  <c r="D806" i="5"/>
  <c r="W805" i="5"/>
  <c r="V805" i="5"/>
  <c r="U805" i="5"/>
  <c r="T805" i="5"/>
  <c r="S805" i="5"/>
  <c r="R805" i="5"/>
  <c r="Q805" i="5"/>
  <c r="P805" i="5"/>
  <c r="O805" i="5"/>
  <c r="N805" i="5"/>
  <c r="M805" i="5"/>
  <c r="L805" i="5"/>
  <c r="K805" i="5"/>
  <c r="J805" i="5"/>
  <c r="I805" i="5"/>
  <c r="H805" i="5"/>
  <c r="G805" i="5"/>
  <c r="F805" i="5"/>
  <c r="E805" i="5"/>
  <c r="J30" i="77" s="1"/>
  <c r="D805" i="5"/>
  <c r="W804" i="5"/>
  <c r="W807" i="5" s="1"/>
  <c r="V804" i="5"/>
  <c r="U804" i="5"/>
  <c r="U807" i="5" s="1"/>
  <c r="T804" i="5"/>
  <c r="S804" i="5"/>
  <c r="R804" i="5"/>
  <c r="R807" i="5" s="1"/>
  <c r="Q804" i="5"/>
  <c r="P804" i="5"/>
  <c r="O804" i="5"/>
  <c r="N804" i="5"/>
  <c r="M804" i="5"/>
  <c r="L804" i="5"/>
  <c r="L807" i="5" s="1"/>
  <c r="K804" i="5"/>
  <c r="K807" i="5" s="1"/>
  <c r="J804" i="5"/>
  <c r="I804" i="5"/>
  <c r="H804" i="5"/>
  <c r="G804" i="5"/>
  <c r="F804" i="5"/>
  <c r="E804" i="5"/>
  <c r="D804" i="5"/>
  <c r="W801" i="5"/>
  <c r="V801" i="5"/>
  <c r="U801" i="5"/>
  <c r="T801" i="5"/>
  <c r="S801" i="5"/>
  <c r="R801" i="5"/>
  <c r="Q801" i="5"/>
  <c r="P801" i="5"/>
  <c r="O801" i="5"/>
  <c r="N801" i="5"/>
  <c r="M801" i="5"/>
  <c r="L801" i="5"/>
  <c r="K801" i="5"/>
  <c r="J801" i="5"/>
  <c r="I801" i="5"/>
  <c r="H801" i="5"/>
  <c r="G801" i="5"/>
  <c r="F801" i="5"/>
  <c r="E801" i="5"/>
  <c r="D801" i="5"/>
  <c r="W800" i="5"/>
  <c r="V800" i="5"/>
  <c r="U800" i="5"/>
  <c r="T800" i="5"/>
  <c r="S800" i="5"/>
  <c r="R800" i="5"/>
  <c r="Q800" i="5"/>
  <c r="P800" i="5"/>
  <c r="O800" i="5"/>
  <c r="N800" i="5"/>
  <c r="M800" i="5"/>
  <c r="L800" i="5"/>
  <c r="K800" i="5"/>
  <c r="J800" i="5"/>
  <c r="I800" i="5"/>
  <c r="H800" i="5"/>
  <c r="G800" i="5"/>
  <c r="F800" i="5"/>
  <c r="E800" i="5"/>
  <c r="D800" i="5"/>
  <c r="W799" i="5"/>
  <c r="V799" i="5"/>
  <c r="U799" i="5"/>
  <c r="T799" i="5"/>
  <c r="S799" i="5"/>
  <c r="R799" i="5"/>
  <c r="Q799" i="5"/>
  <c r="P799" i="5"/>
  <c r="O799" i="5"/>
  <c r="N799" i="5"/>
  <c r="M799" i="5"/>
  <c r="L799" i="5"/>
  <c r="K799" i="5"/>
  <c r="J799" i="5"/>
  <c r="I799" i="5"/>
  <c r="H799" i="5"/>
  <c r="G799" i="5"/>
  <c r="F799" i="5"/>
  <c r="E799" i="5"/>
  <c r="D799" i="5"/>
  <c r="W798" i="5"/>
  <c r="V798" i="5"/>
  <c r="U798" i="5"/>
  <c r="T798" i="5"/>
  <c r="S798" i="5"/>
  <c r="R798" i="5"/>
  <c r="Q798" i="5"/>
  <c r="P798" i="5"/>
  <c r="O798" i="5"/>
  <c r="N798" i="5"/>
  <c r="M798" i="5"/>
  <c r="L798" i="5"/>
  <c r="K798" i="5"/>
  <c r="J798" i="5"/>
  <c r="I798" i="5"/>
  <c r="H798" i="5"/>
  <c r="G798" i="5"/>
  <c r="F798" i="5"/>
  <c r="E798" i="5"/>
  <c r="D798" i="5"/>
  <c r="W797" i="5"/>
  <c r="V797" i="5"/>
  <c r="U797" i="5"/>
  <c r="T797" i="5"/>
  <c r="S797" i="5"/>
  <c r="R797" i="5"/>
  <c r="Q797" i="5"/>
  <c r="P797" i="5"/>
  <c r="O797" i="5"/>
  <c r="N797" i="5"/>
  <c r="M797" i="5"/>
  <c r="L797" i="5"/>
  <c r="K797" i="5"/>
  <c r="J797" i="5"/>
  <c r="I797" i="5"/>
  <c r="H797" i="5"/>
  <c r="G797" i="5"/>
  <c r="F797" i="5"/>
  <c r="E797" i="5"/>
  <c r="D797" i="5"/>
  <c r="W796" i="5"/>
  <c r="W802" i="5" s="1"/>
  <c r="W815" i="5" s="1"/>
  <c r="V796" i="5"/>
  <c r="U796" i="5"/>
  <c r="U802" i="5" s="1"/>
  <c r="U815" i="5" s="1"/>
  <c r="T796" i="5"/>
  <c r="S796" i="5"/>
  <c r="R796" i="5"/>
  <c r="R802" i="5" s="1"/>
  <c r="R815" i="5" s="1"/>
  <c r="Q796" i="5"/>
  <c r="P796" i="5"/>
  <c r="O796" i="5"/>
  <c r="N796" i="5"/>
  <c r="M796" i="5"/>
  <c r="L796" i="5"/>
  <c r="L802" i="5" s="1"/>
  <c r="L815" i="5" s="1"/>
  <c r="K796" i="5"/>
  <c r="K802" i="5" s="1"/>
  <c r="K815" i="5" s="1"/>
  <c r="J796" i="5"/>
  <c r="I796" i="5"/>
  <c r="H796" i="5"/>
  <c r="G796" i="5"/>
  <c r="F796" i="5"/>
  <c r="E796" i="5"/>
  <c r="J24" i="77" s="1"/>
  <c r="D796" i="5"/>
  <c r="C784" i="5"/>
  <c r="W782" i="5"/>
  <c r="W783" i="5" s="1"/>
  <c r="V782" i="5"/>
  <c r="V783" i="5" s="1"/>
  <c r="U782" i="5"/>
  <c r="U783" i="5" s="1"/>
  <c r="T782" i="5"/>
  <c r="T783" i="5" s="1"/>
  <c r="S782" i="5"/>
  <c r="S783" i="5" s="1"/>
  <c r="R782" i="5"/>
  <c r="R783" i="5" s="1"/>
  <c r="Q782" i="5"/>
  <c r="Q783" i="5" s="1"/>
  <c r="P782" i="5"/>
  <c r="P783" i="5" s="1"/>
  <c r="O782" i="5"/>
  <c r="O783" i="5" s="1"/>
  <c r="N782" i="5"/>
  <c r="N783" i="5" s="1"/>
  <c r="M782" i="5"/>
  <c r="M783" i="5" s="1"/>
  <c r="L782" i="5"/>
  <c r="L783" i="5" s="1"/>
  <c r="K782" i="5"/>
  <c r="K783" i="5" s="1"/>
  <c r="J782" i="5"/>
  <c r="J783" i="5" s="1"/>
  <c r="I782" i="5"/>
  <c r="H782" i="5"/>
  <c r="G782" i="5"/>
  <c r="F782" i="5"/>
  <c r="E782" i="5"/>
  <c r="D782" i="5"/>
  <c r="AV780" i="5"/>
  <c r="AU780" i="5"/>
  <c r="AT780" i="5"/>
  <c r="AS780" i="5"/>
  <c r="AR780" i="5"/>
  <c r="AQ780" i="5"/>
  <c r="AP780" i="5"/>
  <c r="AO780" i="5"/>
  <c r="AN780" i="5"/>
  <c r="AM780" i="5"/>
  <c r="AL780" i="5"/>
  <c r="AK780" i="5"/>
  <c r="AJ780" i="5"/>
  <c r="AI780" i="5"/>
  <c r="AH780" i="5"/>
  <c r="AG780" i="5"/>
  <c r="AF780" i="5"/>
  <c r="AE780" i="5"/>
  <c r="W779" i="5"/>
  <c r="W780" i="5" s="1"/>
  <c r="V779" i="5"/>
  <c r="V780" i="5" s="1"/>
  <c r="U779" i="5"/>
  <c r="U780" i="5" s="1"/>
  <c r="T779" i="5"/>
  <c r="T780" i="5" s="1"/>
  <c r="S779" i="5"/>
  <c r="S780" i="5" s="1"/>
  <c r="R779" i="5"/>
  <c r="R780" i="5" s="1"/>
  <c r="Q779" i="5"/>
  <c r="Q780" i="5" s="1"/>
  <c r="P779" i="5"/>
  <c r="P780" i="5" s="1"/>
  <c r="O779" i="5"/>
  <c r="O780" i="5" s="1"/>
  <c r="N779" i="5"/>
  <c r="N780" i="5" s="1"/>
  <c r="M779" i="5"/>
  <c r="M780" i="5" s="1"/>
  <c r="L779" i="5"/>
  <c r="L780" i="5" s="1"/>
  <c r="K779" i="5"/>
  <c r="K780" i="5" s="1"/>
  <c r="J779" i="5"/>
  <c r="J780" i="5" s="1"/>
  <c r="I779" i="5"/>
  <c r="H779" i="5"/>
  <c r="G779" i="5"/>
  <c r="F779" i="5"/>
  <c r="E779" i="5"/>
  <c r="D779" i="5"/>
  <c r="W775" i="5"/>
  <c r="V775" i="5"/>
  <c r="U775" i="5"/>
  <c r="T775" i="5"/>
  <c r="S775" i="5"/>
  <c r="R775" i="5"/>
  <c r="Q775" i="5"/>
  <c r="P775" i="5"/>
  <c r="O775" i="5"/>
  <c r="N775" i="5"/>
  <c r="M775" i="5"/>
  <c r="L775" i="5"/>
  <c r="K775" i="5"/>
  <c r="J775" i="5"/>
  <c r="I775" i="5"/>
  <c r="H775" i="5"/>
  <c r="G775" i="5"/>
  <c r="F775" i="5"/>
  <c r="E775" i="5"/>
  <c r="D775" i="5"/>
  <c r="W774" i="5"/>
  <c r="V774" i="5"/>
  <c r="U774" i="5"/>
  <c r="T774" i="5"/>
  <c r="S774" i="5"/>
  <c r="R774" i="5"/>
  <c r="Q774" i="5"/>
  <c r="P774" i="5"/>
  <c r="O774" i="5"/>
  <c r="N774" i="5"/>
  <c r="M774" i="5"/>
  <c r="L774" i="5"/>
  <c r="K774" i="5"/>
  <c r="J774" i="5"/>
  <c r="I774" i="5"/>
  <c r="H774" i="5"/>
  <c r="G774" i="5"/>
  <c r="F774" i="5"/>
  <c r="E774" i="5"/>
  <c r="D774" i="5"/>
  <c r="W773" i="5"/>
  <c r="V773" i="5"/>
  <c r="U773" i="5"/>
  <c r="T773" i="5"/>
  <c r="S773" i="5"/>
  <c r="R773" i="5"/>
  <c r="Q773" i="5"/>
  <c r="P773" i="5"/>
  <c r="O773" i="5"/>
  <c r="N773" i="5"/>
  <c r="M773" i="5"/>
  <c r="L773" i="5"/>
  <c r="K773" i="5"/>
  <c r="J773" i="5"/>
  <c r="I773" i="5"/>
  <c r="H773" i="5"/>
  <c r="G773" i="5"/>
  <c r="F773" i="5"/>
  <c r="E773" i="5"/>
  <c r="D773" i="5"/>
  <c r="W772" i="5"/>
  <c r="V772" i="5"/>
  <c r="U772" i="5"/>
  <c r="T772" i="5"/>
  <c r="S772" i="5"/>
  <c r="R772" i="5"/>
  <c r="Q772" i="5"/>
  <c r="P772" i="5"/>
  <c r="O772" i="5"/>
  <c r="N772" i="5"/>
  <c r="M772" i="5"/>
  <c r="L772" i="5"/>
  <c r="K772" i="5"/>
  <c r="J772" i="5"/>
  <c r="I772" i="5"/>
  <c r="H772" i="5"/>
  <c r="G772" i="5"/>
  <c r="F772" i="5"/>
  <c r="E772" i="5"/>
  <c r="D772" i="5"/>
  <c r="W771" i="5"/>
  <c r="V771" i="5"/>
  <c r="U771" i="5"/>
  <c r="T771" i="5"/>
  <c r="S771" i="5"/>
  <c r="R771" i="5"/>
  <c r="Q771" i="5"/>
  <c r="P771" i="5"/>
  <c r="O771" i="5"/>
  <c r="N771" i="5"/>
  <c r="M771" i="5"/>
  <c r="L771" i="5"/>
  <c r="K771" i="5"/>
  <c r="J771" i="5"/>
  <c r="I771" i="5"/>
  <c r="H771" i="5"/>
  <c r="G771" i="5"/>
  <c r="F771" i="5"/>
  <c r="E771" i="5"/>
  <c r="D771" i="5"/>
  <c r="W770" i="5"/>
  <c r="W776" i="5" s="1"/>
  <c r="V770" i="5"/>
  <c r="V776" i="5" s="1"/>
  <c r="U770" i="5"/>
  <c r="T770" i="5"/>
  <c r="T776" i="5" s="1"/>
  <c r="S770" i="5"/>
  <c r="R770" i="5"/>
  <c r="Q770" i="5"/>
  <c r="Q776" i="5" s="1"/>
  <c r="P770" i="5"/>
  <c r="O770" i="5"/>
  <c r="N770" i="5"/>
  <c r="M770" i="5"/>
  <c r="L770" i="5"/>
  <c r="K770" i="5"/>
  <c r="K776" i="5" s="1"/>
  <c r="J770" i="5"/>
  <c r="J776" i="5" s="1"/>
  <c r="I770" i="5"/>
  <c r="H770" i="5"/>
  <c r="G770" i="5"/>
  <c r="F770" i="5"/>
  <c r="E770" i="5"/>
  <c r="D770" i="5"/>
  <c r="W767" i="5"/>
  <c r="V767" i="5"/>
  <c r="U767" i="5"/>
  <c r="T767" i="5"/>
  <c r="S767" i="5"/>
  <c r="R767" i="5"/>
  <c r="Q767" i="5"/>
  <c r="P767" i="5"/>
  <c r="O767" i="5"/>
  <c r="N767" i="5"/>
  <c r="M767" i="5"/>
  <c r="L767" i="5"/>
  <c r="K767" i="5"/>
  <c r="J767" i="5"/>
  <c r="I767" i="5"/>
  <c r="H767" i="5"/>
  <c r="G767" i="5"/>
  <c r="F767" i="5"/>
  <c r="E767" i="5"/>
  <c r="D767" i="5"/>
  <c r="W766" i="5"/>
  <c r="V766" i="5"/>
  <c r="U766" i="5"/>
  <c r="T766" i="5"/>
  <c r="S766" i="5"/>
  <c r="R766" i="5"/>
  <c r="Q766" i="5"/>
  <c r="P766" i="5"/>
  <c r="O766" i="5"/>
  <c r="N766" i="5"/>
  <c r="M766" i="5"/>
  <c r="L766" i="5"/>
  <c r="K766" i="5"/>
  <c r="J766" i="5"/>
  <c r="I766" i="5"/>
  <c r="H766" i="5"/>
  <c r="G766" i="5"/>
  <c r="F766" i="5"/>
  <c r="E766" i="5"/>
  <c r="D766" i="5"/>
  <c r="W765" i="5"/>
  <c r="V765" i="5"/>
  <c r="U765" i="5"/>
  <c r="T765" i="5"/>
  <c r="S765" i="5"/>
  <c r="R765" i="5"/>
  <c r="Q765" i="5"/>
  <c r="P765" i="5"/>
  <c r="O765" i="5"/>
  <c r="N765" i="5"/>
  <c r="M765" i="5"/>
  <c r="L765" i="5"/>
  <c r="K765" i="5"/>
  <c r="J765" i="5"/>
  <c r="I765" i="5"/>
  <c r="H765" i="5"/>
  <c r="G765" i="5"/>
  <c r="F765" i="5"/>
  <c r="E765" i="5"/>
  <c r="D765" i="5"/>
  <c r="W764" i="5"/>
  <c r="V764" i="5"/>
  <c r="U764" i="5"/>
  <c r="T764" i="5"/>
  <c r="S764" i="5"/>
  <c r="R764" i="5"/>
  <c r="Q764" i="5"/>
  <c r="P764" i="5"/>
  <c r="O764" i="5"/>
  <c r="N764" i="5"/>
  <c r="M764" i="5"/>
  <c r="L764" i="5"/>
  <c r="K764" i="5"/>
  <c r="J764" i="5"/>
  <c r="I764" i="5"/>
  <c r="H764" i="5"/>
  <c r="G764" i="5"/>
  <c r="F764" i="5"/>
  <c r="E764" i="5"/>
  <c r="D764" i="5"/>
  <c r="W763" i="5"/>
  <c r="V763" i="5"/>
  <c r="U763" i="5"/>
  <c r="T763" i="5"/>
  <c r="S763" i="5"/>
  <c r="R763" i="5"/>
  <c r="Q763" i="5"/>
  <c r="P763" i="5"/>
  <c r="O763" i="5"/>
  <c r="N763" i="5"/>
  <c r="M763" i="5"/>
  <c r="L763" i="5"/>
  <c r="K763" i="5"/>
  <c r="J763" i="5"/>
  <c r="I763" i="5"/>
  <c r="H763" i="5"/>
  <c r="G763" i="5"/>
  <c r="F763" i="5"/>
  <c r="E763" i="5"/>
  <c r="D763" i="5"/>
  <c r="W762" i="5"/>
  <c r="V762" i="5"/>
  <c r="U762" i="5"/>
  <c r="T762" i="5"/>
  <c r="S762" i="5"/>
  <c r="R762" i="5"/>
  <c r="Q762" i="5"/>
  <c r="P762" i="5"/>
  <c r="O762" i="5"/>
  <c r="N762" i="5"/>
  <c r="M762" i="5"/>
  <c r="L762" i="5"/>
  <c r="K762" i="5"/>
  <c r="J762" i="5"/>
  <c r="I762" i="5"/>
  <c r="H762" i="5"/>
  <c r="G762" i="5"/>
  <c r="F762" i="5"/>
  <c r="E762" i="5"/>
  <c r="D762" i="5"/>
  <c r="W761" i="5"/>
  <c r="V761" i="5"/>
  <c r="U761" i="5"/>
  <c r="T761" i="5"/>
  <c r="S761" i="5"/>
  <c r="S768" i="5" s="1"/>
  <c r="R761" i="5"/>
  <c r="R768" i="5" s="1"/>
  <c r="Q761" i="5"/>
  <c r="P761" i="5"/>
  <c r="P768" i="5" s="1"/>
  <c r="O761" i="5"/>
  <c r="N761" i="5"/>
  <c r="M761" i="5"/>
  <c r="M768" i="5" s="1"/>
  <c r="L761" i="5"/>
  <c r="K761" i="5"/>
  <c r="J761" i="5"/>
  <c r="I761" i="5"/>
  <c r="H761" i="5"/>
  <c r="G761" i="5"/>
  <c r="F761" i="5"/>
  <c r="E761" i="5"/>
  <c r="D761" i="5"/>
  <c r="C758" i="5"/>
  <c r="AV757" i="5"/>
  <c r="AU757" i="5"/>
  <c r="AT757" i="5"/>
  <c r="AS757" i="5"/>
  <c r="AR757" i="5"/>
  <c r="AQ757" i="5"/>
  <c r="AP757" i="5"/>
  <c r="AO757" i="5"/>
  <c r="AN757" i="5"/>
  <c r="AM757" i="5"/>
  <c r="AL757" i="5"/>
  <c r="AK757" i="5"/>
  <c r="AJ757" i="5"/>
  <c r="AI757" i="5"/>
  <c r="AH757" i="5"/>
  <c r="AG757" i="5"/>
  <c r="AF757" i="5"/>
  <c r="AE757" i="5"/>
  <c r="W756" i="5"/>
  <c r="W757" i="5" s="1"/>
  <c r="V756" i="5"/>
  <c r="V757" i="5" s="1"/>
  <c r="U756" i="5"/>
  <c r="U757" i="5" s="1"/>
  <c r="T756" i="5"/>
  <c r="T757" i="5" s="1"/>
  <c r="S756" i="5"/>
  <c r="S757" i="5" s="1"/>
  <c r="R756" i="5"/>
  <c r="R757" i="5" s="1"/>
  <c r="Q756" i="5"/>
  <c r="Q757" i="5" s="1"/>
  <c r="P756" i="5"/>
  <c r="P757" i="5" s="1"/>
  <c r="O756" i="5"/>
  <c r="O757" i="5" s="1"/>
  <c r="N756" i="5"/>
  <c r="N757" i="5" s="1"/>
  <c r="M756" i="5"/>
  <c r="M757" i="5" s="1"/>
  <c r="L756" i="5"/>
  <c r="L757" i="5" s="1"/>
  <c r="K756" i="5"/>
  <c r="K757" i="5" s="1"/>
  <c r="J756" i="5"/>
  <c r="J757" i="5" s="1"/>
  <c r="I756" i="5"/>
  <c r="H756" i="5"/>
  <c r="G756" i="5"/>
  <c r="F756" i="5"/>
  <c r="E756" i="5"/>
  <c r="I22" i="77" s="1"/>
  <c r="D756" i="5"/>
  <c r="W753" i="5"/>
  <c r="V753" i="5"/>
  <c r="U753" i="5"/>
  <c r="T753" i="5"/>
  <c r="S753" i="5"/>
  <c r="R753" i="5"/>
  <c r="Q753" i="5"/>
  <c r="P753" i="5"/>
  <c r="O753" i="5"/>
  <c r="N753" i="5"/>
  <c r="M753" i="5"/>
  <c r="L753" i="5"/>
  <c r="K753" i="5"/>
  <c r="J753" i="5"/>
  <c r="I753" i="5"/>
  <c r="H753" i="5"/>
  <c r="G753" i="5"/>
  <c r="F753" i="5"/>
  <c r="E753" i="5"/>
  <c r="D753" i="5"/>
  <c r="W752" i="5"/>
  <c r="V752" i="5"/>
  <c r="U752" i="5"/>
  <c r="T752" i="5"/>
  <c r="S752" i="5"/>
  <c r="R752" i="5"/>
  <c r="Q752" i="5"/>
  <c r="P752" i="5"/>
  <c r="O752" i="5"/>
  <c r="N752" i="5"/>
  <c r="M752" i="5"/>
  <c r="L752" i="5"/>
  <c r="K752" i="5"/>
  <c r="J752" i="5"/>
  <c r="I752" i="5"/>
  <c r="H752" i="5"/>
  <c r="G752" i="5"/>
  <c r="F752" i="5"/>
  <c r="E752" i="5"/>
  <c r="D752" i="5"/>
  <c r="W751" i="5"/>
  <c r="V751" i="5"/>
  <c r="U751" i="5"/>
  <c r="T751" i="5"/>
  <c r="S751" i="5"/>
  <c r="R751" i="5"/>
  <c r="Q751" i="5"/>
  <c r="P751" i="5"/>
  <c r="O751" i="5"/>
  <c r="N751" i="5"/>
  <c r="M751" i="5"/>
  <c r="L751" i="5"/>
  <c r="K751" i="5"/>
  <c r="J751" i="5"/>
  <c r="I751" i="5"/>
  <c r="H751" i="5"/>
  <c r="G751" i="5"/>
  <c r="F751" i="5"/>
  <c r="E751" i="5"/>
  <c r="I19" i="77" s="1"/>
  <c r="D751" i="5"/>
  <c r="W750" i="5"/>
  <c r="V750" i="5"/>
  <c r="U750" i="5"/>
  <c r="T750" i="5"/>
  <c r="S750" i="5"/>
  <c r="R750" i="5"/>
  <c r="Q750" i="5"/>
  <c r="P750" i="5"/>
  <c r="O750" i="5"/>
  <c r="N750" i="5"/>
  <c r="M750" i="5"/>
  <c r="L750" i="5"/>
  <c r="K750" i="5"/>
  <c r="J750" i="5"/>
  <c r="I750" i="5"/>
  <c r="H750" i="5"/>
  <c r="G750" i="5"/>
  <c r="F750" i="5"/>
  <c r="E750" i="5"/>
  <c r="D750" i="5"/>
  <c r="W749" i="5"/>
  <c r="W754" i="5" s="1"/>
  <c r="V749" i="5"/>
  <c r="U749" i="5"/>
  <c r="T749" i="5"/>
  <c r="T754" i="5" s="1"/>
  <c r="S749" i="5"/>
  <c r="R749" i="5"/>
  <c r="Q749" i="5"/>
  <c r="P749" i="5"/>
  <c r="O749" i="5"/>
  <c r="N749" i="5"/>
  <c r="N754" i="5" s="1"/>
  <c r="M749" i="5"/>
  <c r="M754" i="5" s="1"/>
  <c r="L749" i="5"/>
  <c r="K749" i="5"/>
  <c r="K754" i="5" s="1"/>
  <c r="J749" i="5"/>
  <c r="I749" i="5"/>
  <c r="H749" i="5"/>
  <c r="G749" i="5"/>
  <c r="F749" i="5"/>
  <c r="E749" i="5"/>
  <c r="I35" i="77" s="1"/>
  <c r="D749" i="5"/>
  <c r="W746" i="5"/>
  <c r="V746" i="5"/>
  <c r="U746" i="5"/>
  <c r="T746" i="5"/>
  <c r="S746" i="5"/>
  <c r="R746" i="5"/>
  <c r="Q746" i="5"/>
  <c r="P746" i="5"/>
  <c r="O746" i="5"/>
  <c r="N746" i="5"/>
  <c r="M746" i="5"/>
  <c r="L746" i="5"/>
  <c r="K746" i="5"/>
  <c r="J746" i="5"/>
  <c r="I746" i="5"/>
  <c r="H746" i="5"/>
  <c r="G746" i="5"/>
  <c r="F746" i="5"/>
  <c r="E746" i="5"/>
  <c r="D746" i="5"/>
  <c r="W745" i="5"/>
  <c r="V745" i="5"/>
  <c r="U745" i="5"/>
  <c r="T745" i="5"/>
  <c r="S745" i="5"/>
  <c r="R745" i="5"/>
  <c r="Q745" i="5"/>
  <c r="P745" i="5"/>
  <c r="O745" i="5"/>
  <c r="N745" i="5"/>
  <c r="M745" i="5"/>
  <c r="L745" i="5"/>
  <c r="K745" i="5"/>
  <c r="J745" i="5"/>
  <c r="I745" i="5"/>
  <c r="H745" i="5"/>
  <c r="G745" i="5"/>
  <c r="F745" i="5"/>
  <c r="E745" i="5"/>
  <c r="D745" i="5"/>
  <c r="W744" i="5"/>
  <c r="V744" i="5"/>
  <c r="U744" i="5"/>
  <c r="T744" i="5"/>
  <c r="S744" i="5"/>
  <c r="R744" i="5"/>
  <c r="Q744" i="5"/>
  <c r="P744" i="5"/>
  <c r="O744" i="5"/>
  <c r="N744" i="5"/>
  <c r="M744" i="5"/>
  <c r="L744" i="5"/>
  <c r="K744" i="5"/>
  <c r="J744" i="5"/>
  <c r="I744" i="5"/>
  <c r="H744" i="5"/>
  <c r="G744" i="5"/>
  <c r="F744" i="5"/>
  <c r="E744" i="5"/>
  <c r="D744" i="5"/>
  <c r="W743" i="5"/>
  <c r="V743" i="5"/>
  <c r="U743" i="5"/>
  <c r="T743" i="5"/>
  <c r="S743" i="5"/>
  <c r="R743" i="5"/>
  <c r="Q743" i="5"/>
  <c r="P743" i="5"/>
  <c r="O743" i="5"/>
  <c r="N743" i="5"/>
  <c r="M743" i="5"/>
  <c r="L743" i="5"/>
  <c r="K743" i="5"/>
  <c r="J743" i="5"/>
  <c r="I743" i="5"/>
  <c r="H743" i="5"/>
  <c r="G743" i="5"/>
  <c r="F743" i="5"/>
  <c r="E743" i="5"/>
  <c r="D743" i="5"/>
  <c r="W742" i="5"/>
  <c r="V742" i="5"/>
  <c r="U742" i="5"/>
  <c r="T742" i="5"/>
  <c r="S742" i="5"/>
  <c r="R742" i="5"/>
  <c r="R747" i="5" s="1"/>
  <c r="Q742" i="5"/>
  <c r="Q747" i="5" s="1"/>
  <c r="P742" i="5"/>
  <c r="O742" i="5"/>
  <c r="O747" i="5" s="1"/>
  <c r="N742" i="5"/>
  <c r="M742" i="5"/>
  <c r="L742" i="5"/>
  <c r="L747" i="5" s="1"/>
  <c r="K742" i="5"/>
  <c r="J742" i="5"/>
  <c r="I742" i="5"/>
  <c r="H742" i="5"/>
  <c r="G742" i="5"/>
  <c r="F742" i="5"/>
  <c r="E742" i="5"/>
  <c r="D742" i="5"/>
  <c r="W739" i="5"/>
  <c r="V739" i="5"/>
  <c r="U739" i="5"/>
  <c r="T739" i="5"/>
  <c r="S739" i="5"/>
  <c r="R739" i="5"/>
  <c r="Q739" i="5"/>
  <c r="P739" i="5"/>
  <c r="O739" i="5"/>
  <c r="N739" i="5"/>
  <c r="M739" i="5"/>
  <c r="L739" i="5"/>
  <c r="K739" i="5"/>
  <c r="J739" i="5"/>
  <c r="I739" i="5"/>
  <c r="H739" i="5"/>
  <c r="G739" i="5"/>
  <c r="F739" i="5"/>
  <c r="E739" i="5"/>
  <c r="D739" i="5"/>
  <c r="W738" i="5"/>
  <c r="V738" i="5"/>
  <c r="U738" i="5"/>
  <c r="T738" i="5"/>
  <c r="S738" i="5"/>
  <c r="R738" i="5"/>
  <c r="Q738" i="5"/>
  <c r="P738" i="5"/>
  <c r="O738" i="5"/>
  <c r="N738" i="5"/>
  <c r="M738" i="5"/>
  <c r="L738" i="5"/>
  <c r="K738" i="5"/>
  <c r="J738" i="5"/>
  <c r="I738" i="5"/>
  <c r="H738" i="5"/>
  <c r="G738" i="5"/>
  <c r="F738" i="5"/>
  <c r="E738" i="5"/>
  <c r="D738" i="5"/>
  <c r="W737" i="5"/>
  <c r="V737" i="5"/>
  <c r="U737" i="5"/>
  <c r="T737" i="5"/>
  <c r="S737" i="5"/>
  <c r="R737" i="5"/>
  <c r="Q737" i="5"/>
  <c r="P737" i="5"/>
  <c r="O737" i="5"/>
  <c r="N737" i="5"/>
  <c r="M737" i="5"/>
  <c r="L737" i="5"/>
  <c r="K737" i="5"/>
  <c r="J737" i="5"/>
  <c r="I737" i="5"/>
  <c r="H737" i="5"/>
  <c r="G737" i="5"/>
  <c r="F737" i="5"/>
  <c r="E737" i="5"/>
  <c r="D737" i="5"/>
  <c r="W736" i="5"/>
  <c r="V736" i="5"/>
  <c r="U736" i="5"/>
  <c r="T736" i="5"/>
  <c r="S736" i="5"/>
  <c r="R736" i="5"/>
  <c r="Q736" i="5"/>
  <c r="P736" i="5"/>
  <c r="O736" i="5"/>
  <c r="N736" i="5"/>
  <c r="M736" i="5"/>
  <c r="L736" i="5"/>
  <c r="K736" i="5"/>
  <c r="J736" i="5"/>
  <c r="I736" i="5"/>
  <c r="H736" i="5"/>
  <c r="G736" i="5"/>
  <c r="F736" i="5"/>
  <c r="E736" i="5"/>
  <c r="D736" i="5"/>
  <c r="W735" i="5"/>
  <c r="V735" i="5"/>
  <c r="U735" i="5"/>
  <c r="T735" i="5"/>
  <c r="S735" i="5"/>
  <c r="R735" i="5"/>
  <c r="Q735" i="5"/>
  <c r="P735" i="5"/>
  <c r="O735" i="5"/>
  <c r="N735" i="5"/>
  <c r="M735" i="5"/>
  <c r="L735" i="5"/>
  <c r="K735" i="5"/>
  <c r="J735" i="5"/>
  <c r="I735" i="5"/>
  <c r="H735" i="5"/>
  <c r="G735" i="5"/>
  <c r="F735" i="5"/>
  <c r="E735" i="5"/>
  <c r="D735" i="5"/>
  <c r="W734" i="5"/>
  <c r="V734" i="5"/>
  <c r="U734" i="5"/>
  <c r="T734" i="5"/>
  <c r="S734" i="5"/>
  <c r="R734" i="5"/>
  <c r="Q734" i="5"/>
  <c r="P734" i="5"/>
  <c r="O734" i="5"/>
  <c r="N734" i="5"/>
  <c r="M734" i="5"/>
  <c r="L734" i="5"/>
  <c r="K734" i="5"/>
  <c r="J734" i="5"/>
  <c r="I734" i="5"/>
  <c r="H734" i="5"/>
  <c r="G734" i="5"/>
  <c r="F734" i="5"/>
  <c r="E734" i="5"/>
  <c r="D734" i="5"/>
  <c r="W733" i="5"/>
  <c r="W740" i="5" s="1"/>
  <c r="V733" i="5"/>
  <c r="U733" i="5"/>
  <c r="T733" i="5"/>
  <c r="T740" i="5" s="1"/>
  <c r="S733" i="5"/>
  <c r="R733" i="5"/>
  <c r="Q733" i="5"/>
  <c r="P733" i="5"/>
  <c r="O733" i="5"/>
  <c r="N733" i="5"/>
  <c r="N740" i="5" s="1"/>
  <c r="M733" i="5"/>
  <c r="M740" i="5" s="1"/>
  <c r="L733" i="5"/>
  <c r="K733" i="5"/>
  <c r="K740" i="5" s="1"/>
  <c r="J733" i="5"/>
  <c r="I733" i="5"/>
  <c r="H733" i="5"/>
  <c r="G733" i="5"/>
  <c r="F733" i="5"/>
  <c r="E733" i="5"/>
  <c r="D733" i="5"/>
  <c r="W730" i="5"/>
  <c r="V730" i="5"/>
  <c r="U730" i="5"/>
  <c r="T730" i="5"/>
  <c r="S730" i="5"/>
  <c r="R730" i="5"/>
  <c r="Q730" i="5"/>
  <c r="P730" i="5"/>
  <c r="O730" i="5"/>
  <c r="N730" i="5"/>
  <c r="M730" i="5"/>
  <c r="L730" i="5"/>
  <c r="K730" i="5"/>
  <c r="J730" i="5"/>
  <c r="I730" i="5"/>
  <c r="H730" i="5"/>
  <c r="G730" i="5"/>
  <c r="F730" i="5"/>
  <c r="E730" i="5"/>
  <c r="D730" i="5"/>
  <c r="W729" i="5"/>
  <c r="V729" i="5"/>
  <c r="U729" i="5"/>
  <c r="T729" i="5"/>
  <c r="S729" i="5"/>
  <c r="R729" i="5"/>
  <c r="Q729" i="5"/>
  <c r="P729" i="5"/>
  <c r="O729" i="5"/>
  <c r="N729" i="5"/>
  <c r="M729" i="5"/>
  <c r="L729" i="5"/>
  <c r="K729" i="5"/>
  <c r="J729" i="5"/>
  <c r="I729" i="5"/>
  <c r="H729" i="5"/>
  <c r="G729" i="5"/>
  <c r="F729" i="5"/>
  <c r="E729" i="5"/>
  <c r="D729" i="5"/>
  <c r="W728" i="5"/>
  <c r="V728" i="5"/>
  <c r="U728" i="5"/>
  <c r="T728" i="5"/>
  <c r="S728" i="5"/>
  <c r="R728" i="5"/>
  <c r="Q728" i="5"/>
  <c r="P728" i="5"/>
  <c r="O728" i="5"/>
  <c r="N728" i="5"/>
  <c r="M728" i="5"/>
  <c r="L728" i="5"/>
  <c r="K728" i="5"/>
  <c r="J728" i="5"/>
  <c r="I728" i="5"/>
  <c r="H728" i="5"/>
  <c r="G728" i="5"/>
  <c r="F728" i="5"/>
  <c r="E728" i="5"/>
  <c r="D728" i="5"/>
  <c r="W727" i="5"/>
  <c r="V727" i="5"/>
  <c r="V731" i="5" s="1"/>
  <c r="U727" i="5"/>
  <c r="U731" i="5" s="1"/>
  <c r="T727" i="5"/>
  <c r="S727" i="5"/>
  <c r="S731" i="5" s="1"/>
  <c r="R727" i="5"/>
  <c r="Q727" i="5"/>
  <c r="P727" i="5"/>
  <c r="P731" i="5" s="1"/>
  <c r="O727" i="5"/>
  <c r="N727" i="5"/>
  <c r="M727" i="5"/>
  <c r="L727" i="5"/>
  <c r="K727" i="5"/>
  <c r="J727" i="5"/>
  <c r="J731" i="5" s="1"/>
  <c r="I727" i="5"/>
  <c r="H727" i="5"/>
  <c r="G727" i="5"/>
  <c r="F727" i="5"/>
  <c r="E727" i="5"/>
  <c r="I25" i="77" s="1"/>
  <c r="D727" i="5"/>
  <c r="W724" i="5"/>
  <c r="V724" i="5"/>
  <c r="U724" i="5"/>
  <c r="T724" i="5"/>
  <c r="S724" i="5"/>
  <c r="R724" i="5"/>
  <c r="Q724" i="5"/>
  <c r="P724" i="5"/>
  <c r="O724" i="5"/>
  <c r="N724" i="5"/>
  <c r="M724" i="5"/>
  <c r="L724" i="5"/>
  <c r="K724" i="5"/>
  <c r="J724" i="5"/>
  <c r="I724" i="5"/>
  <c r="H724" i="5"/>
  <c r="G724" i="5"/>
  <c r="E724" i="5"/>
  <c r="D724" i="5"/>
  <c r="W723" i="5"/>
  <c r="V723" i="5"/>
  <c r="U723" i="5"/>
  <c r="T723" i="5"/>
  <c r="S723" i="5"/>
  <c r="R723" i="5"/>
  <c r="Q723" i="5"/>
  <c r="P723" i="5"/>
  <c r="O723" i="5"/>
  <c r="N723" i="5"/>
  <c r="M723" i="5"/>
  <c r="L723" i="5"/>
  <c r="K723" i="5"/>
  <c r="J723" i="5"/>
  <c r="I723" i="5"/>
  <c r="H723" i="5"/>
  <c r="G723" i="5"/>
  <c r="F723" i="5"/>
  <c r="E723" i="5"/>
  <c r="D723" i="5"/>
  <c r="W722" i="5"/>
  <c r="V722" i="5"/>
  <c r="U722" i="5"/>
  <c r="T722" i="5"/>
  <c r="S722" i="5"/>
  <c r="R722" i="5"/>
  <c r="Q722" i="5"/>
  <c r="P722" i="5"/>
  <c r="O722" i="5"/>
  <c r="N722" i="5"/>
  <c r="M722" i="5"/>
  <c r="L722" i="5"/>
  <c r="K722" i="5"/>
  <c r="J722" i="5"/>
  <c r="I722" i="5"/>
  <c r="H722" i="5"/>
  <c r="G722" i="5"/>
  <c r="F722" i="5"/>
  <c r="E722" i="5"/>
  <c r="D722" i="5"/>
  <c r="W721" i="5"/>
  <c r="V721" i="5"/>
  <c r="U721" i="5"/>
  <c r="T721" i="5"/>
  <c r="S721" i="5"/>
  <c r="R721" i="5"/>
  <c r="Q721" i="5"/>
  <c r="P721" i="5"/>
  <c r="O721" i="5"/>
  <c r="N721" i="5"/>
  <c r="M721" i="5"/>
  <c r="L721" i="5"/>
  <c r="K721" i="5"/>
  <c r="J721" i="5"/>
  <c r="I721" i="5"/>
  <c r="H721" i="5"/>
  <c r="G721" i="5"/>
  <c r="F721" i="5"/>
  <c r="E721" i="5"/>
  <c r="I28" i="77" s="1"/>
  <c r="D721" i="5"/>
  <c r="W720" i="5"/>
  <c r="V720" i="5"/>
  <c r="U720" i="5"/>
  <c r="T720" i="5"/>
  <c r="S720" i="5"/>
  <c r="R720" i="5"/>
  <c r="Q720" i="5"/>
  <c r="P720" i="5"/>
  <c r="O720" i="5"/>
  <c r="N720" i="5"/>
  <c r="M720" i="5"/>
  <c r="L720" i="5"/>
  <c r="K720" i="5"/>
  <c r="J720" i="5"/>
  <c r="I720" i="5"/>
  <c r="H720" i="5"/>
  <c r="G720" i="5"/>
  <c r="F720" i="5"/>
  <c r="E720" i="5"/>
  <c r="D720" i="5"/>
  <c r="W719" i="5"/>
  <c r="V719" i="5"/>
  <c r="U719" i="5"/>
  <c r="T719" i="5"/>
  <c r="S719" i="5"/>
  <c r="R719" i="5"/>
  <c r="Q719" i="5"/>
  <c r="P719" i="5"/>
  <c r="O719" i="5"/>
  <c r="N719" i="5"/>
  <c r="M719" i="5"/>
  <c r="L719" i="5"/>
  <c r="K719" i="5"/>
  <c r="J719" i="5"/>
  <c r="I719" i="5"/>
  <c r="H719" i="5"/>
  <c r="G719" i="5"/>
  <c r="F719" i="5"/>
  <c r="E719" i="5"/>
  <c r="D719" i="5"/>
  <c r="W718" i="5"/>
  <c r="V718" i="5"/>
  <c r="U718" i="5"/>
  <c r="T718" i="5"/>
  <c r="S718" i="5"/>
  <c r="R718" i="5"/>
  <c r="Q718" i="5"/>
  <c r="P718" i="5"/>
  <c r="O718" i="5"/>
  <c r="N718" i="5"/>
  <c r="M718" i="5"/>
  <c r="L718" i="5"/>
  <c r="K718" i="5"/>
  <c r="J718" i="5"/>
  <c r="I718" i="5"/>
  <c r="H718" i="5"/>
  <c r="G718" i="5"/>
  <c r="F718" i="5"/>
  <c r="E718" i="5"/>
  <c r="D718" i="5"/>
  <c r="W717" i="5"/>
  <c r="V717" i="5"/>
  <c r="U717" i="5"/>
  <c r="T717" i="5"/>
  <c r="S717" i="5"/>
  <c r="R717" i="5"/>
  <c r="Q717" i="5"/>
  <c r="P717" i="5"/>
  <c r="O717" i="5"/>
  <c r="N717" i="5"/>
  <c r="M717" i="5"/>
  <c r="L717" i="5"/>
  <c r="K717" i="5"/>
  <c r="J717" i="5"/>
  <c r="I717" i="5"/>
  <c r="H717" i="5"/>
  <c r="G717" i="5"/>
  <c r="F717" i="5"/>
  <c r="E717" i="5"/>
  <c r="D717" i="5"/>
  <c r="W716" i="5"/>
  <c r="V716" i="5"/>
  <c r="U716" i="5"/>
  <c r="T716" i="5"/>
  <c r="S716" i="5"/>
  <c r="R716" i="5"/>
  <c r="Q716" i="5"/>
  <c r="P716" i="5"/>
  <c r="O716" i="5"/>
  <c r="N716" i="5"/>
  <c r="M716" i="5"/>
  <c r="L716" i="5"/>
  <c r="K716" i="5"/>
  <c r="J716" i="5"/>
  <c r="I716" i="5"/>
  <c r="H716" i="5"/>
  <c r="G716" i="5"/>
  <c r="F716" i="5"/>
  <c r="E716" i="5"/>
  <c r="D716" i="5"/>
  <c r="W715" i="5"/>
  <c r="V715" i="5"/>
  <c r="U715" i="5"/>
  <c r="T715" i="5"/>
  <c r="S715" i="5"/>
  <c r="R715" i="5"/>
  <c r="Q715" i="5"/>
  <c r="P715" i="5"/>
  <c r="O715" i="5"/>
  <c r="N715" i="5"/>
  <c r="M715" i="5"/>
  <c r="L715" i="5"/>
  <c r="K715" i="5"/>
  <c r="J715" i="5"/>
  <c r="I715" i="5"/>
  <c r="H715" i="5"/>
  <c r="G715" i="5"/>
  <c r="F715" i="5"/>
  <c r="E715" i="5"/>
  <c r="D715" i="5"/>
  <c r="C712" i="5"/>
  <c r="AV711" i="5"/>
  <c r="AU711" i="5"/>
  <c r="AT711" i="5"/>
  <c r="AS711" i="5"/>
  <c r="AR711" i="5"/>
  <c r="AQ711" i="5"/>
  <c r="AP711" i="5"/>
  <c r="AO711" i="5"/>
  <c r="AN711" i="5"/>
  <c r="AM711" i="5"/>
  <c r="AL711" i="5"/>
  <c r="AK711" i="5"/>
  <c r="AJ711" i="5"/>
  <c r="AI711" i="5"/>
  <c r="AH711" i="5"/>
  <c r="AG711" i="5"/>
  <c r="AF711" i="5"/>
  <c r="AE711" i="5"/>
  <c r="W710" i="5"/>
  <c r="V710" i="5"/>
  <c r="U710" i="5"/>
  <c r="T710" i="5"/>
  <c r="S710" i="5"/>
  <c r="R710" i="5"/>
  <c r="Q710" i="5"/>
  <c r="P710" i="5"/>
  <c r="O710" i="5"/>
  <c r="N710" i="5"/>
  <c r="M710" i="5"/>
  <c r="L710" i="5"/>
  <c r="K710" i="5"/>
  <c r="J710" i="5"/>
  <c r="I710" i="5"/>
  <c r="H710" i="5"/>
  <c r="G710" i="5"/>
  <c r="F710" i="5"/>
  <c r="E710" i="5"/>
  <c r="I29" i="77" s="1"/>
  <c r="D710" i="5"/>
  <c r="W708" i="5"/>
  <c r="W712" i="5" s="1"/>
  <c r="V708" i="5"/>
  <c r="V712" i="5" s="1"/>
  <c r="U708" i="5"/>
  <c r="U712" i="5" s="1"/>
  <c r="T708" i="5"/>
  <c r="S708" i="5"/>
  <c r="R708" i="5"/>
  <c r="Q708" i="5"/>
  <c r="P708" i="5"/>
  <c r="P712" i="5" s="1"/>
  <c r="O708" i="5"/>
  <c r="O712" i="5" s="1"/>
  <c r="N708" i="5"/>
  <c r="M708" i="5"/>
  <c r="M712" i="5" s="1"/>
  <c r="L708" i="5"/>
  <c r="L712" i="5" s="1"/>
  <c r="K708" i="5"/>
  <c r="K712" i="5" s="1"/>
  <c r="J708" i="5"/>
  <c r="J712" i="5" s="1"/>
  <c r="I708" i="5"/>
  <c r="H708" i="5"/>
  <c r="G708" i="5"/>
  <c r="F708" i="5"/>
  <c r="E708" i="5"/>
  <c r="I21" i="77" s="1"/>
  <c r="D708" i="5"/>
  <c r="C706" i="5"/>
  <c r="W703" i="5"/>
  <c r="W704" i="5" s="1"/>
  <c r="V703" i="5"/>
  <c r="V704" i="5" s="1"/>
  <c r="U703" i="5"/>
  <c r="U704" i="5" s="1"/>
  <c r="T703" i="5"/>
  <c r="T704" i="5" s="1"/>
  <c r="S703" i="5"/>
  <c r="S704" i="5" s="1"/>
  <c r="R703" i="5"/>
  <c r="R704" i="5" s="1"/>
  <c r="Q703" i="5"/>
  <c r="Q704" i="5" s="1"/>
  <c r="P703" i="5"/>
  <c r="P704" i="5" s="1"/>
  <c r="O703" i="5"/>
  <c r="O704" i="5" s="1"/>
  <c r="N703" i="5"/>
  <c r="N704" i="5" s="1"/>
  <c r="M703" i="5"/>
  <c r="M704" i="5" s="1"/>
  <c r="L703" i="5"/>
  <c r="L704" i="5" s="1"/>
  <c r="K703" i="5"/>
  <c r="K704" i="5" s="1"/>
  <c r="J703" i="5"/>
  <c r="J704" i="5" s="1"/>
  <c r="I703" i="5"/>
  <c r="H703" i="5"/>
  <c r="G703" i="5"/>
  <c r="F703" i="5"/>
  <c r="E703" i="5"/>
  <c r="I23" i="77" s="1"/>
  <c r="D703" i="5"/>
  <c r="AV700" i="5"/>
  <c r="AU700" i="5"/>
  <c r="AT700" i="5"/>
  <c r="AS700" i="5"/>
  <c r="AR700" i="5"/>
  <c r="AQ700" i="5"/>
  <c r="AP700" i="5"/>
  <c r="AO700" i="5"/>
  <c r="AN700" i="5"/>
  <c r="AM700" i="5"/>
  <c r="AL700" i="5"/>
  <c r="AK700" i="5"/>
  <c r="AJ700" i="5"/>
  <c r="AI700" i="5"/>
  <c r="AH700" i="5"/>
  <c r="AG700" i="5"/>
  <c r="AF700" i="5"/>
  <c r="AE700" i="5"/>
  <c r="W699" i="5"/>
  <c r="W700" i="5" s="1"/>
  <c r="V699" i="5"/>
  <c r="V700" i="5" s="1"/>
  <c r="U699" i="5"/>
  <c r="U700" i="5" s="1"/>
  <c r="T699" i="5"/>
  <c r="T700" i="5" s="1"/>
  <c r="S699" i="5"/>
  <c r="S700" i="5" s="1"/>
  <c r="R699" i="5"/>
  <c r="R700" i="5" s="1"/>
  <c r="Q699" i="5"/>
  <c r="Q700" i="5" s="1"/>
  <c r="P699" i="5"/>
  <c r="P700" i="5" s="1"/>
  <c r="O699" i="5"/>
  <c r="O700" i="5" s="1"/>
  <c r="N699" i="5"/>
  <c r="N700" i="5" s="1"/>
  <c r="M699" i="5"/>
  <c r="M700" i="5" s="1"/>
  <c r="L699" i="5"/>
  <c r="L700" i="5" s="1"/>
  <c r="K699" i="5"/>
  <c r="K700" i="5" s="1"/>
  <c r="J699" i="5"/>
  <c r="J700" i="5" s="1"/>
  <c r="I699" i="5"/>
  <c r="H699" i="5"/>
  <c r="G699" i="5"/>
  <c r="F699" i="5"/>
  <c r="E699" i="5"/>
  <c r="I11" i="77" s="1"/>
  <c r="D699" i="5"/>
  <c r="W696" i="5"/>
  <c r="W697" i="5" s="1"/>
  <c r="V696" i="5"/>
  <c r="V697" i="5" s="1"/>
  <c r="U696" i="5"/>
  <c r="U697" i="5" s="1"/>
  <c r="T696" i="5"/>
  <c r="T697" i="5" s="1"/>
  <c r="S696" i="5"/>
  <c r="S697" i="5" s="1"/>
  <c r="R696" i="5"/>
  <c r="R697" i="5" s="1"/>
  <c r="Q696" i="5"/>
  <c r="Q697" i="5" s="1"/>
  <c r="P696" i="5"/>
  <c r="P697" i="5" s="1"/>
  <c r="O696" i="5"/>
  <c r="O697" i="5" s="1"/>
  <c r="N696" i="5"/>
  <c r="N697" i="5" s="1"/>
  <c r="M696" i="5"/>
  <c r="M697" i="5" s="1"/>
  <c r="L696" i="5"/>
  <c r="L697" i="5" s="1"/>
  <c r="K696" i="5"/>
  <c r="K697" i="5" s="1"/>
  <c r="J696" i="5"/>
  <c r="J697" i="5" s="1"/>
  <c r="I696" i="5"/>
  <c r="H696" i="5"/>
  <c r="G696" i="5"/>
  <c r="F696" i="5"/>
  <c r="E696" i="5"/>
  <c r="D696" i="5"/>
  <c r="W693" i="5"/>
  <c r="V693" i="5"/>
  <c r="U693" i="5"/>
  <c r="T693" i="5"/>
  <c r="S693" i="5"/>
  <c r="R693" i="5"/>
  <c r="Q693" i="5"/>
  <c r="P693" i="5"/>
  <c r="O693" i="5"/>
  <c r="N693" i="5"/>
  <c r="M693" i="5"/>
  <c r="L693" i="5"/>
  <c r="K693" i="5"/>
  <c r="J693" i="5"/>
  <c r="I693" i="5"/>
  <c r="H693" i="5"/>
  <c r="G693" i="5"/>
  <c r="F693" i="5"/>
  <c r="E693" i="5"/>
  <c r="D693" i="5"/>
  <c r="W692" i="5"/>
  <c r="V692" i="5"/>
  <c r="U692" i="5"/>
  <c r="T692" i="5"/>
  <c r="S692" i="5"/>
  <c r="R692" i="5"/>
  <c r="Q692" i="5"/>
  <c r="P692" i="5"/>
  <c r="O692" i="5"/>
  <c r="N692" i="5"/>
  <c r="M692" i="5"/>
  <c r="L692" i="5"/>
  <c r="K692" i="5"/>
  <c r="J692" i="5"/>
  <c r="I692" i="5"/>
  <c r="H692" i="5"/>
  <c r="G692" i="5"/>
  <c r="F692" i="5"/>
  <c r="E692" i="5"/>
  <c r="D692" i="5"/>
  <c r="W691" i="5"/>
  <c r="V691" i="5"/>
  <c r="U691" i="5"/>
  <c r="T691" i="5"/>
  <c r="S691" i="5"/>
  <c r="R691" i="5"/>
  <c r="Q691" i="5"/>
  <c r="P691" i="5"/>
  <c r="O691" i="5"/>
  <c r="N691" i="5"/>
  <c r="M691" i="5"/>
  <c r="L691" i="5"/>
  <c r="K691" i="5"/>
  <c r="J691" i="5"/>
  <c r="I691" i="5"/>
  <c r="H691" i="5"/>
  <c r="G691" i="5"/>
  <c r="F691" i="5"/>
  <c r="E691" i="5"/>
  <c r="D691" i="5"/>
  <c r="W690" i="5"/>
  <c r="V690" i="5"/>
  <c r="U690" i="5"/>
  <c r="T690" i="5"/>
  <c r="S690" i="5"/>
  <c r="S694" i="5" s="1"/>
  <c r="R690" i="5"/>
  <c r="R694" i="5" s="1"/>
  <c r="Q690" i="5"/>
  <c r="P690" i="5"/>
  <c r="P694" i="5" s="1"/>
  <c r="O690" i="5"/>
  <c r="N690" i="5"/>
  <c r="M690" i="5"/>
  <c r="M694" i="5" s="1"/>
  <c r="L690" i="5"/>
  <c r="K690" i="5"/>
  <c r="J690" i="5"/>
  <c r="I690" i="5"/>
  <c r="H690" i="5"/>
  <c r="G690" i="5"/>
  <c r="F690" i="5"/>
  <c r="E690" i="5"/>
  <c r="I32" i="77" s="1"/>
  <c r="D690" i="5"/>
  <c r="W687" i="5"/>
  <c r="V687" i="5"/>
  <c r="U687" i="5"/>
  <c r="T687" i="5"/>
  <c r="S687" i="5"/>
  <c r="R687" i="5"/>
  <c r="Q687" i="5"/>
  <c r="P687" i="5"/>
  <c r="O687" i="5"/>
  <c r="N687" i="5"/>
  <c r="M687" i="5"/>
  <c r="L687" i="5"/>
  <c r="K687" i="5"/>
  <c r="J687" i="5"/>
  <c r="I687" i="5"/>
  <c r="H687" i="5"/>
  <c r="G687" i="5"/>
  <c r="F687" i="5"/>
  <c r="E687" i="5"/>
  <c r="D687" i="5"/>
  <c r="W686" i="5"/>
  <c r="V686" i="5"/>
  <c r="U686" i="5"/>
  <c r="T686" i="5"/>
  <c r="S686" i="5"/>
  <c r="R686" i="5"/>
  <c r="Q686" i="5"/>
  <c r="P686" i="5"/>
  <c r="O686" i="5"/>
  <c r="N686" i="5"/>
  <c r="M686" i="5"/>
  <c r="L686" i="5"/>
  <c r="K686" i="5"/>
  <c r="J686" i="5"/>
  <c r="I686" i="5"/>
  <c r="H686" i="5"/>
  <c r="G686" i="5"/>
  <c r="F686" i="5"/>
  <c r="E686" i="5"/>
  <c r="I36" i="77" s="1"/>
  <c r="D686" i="5"/>
  <c r="W685" i="5"/>
  <c r="V685" i="5"/>
  <c r="U685" i="5"/>
  <c r="T685" i="5"/>
  <c r="S685" i="5"/>
  <c r="R685" i="5"/>
  <c r="Q685" i="5"/>
  <c r="P685" i="5"/>
  <c r="O685" i="5"/>
  <c r="N685" i="5"/>
  <c r="M685" i="5"/>
  <c r="L685" i="5"/>
  <c r="K685" i="5"/>
  <c r="J685" i="5"/>
  <c r="I685" i="5"/>
  <c r="H685" i="5"/>
  <c r="G685" i="5"/>
  <c r="F685" i="5"/>
  <c r="E685" i="5"/>
  <c r="I27" i="77" s="1"/>
  <c r="D685" i="5"/>
  <c r="W684" i="5"/>
  <c r="V684" i="5"/>
  <c r="U684" i="5"/>
  <c r="T684" i="5"/>
  <c r="S684" i="5"/>
  <c r="R684" i="5"/>
  <c r="Q684" i="5"/>
  <c r="P684" i="5"/>
  <c r="O684" i="5"/>
  <c r="N684" i="5"/>
  <c r="M684" i="5"/>
  <c r="L684" i="5"/>
  <c r="K684" i="5"/>
  <c r="J684" i="5"/>
  <c r="I684" i="5"/>
  <c r="H684" i="5"/>
  <c r="G684" i="5"/>
  <c r="F684" i="5"/>
  <c r="E684" i="5"/>
  <c r="I33" i="77" s="1"/>
  <c r="D684" i="5"/>
  <c r="W683" i="5"/>
  <c r="V683" i="5"/>
  <c r="U683" i="5"/>
  <c r="T683" i="5"/>
  <c r="S683" i="5"/>
  <c r="R683" i="5"/>
  <c r="Q683" i="5"/>
  <c r="P683" i="5"/>
  <c r="O683" i="5"/>
  <c r="N683" i="5"/>
  <c r="M683" i="5"/>
  <c r="L683" i="5"/>
  <c r="K683" i="5"/>
  <c r="J683" i="5"/>
  <c r="I683" i="5"/>
  <c r="H683" i="5"/>
  <c r="G683" i="5"/>
  <c r="F683" i="5"/>
  <c r="E683" i="5"/>
  <c r="D683" i="5"/>
  <c r="W682" i="5"/>
  <c r="V682" i="5"/>
  <c r="U682" i="5"/>
  <c r="T682" i="5"/>
  <c r="S682" i="5"/>
  <c r="S688" i="5" s="1"/>
  <c r="R682" i="5"/>
  <c r="R688" i="5" s="1"/>
  <c r="Q682" i="5"/>
  <c r="P682" i="5"/>
  <c r="P688" i="5" s="1"/>
  <c r="O682" i="5"/>
  <c r="N682" i="5"/>
  <c r="M682" i="5"/>
  <c r="M688" i="5" s="1"/>
  <c r="L682" i="5"/>
  <c r="K682" i="5"/>
  <c r="J682" i="5"/>
  <c r="I682" i="5"/>
  <c r="H682" i="5"/>
  <c r="G682" i="5"/>
  <c r="F682" i="5"/>
  <c r="E682" i="5"/>
  <c r="D682" i="5"/>
  <c r="C670" i="5"/>
  <c r="W668" i="5"/>
  <c r="W669" i="5" s="1"/>
  <c r="V668" i="5"/>
  <c r="V669" i="5" s="1"/>
  <c r="U668" i="5"/>
  <c r="U669" i="5" s="1"/>
  <c r="T668" i="5"/>
  <c r="T669" i="5" s="1"/>
  <c r="S668" i="5"/>
  <c r="S669" i="5" s="1"/>
  <c r="R668" i="5"/>
  <c r="R669" i="5" s="1"/>
  <c r="Q668" i="5"/>
  <c r="Q669" i="5" s="1"/>
  <c r="P668" i="5"/>
  <c r="P669" i="5" s="1"/>
  <c r="O668" i="5"/>
  <c r="O669" i="5" s="1"/>
  <c r="N668" i="5"/>
  <c r="N669" i="5" s="1"/>
  <c r="M668" i="5"/>
  <c r="M669" i="5" s="1"/>
  <c r="L668" i="5"/>
  <c r="L669" i="5" s="1"/>
  <c r="K668" i="5"/>
  <c r="K669" i="5" s="1"/>
  <c r="J668" i="5"/>
  <c r="J669" i="5" s="1"/>
  <c r="I668" i="5"/>
  <c r="H668" i="5"/>
  <c r="G668" i="5"/>
  <c r="F668" i="5"/>
  <c r="E668" i="5"/>
  <c r="D668" i="5"/>
  <c r="AV666" i="5"/>
  <c r="AU666" i="5"/>
  <c r="AT666" i="5"/>
  <c r="AS666" i="5"/>
  <c r="AR666" i="5"/>
  <c r="AQ666" i="5"/>
  <c r="AP666" i="5"/>
  <c r="AO666" i="5"/>
  <c r="AN666" i="5"/>
  <c r="AM666" i="5"/>
  <c r="AL666" i="5"/>
  <c r="AK666" i="5"/>
  <c r="AJ666" i="5"/>
  <c r="AI666" i="5"/>
  <c r="AH666" i="5"/>
  <c r="AG666" i="5"/>
  <c r="AF666" i="5"/>
  <c r="AE666" i="5"/>
  <c r="W665" i="5"/>
  <c r="W666" i="5" s="1"/>
  <c r="V665" i="5"/>
  <c r="V666" i="5" s="1"/>
  <c r="U665" i="5"/>
  <c r="U666" i="5" s="1"/>
  <c r="T665" i="5"/>
  <c r="T666" i="5" s="1"/>
  <c r="S665" i="5"/>
  <c r="S666" i="5" s="1"/>
  <c r="R665" i="5"/>
  <c r="R666" i="5" s="1"/>
  <c r="Q665" i="5"/>
  <c r="Q666" i="5" s="1"/>
  <c r="P665" i="5"/>
  <c r="P666" i="5" s="1"/>
  <c r="O665" i="5"/>
  <c r="O666" i="5" s="1"/>
  <c r="N665" i="5"/>
  <c r="N666" i="5" s="1"/>
  <c r="M665" i="5"/>
  <c r="M666" i="5" s="1"/>
  <c r="L665" i="5"/>
  <c r="L666" i="5" s="1"/>
  <c r="K665" i="5"/>
  <c r="K666" i="5" s="1"/>
  <c r="J665" i="5"/>
  <c r="J666" i="5" s="1"/>
  <c r="I665" i="5"/>
  <c r="H665" i="5"/>
  <c r="G665" i="5"/>
  <c r="F665" i="5"/>
  <c r="E665" i="5"/>
  <c r="D665" i="5"/>
  <c r="W662" i="5"/>
  <c r="V662" i="5"/>
  <c r="U662" i="5"/>
  <c r="T662" i="5"/>
  <c r="S662" i="5"/>
  <c r="R662" i="5"/>
  <c r="Q662" i="5"/>
  <c r="P662" i="5"/>
  <c r="O662" i="5"/>
  <c r="N662" i="5"/>
  <c r="M662" i="5"/>
  <c r="L662" i="5"/>
  <c r="K662" i="5"/>
  <c r="J662" i="5"/>
  <c r="I662" i="5"/>
  <c r="H662" i="5"/>
  <c r="G662" i="5"/>
  <c r="F662" i="5"/>
  <c r="E662" i="5"/>
  <c r="D662" i="5"/>
  <c r="W661" i="5"/>
  <c r="V661" i="5"/>
  <c r="U661" i="5"/>
  <c r="T661" i="5"/>
  <c r="S661" i="5"/>
  <c r="R661" i="5"/>
  <c r="Q661" i="5"/>
  <c r="P661" i="5"/>
  <c r="O661" i="5"/>
  <c r="N661" i="5"/>
  <c r="M661" i="5"/>
  <c r="L661" i="5"/>
  <c r="K661" i="5"/>
  <c r="J661" i="5"/>
  <c r="I661" i="5"/>
  <c r="H661" i="5"/>
  <c r="G661" i="5"/>
  <c r="F661" i="5"/>
  <c r="E661" i="5"/>
  <c r="D661" i="5"/>
  <c r="W660" i="5"/>
  <c r="V660" i="5"/>
  <c r="U660" i="5"/>
  <c r="T660" i="5"/>
  <c r="S660" i="5"/>
  <c r="R660" i="5"/>
  <c r="Q660" i="5"/>
  <c r="P660" i="5"/>
  <c r="O660" i="5"/>
  <c r="N660" i="5"/>
  <c r="M660" i="5"/>
  <c r="L660" i="5"/>
  <c r="K660" i="5"/>
  <c r="J660" i="5"/>
  <c r="I660" i="5"/>
  <c r="H660" i="5"/>
  <c r="G660" i="5"/>
  <c r="F660" i="5"/>
  <c r="E660" i="5"/>
  <c r="D660" i="5"/>
  <c r="W659" i="5"/>
  <c r="V659" i="5"/>
  <c r="U659" i="5"/>
  <c r="T659" i="5"/>
  <c r="S659" i="5"/>
  <c r="R659" i="5"/>
  <c r="Q659" i="5"/>
  <c r="P659" i="5"/>
  <c r="O659" i="5"/>
  <c r="N659" i="5"/>
  <c r="M659" i="5"/>
  <c r="L659" i="5"/>
  <c r="K659" i="5"/>
  <c r="J659" i="5"/>
  <c r="I659" i="5"/>
  <c r="H659" i="5"/>
  <c r="G659" i="5"/>
  <c r="F659" i="5"/>
  <c r="E659" i="5"/>
  <c r="D659" i="5"/>
  <c r="W658" i="5"/>
  <c r="V658" i="5"/>
  <c r="U658" i="5"/>
  <c r="T658" i="5"/>
  <c r="S658" i="5"/>
  <c r="R658" i="5"/>
  <c r="Q658" i="5"/>
  <c r="P658" i="5"/>
  <c r="O658" i="5"/>
  <c r="N658" i="5"/>
  <c r="M658" i="5"/>
  <c r="L658" i="5"/>
  <c r="K658" i="5"/>
  <c r="J658" i="5"/>
  <c r="I658" i="5"/>
  <c r="H658" i="5"/>
  <c r="G658" i="5"/>
  <c r="F658" i="5"/>
  <c r="E658" i="5"/>
  <c r="D658" i="5"/>
  <c r="W657" i="5"/>
  <c r="V657" i="5"/>
  <c r="U657" i="5"/>
  <c r="T657" i="5"/>
  <c r="S657" i="5"/>
  <c r="R657" i="5"/>
  <c r="Q657" i="5"/>
  <c r="P657" i="5"/>
  <c r="O657" i="5"/>
  <c r="N657" i="5"/>
  <c r="M657" i="5"/>
  <c r="L657" i="5"/>
  <c r="K657" i="5"/>
  <c r="J657" i="5"/>
  <c r="I657" i="5"/>
  <c r="H657" i="5"/>
  <c r="G657" i="5"/>
  <c r="F657" i="5"/>
  <c r="E657" i="5"/>
  <c r="D657" i="5"/>
  <c r="W656" i="5"/>
  <c r="W663" i="5" s="1"/>
  <c r="V656" i="5"/>
  <c r="U656" i="5"/>
  <c r="T656" i="5"/>
  <c r="T663" i="5" s="1"/>
  <c r="S656" i="5"/>
  <c r="R656" i="5"/>
  <c r="Q656" i="5"/>
  <c r="P656" i="5"/>
  <c r="O656" i="5"/>
  <c r="N656" i="5"/>
  <c r="N663" i="5" s="1"/>
  <c r="M656" i="5"/>
  <c r="M663" i="5" s="1"/>
  <c r="L656" i="5"/>
  <c r="K656" i="5"/>
  <c r="K663" i="5" s="1"/>
  <c r="J656" i="5"/>
  <c r="I656" i="5"/>
  <c r="H656" i="5"/>
  <c r="G656" i="5"/>
  <c r="F656" i="5"/>
  <c r="E656" i="5"/>
  <c r="D656" i="5"/>
  <c r="W653" i="5"/>
  <c r="V653" i="5"/>
  <c r="U653" i="5"/>
  <c r="T653" i="5"/>
  <c r="S653" i="5"/>
  <c r="R653" i="5"/>
  <c r="Q653" i="5"/>
  <c r="P653" i="5"/>
  <c r="O653" i="5"/>
  <c r="N653" i="5"/>
  <c r="M653" i="5"/>
  <c r="L653" i="5"/>
  <c r="K653" i="5"/>
  <c r="J653" i="5"/>
  <c r="I653" i="5"/>
  <c r="H653" i="5"/>
  <c r="G653" i="5"/>
  <c r="F653" i="5"/>
  <c r="E653" i="5"/>
  <c r="D653" i="5"/>
  <c r="W652" i="5"/>
  <c r="V652" i="5"/>
  <c r="U652" i="5"/>
  <c r="T652" i="5"/>
  <c r="S652" i="5"/>
  <c r="R652" i="5"/>
  <c r="Q652" i="5"/>
  <c r="P652" i="5"/>
  <c r="O652" i="5"/>
  <c r="N652" i="5"/>
  <c r="M652" i="5"/>
  <c r="L652" i="5"/>
  <c r="K652" i="5"/>
  <c r="J652" i="5"/>
  <c r="I652" i="5"/>
  <c r="H652" i="5"/>
  <c r="G652" i="5"/>
  <c r="F652" i="5"/>
  <c r="E652" i="5"/>
  <c r="D652" i="5"/>
  <c r="W651" i="5"/>
  <c r="V651" i="5"/>
  <c r="U651" i="5"/>
  <c r="T651" i="5"/>
  <c r="S651" i="5"/>
  <c r="R651" i="5"/>
  <c r="Q651" i="5"/>
  <c r="P651" i="5"/>
  <c r="O651" i="5"/>
  <c r="N651" i="5"/>
  <c r="M651" i="5"/>
  <c r="L651" i="5"/>
  <c r="K651" i="5"/>
  <c r="J651" i="5"/>
  <c r="I651" i="5"/>
  <c r="H651" i="5"/>
  <c r="G651" i="5"/>
  <c r="F651" i="5"/>
  <c r="E651" i="5"/>
  <c r="D651" i="5"/>
  <c r="W650" i="5"/>
  <c r="V650" i="5"/>
  <c r="V654" i="5" s="1"/>
  <c r="U650" i="5"/>
  <c r="U654" i="5" s="1"/>
  <c r="T650" i="5"/>
  <c r="S650" i="5"/>
  <c r="S654" i="5" s="1"/>
  <c r="R650" i="5"/>
  <c r="Q650" i="5"/>
  <c r="P650" i="5"/>
  <c r="P654" i="5" s="1"/>
  <c r="O650" i="5"/>
  <c r="N650" i="5"/>
  <c r="M650" i="5"/>
  <c r="L650" i="5"/>
  <c r="K650" i="5"/>
  <c r="J650" i="5"/>
  <c r="J654" i="5" s="1"/>
  <c r="I650" i="5"/>
  <c r="H650" i="5"/>
  <c r="G650" i="5"/>
  <c r="F650" i="5"/>
  <c r="E650" i="5"/>
  <c r="H16" i="77" s="1"/>
  <c r="D650" i="5"/>
  <c r="C647" i="5"/>
  <c r="AV646" i="5"/>
  <c r="AU646" i="5"/>
  <c r="AT646" i="5"/>
  <c r="AS646" i="5"/>
  <c r="AR646" i="5"/>
  <c r="AQ646" i="5"/>
  <c r="AP646" i="5"/>
  <c r="AO646" i="5"/>
  <c r="AN646" i="5"/>
  <c r="AM646" i="5"/>
  <c r="AL646" i="5"/>
  <c r="AK646" i="5"/>
  <c r="AJ646" i="5"/>
  <c r="AI646" i="5"/>
  <c r="AH646" i="5"/>
  <c r="AG646" i="5"/>
  <c r="AF646" i="5"/>
  <c r="AE646" i="5"/>
  <c r="W645" i="5"/>
  <c r="W646" i="5" s="1"/>
  <c r="V645" i="5"/>
  <c r="V646" i="5" s="1"/>
  <c r="U645" i="5"/>
  <c r="U646" i="5" s="1"/>
  <c r="T645" i="5"/>
  <c r="T646" i="5" s="1"/>
  <c r="S645" i="5"/>
  <c r="S646" i="5" s="1"/>
  <c r="R645" i="5"/>
  <c r="R646" i="5" s="1"/>
  <c r="Q645" i="5"/>
  <c r="Q646" i="5" s="1"/>
  <c r="P645" i="5"/>
  <c r="P646" i="5" s="1"/>
  <c r="O645" i="5"/>
  <c r="O646" i="5" s="1"/>
  <c r="N645" i="5"/>
  <c r="N646" i="5" s="1"/>
  <c r="M645" i="5"/>
  <c r="M646" i="5" s="1"/>
  <c r="L645" i="5"/>
  <c r="L646" i="5" s="1"/>
  <c r="K645" i="5"/>
  <c r="K646" i="5" s="1"/>
  <c r="J645" i="5"/>
  <c r="J646" i="5" s="1"/>
  <c r="I645" i="5"/>
  <c r="H645" i="5"/>
  <c r="G645" i="5"/>
  <c r="F645" i="5"/>
  <c r="E645" i="5"/>
  <c r="H22" i="77" s="1"/>
  <c r="D645" i="5"/>
  <c r="W642" i="5"/>
  <c r="V642" i="5"/>
  <c r="U642" i="5"/>
  <c r="T642" i="5"/>
  <c r="S642" i="5"/>
  <c r="R642" i="5"/>
  <c r="Q642" i="5"/>
  <c r="P642" i="5"/>
  <c r="O642" i="5"/>
  <c r="N642" i="5"/>
  <c r="M642" i="5"/>
  <c r="L642" i="5"/>
  <c r="K642" i="5"/>
  <c r="J642" i="5"/>
  <c r="I642" i="5"/>
  <c r="H642" i="5"/>
  <c r="G642" i="5"/>
  <c r="F642" i="5"/>
  <c r="E642" i="5"/>
  <c r="D642" i="5"/>
  <c r="W641" i="5"/>
  <c r="V641" i="5"/>
  <c r="U641" i="5"/>
  <c r="T641" i="5"/>
  <c r="S641" i="5"/>
  <c r="R641" i="5"/>
  <c r="Q641" i="5"/>
  <c r="P641" i="5"/>
  <c r="O641" i="5"/>
  <c r="N641" i="5"/>
  <c r="M641" i="5"/>
  <c r="L641" i="5"/>
  <c r="K641" i="5"/>
  <c r="J641" i="5"/>
  <c r="I641" i="5"/>
  <c r="H641" i="5"/>
  <c r="G641" i="5"/>
  <c r="F641" i="5"/>
  <c r="E641" i="5"/>
  <c r="H20" i="77" s="1"/>
  <c r="D641" i="5"/>
  <c r="W640" i="5"/>
  <c r="V640" i="5"/>
  <c r="V643" i="5" s="1"/>
  <c r="U640" i="5"/>
  <c r="T640" i="5"/>
  <c r="S640" i="5"/>
  <c r="S643" i="5" s="1"/>
  <c r="R640" i="5"/>
  <c r="Q640" i="5"/>
  <c r="P640" i="5"/>
  <c r="O640" i="5"/>
  <c r="N640" i="5"/>
  <c r="M640" i="5"/>
  <c r="M643" i="5" s="1"/>
  <c r="L640" i="5"/>
  <c r="L643" i="5" s="1"/>
  <c r="K640" i="5"/>
  <c r="J640" i="5"/>
  <c r="J643" i="5" s="1"/>
  <c r="I640" i="5"/>
  <c r="H640" i="5"/>
  <c r="G640" i="5"/>
  <c r="F640" i="5"/>
  <c r="E640" i="5"/>
  <c r="D640" i="5"/>
  <c r="AV638" i="5"/>
  <c r="AU638" i="5"/>
  <c r="AT638" i="5"/>
  <c r="AS638" i="5"/>
  <c r="AR638" i="5"/>
  <c r="AQ638" i="5"/>
  <c r="AP638" i="5"/>
  <c r="AO638" i="5"/>
  <c r="AN638" i="5"/>
  <c r="AM638" i="5"/>
  <c r="AL638" i="5"/>
  <c r="AK638" i="5"/>
  <c r="AJ638" i="5"/>
  <c r="AI638" i="5"/>
  <c r="AH638" i="5"/>
  <c r="AG638" i="5"/>
  <c r="AF638" i="5"/>
  <c r="AE638" i="5"/>
  <c r="W637" i="5"/>
  <c r="W638" i="5" s="1"/>
  <c r="V637" i="5"/>
  <c r="V638" i="5" s="1"/>
  <c r="U637" i="5"/>
  <c r="U638" i="5" s="1"/>
  <c r="T637" i="5"/>
  <c r="T638" i="5" s="1"/>
  <c r="S637" i="5"/>
  <c r="S638" i="5" s="1"/>
  <c r="R637" i="5"/>
  <c r="R638" i="5" s="1"/>
  <c r="Q637" i="5"/>
  <c r="Q638" i="5" s="1"/>
  <c r="P637" i="5"/>
  <c r="P638" i="5" s="1"/>
  <c r="O637" i="5"/>
  <c r="O638" i="5" s="1"/>
  <c r="N637" i="5"/>
  <c r="N638" i="5" s="1"/>
  <c r="M637" i="5"/>
  <c r="M638" i="5" s="1"/>
  <c r="L637" i="5"/>
  <c r="L638" i="5" s="1"/>
  <c r="K637" i="5"/>
  <c r="K638" i="5" s="1"/>
  <c r="J637" i="5"/>
  <c r="J638" i="5" s="1"/>
  <c r="I637" i="5"/>
  <c r="H637" i="5"/>
  <c r="G637" i="5"/>
  <c r="F637" i="5"/>
  <c r="E637" i="5"/>
  <c r="D637" i="5"/>
  <c r="W634" i="5"/>
  <c r="V634" i="5"/>
  <c r="U634" i="5"/>
  <c r="T634" i="5"/>
  <c r="S634" i="5"/>
  <c r="R634" i="5"/>
  <c r="Q634" i="5"/>
  <c r="P634" i="5"/>
  <c r="O634" i="5"/>
  <c r="N634" i="5"/>
  <c r="M634" i="5"/>
  <c r="L634" i="5"/>
  <c r="K634" i="5"/>
  <c r="J634" i="5"/>
  <c r="I634" i="5"/>
  <c r="H634" i="5"/>
  <c r="G634" i="5"/>
  <c r="F634" i="5"/>
  <c r="E634" i="5"/>
  <c r="D634" i="5"/>
  <c r="W633" i="5"/>
  <c r="V633" i="5"/>
  <c r="U633" i="5"/>
  <c r="T633" i="5"/>
  <c r="S633" i="5"/>
  <c r="R633" i="5"/>
  <c r="Q633" i="5"/>
  <c r="P633" i="5"/>
  <c r="O633" i="5"/>
  <c r="N633" i="5"/>
  <c r="M633" i="5"/>
  <c r="L633" i="5"/>
  <c r="K633" i="5"/>
  <c r="J633" i="5"/>
  <c r="I633" i="5"/>
  <c r="H633" i="5"/>
  <c r="G633" i="5"/>
  <c r="F633" i="5"/>
  <c r="E633" i="5"/>
  <c r="D633" i="5"/>
  <c r="W632" i="5"/>
  <c r="V632" i="5"/>
  <c r="U632" i="5"/>
  <c r="T632" i="5"/>
  <c r="S632" i="5"/>
  <c r="R632" i="5"/>
  <c r="Q632" i="5"/>
  <c r="P632" i="5"/>
  <c r="O632" i="5"/>
  <c r="N632" i="5"/>
  <c r="M632" i="5"/>
  <c r="L632" i="5"/>
  <c r="K632" i="5"/>
  <c r="J632" i="5"/>
  <c r="I632" i="5"/>
  <c r="H632" i="5"/>
  <c r="G632" i="5"/>
  <c r="F632" i="5"/>
  <c r="E632" i="5"/>
  <c r="D632" i="5"/>
  <c r="W631" i="5"/>
  <c r="V631" i="5"/>
  <c r="U631" i="5"/>
  <c r="T631" i="5"/>
  <c r="S631" i="5"/>
  <c r="R631" i="5"/>
  <c r="Q631" i="5"/>
  <c r="P631" i="5"/>
  <c r="O631" i="5"/>
  <c r="N631" i="5"/>
  <c r="M631" i="5"/>
  <c r="L631" i="5"/>
  <c r="K631" i="5"/>
  <c r="J631" i="5"/>
  <c r="I631" i="5"/>
  <c r="H631" i="5"/>
  <c r="G631" i="5"/>
  <c r="F631" i="5"/>
  <c r="E631" i="5"/>
  <c r="D631" i="5"/>
  <c r="W630" i="5"/>
  <c r="V630" i="5"/>
  <c r="U630" i="5"/>
  <c r="T630" i="5"/>
  <c r="S630" i="5"/>
  <c r="R630" i="5"/>
  <c r="Q630" i="5"/>
  <c r="P630" i="5"/>
  <c r="O630" i="5"/>
  <c r="N630" i="5"/>
  <c r="M630" i="5"/>
  <c r="L630" i="5"/>
  <c r="K630" i="5"/>
  <c r="J630" i="5"/>
  <c r="I630" i="5"/>
  <c r="H630" i="5"/>
  <c r="G630" i="5"/>
  <c r="F630" i="5"/>
  <c r="E630" i="5"/>
  <c r="D630" i="5"/>
  <c r="W629" i="5"/>
  <c r="V629" i="5"/>
  <c r="U629" i="5"/>
  <c r="U635" i="5" s="1"/>
  <c r="T629" i="5"/>
  <c r="S629" i="5"/>
  <c r="R629" i="5"/>
  <c r="Q629" i="5"/>
  <c r="P629" i="5"/>
  <c r="O629" i="5"/>
  <c r="O635" i="5" s="1"/>
  <c r="N629" i="5"/>
  <c r="N635" i="5" s="1"/>
  <c r="M629" i="5"/>
  <c r="L629" i="5"/>
  <c r="L635" i="5" s="1"/>
  <c r="K629" i="5"/>
  <c r="J629" i="5"/>
  <c r="I629" i="5"/>
  <c r="H629" i="5"/>
  <c r="G629" i="5"/>
  <c r="F629" i="5"/>
  <c r="E629" i="5"/>
  <c r="D629" i="5"/>
  <c r="W626" i="5"/>
  <c r="V626" i="5"/>
  <c r="U626" i="5"/>
  <c r="T626" i="5"/>
  <c r="S626" i="5"/>
  <c r="R626" i="5"/>
  <c r="Q626" i="5"/>
  <c r="P626" i="5"/>
  <c r="O626" i="5"/>
  <c r="N626" i="5"/>
  <c r="M626" i="5"/>
  <c r="L626" i="5"/>
  <c r="K626" i="5"/>
  <c r="J626" i="5"/>
  <c r="I626" i="5"/>
  <c r="H626" i="5"/>
  <c r="G626" i="5"/>
  <c r="F626" i="5"/>
  <c r="E626" i="5"/>
  <c r="D626" i="5"/>
  <c r="W625" i="5"/>
  <c r="V625" i="5"/>
  <c r="U625" i="5"/>
  <c r="T625" i="5"/>
  <c r="S625" i="5"/>
  <c r="R625" i="5"/>
  <c r="Q625" i="5"/>
  <c r="P625" i="5"/>
  <c r="O625" i="5"/>
  <c r="N625" i="5"/>
  <c r="M625" i="5"/>
  <c r="L625" i="5"/>
  <c r="K625" i="5"/>
  <c r="J625" i="5"/>
  <c r="I625" i="5"/>
  <c r="H625" i="5"/>
  <c r="G625" i="5"/>
  <c r="F625" i="5"/>
  <c r="E625" i="5"/>
  <c r="D625" i="5"/>
  <c r="W624" i="5"/>
  <c r="V624" i="5"/>
  <c r="U624" i="5"/>
  <c r="T624" i="5"/>
  <c r="S624" i="5"/>
  <c r="R624" i="5"/>
  <c r="Q624" i="5"/>
  <c r="P624" i="5"/>
  <c r="O624" i="5"/>
  <c r="N624" i="5"/>
  <c r="M624" i="5"/>
  <c r="L624" i="5"/>
  <c r="K624" i="5"/>
  <c r="J624" i="5"/>
  <c r="I624" i="5"/>
  <c r="H624" i="5"/>
  <c r="G624" i="5"/>
  <c r="F624" i="5"/>
  <c r="E624" i="5"/>
  <c r="D624" i="5"/>
  <c r="W623" i="5"/>
  <c r="W627" i="5" s="1"/>
  <c r="V623" i="5"/>
  <c r="V627" i="5" s="1"/>
  <c r="U623" i="5"/>
  <c r="T623" i="5"/>
  <c r="T627" i="5" s="1"/>
  <c r="S623" i="5"/>
  <c r="R623" i="5"/>
  <c r="Q623" i="5"/>
  <c r="Q627" i="5" s="1"/>
  <c r="P623" i="5"/>
  <c r="O623" i="5"/>
  <c r="N623" i="5"/>
  <c r="M623" i="5"/>
  <c r="L623" i="5"/>
  <c r="K623" i="5"/>
  <c r="K627" i="5" s="1"/>
  <c r="J623" i="5"/>
  <c r="J627" i="5" s="1"/>
  <c r="I623" i="5"/>
  <c r="H623" i="5"/>
  <c r="G623" i="5"/>
  <c r="F623" i="5"/>
  <c r="E623" i="5"/>
  <c r="D623" i="5"/>
  <c r="F613" i="5"/>
  <c r="W612" i="5"/>
  <c r="V612" i="5"/>
  <c r="U612" i="5"/>
  <c r="T612" i="5"/>
  <c r="S612" i="5"/>
  <c r="R612" i="5"/>
  <c r="Q612" i="5"/>
  <c r="P612" i="5"/>
  <c r="O612" i="5"/>
  <c r="N612" i="5"/>
  <c r="M612" i="5"/>
  <c r="L612" i="5"/>
  <c r="K612" i="5"/>
  <c r="J612" i="5"/>
  <c r="I612" i="5"/>
  <c r="H612" i="5"/>
  <c r="G612" i="5"/>
  <c r="F612" i="5"/>
  <c r="E612" i="5"/>
  <c r="D612" i="5"/>
  <c r="W611" i="5"/>
  <c r="V611" i="5"/>
  <c r="U611" i="5"/>
  <c r="T611" i="5"/>
  <c r="S611" i="5"/>
  <c r="R611" i="5"/>
  <c r="Q611" i="5"/>
  <c r="P611" i="5"/>
  <c r="O611" i="5"/>
  <c r="N611" i="5"/>
  <c r="M611" i="5"/>
  <c r="L611" i="5"/>
  <c r="K611" i="5"/>
  <c r="J611" i="5"/>
  <c r="I611" i="5"/>
  <c r="H611" i="5"/>
  <c r="G611" i="5"/>
  <c r="F611" i="5"/>
  <c r="E611" i="5"/>
  <c r="D611" i="5"/>
  <c r="W610" i="5"/>
  <c r="V610" i="5"/>
  <c r="U610" i="5"/>
  <c r="T610" i="5"/>
  <c r="S610" i="5"/>
  <c r="R610" i="5"/>
  <c r="Q610" i="5"/>
  <c r="P610" i="5"/>
  <c r="O610" i="5"/>
  <c r="N610" i="5"/>
  <c r="M610" i="5"/>
  <c r="L610" i="5"/>
  <c r="K610" i="5"/>
  <c r="J610" i="5"/>
  <c r="I610" i="5"/>
  <c r="H610" i="5"/>
  <c r="G610" i="5"/>
  <c r="F610" i="5"/>
  <c r="E610" i="5"/>
  <c r="D610" i="5"/>
  <c r="W609" i="5"/>
  <c r="V609" i="5"/>
  <c r="U609" i="5"/>
  <c r="T609" i="5"/>
  <c r="S609" i="5"/>
  <c r="R609" i="5"/>
  <c r="Q609" i="5"/>
  <c r="P609" i="5"/>
  <c r="O609" i="5"/>
  <c r="N609" i="5"/>
  <c r="M609" i="5"/>
  <c r="L609" i="5"/>
  <c r="K609" i="5"/>
  <c r="J609" i="5"/>
  <c r="I609" i="5"/>
  <c r="H609" i="5"/>
  <c r="G609" i="5"/>
  <c r="F609" i="5"/>
  <c r="E609" i="5"/>
  <c r="D609" i="5"/>
  <c r="W608" i="5"/>
  <c r="V608" i="5"/>
  <c r="U608" i="5"/>
  <c r="T608" i="5"/>
  <c r="S608" i="5"/>
  <c r="R608" i="5"/>
  <c r="Q608" i="5"/>
  <c r="P608" i="5"/>
  <c r="O608" i="5"/>
  <c r="N608" i="5"/>
  <c r="M608" i="5"/>
  <c r="L608" i="5"/>
  <c r="K608" i="5"/>
  <c r="J608" i="5"/>
  <c r="I608" i="5"/>
  <c r="H608" i="5"/>
  <c r="G608" i="5"/>
  <c r="F608" i="5"/>
  <c r="E608" i="5"/>
  <c r="D608" i="5"/>
  <c r="W607" i="5"/>
  <c r="V607" i="5"/>
  <c r="U607" i="5"/>
  <c r="T607" i="5"/>
  <c r="S607" i="5"/>
  <c r="R607" i="5"/>
  <c r="Q607" i="5"/>
  <c r="P607" i="5"/>
  <c r="O607" i="5"/>
  <c r="N607" i="5"/>
  <c r="M607" i="5"/>
  <c r="L607" i="5"/>
  <c r="K607" i="5"/>
  <c r="J607" i="5"/>
  <c r="I607" i="5"/>
  <c r="H607" i="5"/>
  <c r="G607" i="5"/>
  <c r="F607" i="5"/>
  <c r="E607" i="5"/>
  <c r="D607" i="5"/>
  <c r="W606" i="5"/>
  <c r="V606" i="5"/>
  <c r="U606" i="5"/>
  <c r="T606" i="5"/>
  <c r="S606" i="5"/>
  <c r="R606" i="5"/>
  <c r="Q606" i="5"/>
  <c r="P606" i="5"/>
  <c r="O606" i="5"/>
  <c r="N606" i="5"/>
  <c r="M606" i="5"/>
  <c r="L606" i="5"/>
  <c r="K606" i="5"/>
  <c r="J606" i="5"/>
  <c r="I606" i="5"/>
  <c r="H606" i="5"/>
  <c r="G606" i="5"/>
  <c r="F606" i="5"/>
  <c r="E606" i="5"/>
  <c r="D606" i="5"/>
  <c r="W605" i="5"/>
  <c r="V605" i="5"/>
  <c r="U605" i="5"/>
  <c r="T605" i="5"/>
  <c r="S605" i="5"/>
  <c r="R605" i="5"/>
  <c r="Q605" i="5"/>
  <c r="P605" i="5"/>
  <c r="O605" i="5"/>
  <c r="N605" i="5"/>
  <c r="M605" i="5"/>
  <c r="L605" i="5"/>
  <c r="K605" i="5"/>
  <c r="J605" i="5"/>
  <c r="I605" i="5"/>
  <c r="H605" i="5"/>
  <c r="G605" i="5"/>
  <c r="F605" i="5"/>
  <c r="E605" i="5"/>
  <c r="D605" i="5"/>
  <c r="W604" i="5"/>
  <c r="V604" i="5"/>
  <c r="U604" i="5"/>
  <c r="T604" i="5"/>
  <c r="S604" i="5"/>
  <c r="R604" i="5"/>
  <c r="Q604" i="5"/>
  <c r="P604" i="5"/>
  <c r="O604" i="5"/>
  <c r="N604" i="5"/>
  <c r="M604" i="5"/>
  <c r="L604" i="5"/>
  <c r="K604" i="5"/>
  <c r="J604" i="5"/>
  <c r="I604" i="5"/>
  <c r="H604" i="5"/>
  <c r="G604" i="5"/>
  <c r="F604" i="5"/>
  <c r="E604" i="5"/>
  <c r="D604" i="5"/>
  <c r="W603" i="5"/>
  <c r="V603" i="5"/>
  <c r="U603" i="5"/>
  <c r="T603" i="5"/>
  <c r="S603" i="5"/>
  <c r="R603" i="5"/>
  <c r="Q603" i="5"/>
  <c r="P603" i="5"/>
  <c r="O603" i="5"/>
  <c r="N603" i="5"/>
  <c r="M603" i="5"/>
  <c r="L603" i="5"/>
  <c r="K603" i="5"/>
  <c r="J603" i="5"/>
  <c r="I603" i="5"/>
  <c r="H603" i="5"/>
  <c r="G603" i="5"/>
  <c r="F603" i="5"/>
  <c r="E603" i="5"/>
  <c r="D603" i="5"/>
  <c r="W602" i="5"/>
  <c r="V602" i="5"/>
  <c r="V613" i="5" s="1"/>
  <c r="U602" i="5"/>
  <c r="T602" i="5"/>
  <c r="S602" i="5"/>
  <c r="R602" i="5"/>
  <c r="Q602" i="5"/>
  <c r="P602" i="5"/>
  <c r="P613" i="5" s="1"/>
  <c r="O602" i="5"/>
  <c r="O613" i="5" s="1"/>
  <c r="N602" i="5"/>
  <c r="M602" i="5"/>
  <c r="M613" i="5" s="1"/>
  <c r="L602" i="5"/>
  <c r="K602" i="5"/>
  <c r="J602" i="5"/>
  <c r="J613" i="5" s="1"/>
  <c r="I602" i="5"/>
  <c r="H602" i="5"/>
  <c r="G602" i="5"/>
  <c r="F602" i="5"/>
  <c r="E602" i="5"/>
  <c r="D602" i="5"/>
  <c r="C599" i="5"/>
  <c r="AV598" i="5"/>
  <c r="AU598" i="5"/>
  <c r="AT598" i="5"/>
  <c r="AS598" i="5"/>
  <c r="AR598" i="5"/>
  <c r="AQ598" i="5"/>
  <c r="AP598" i="5"/>
  <c r="AO598" i="5"/>
  <c r="AN598" i="5"/>
  <c r="AM598" i="5"/>
  <c r="AL598" i="5"/>
  <c r="AK598" i="5"/>
  <c r="AJ598" i="5"/>
  <c r="AI598" i="5"/>
  <c r="AH598" i="5"/>
  <c r="AG598" i="5"/>
  <c r="AF598" i="5"/>
  <c r="AE598" i="5"/>
  <c r="W597" i="5"/>
  <c r="V597" i="5"/>
  <c r="U597" i="5"/>
  <c r="T597" i="5"/>
  <c r="S597" i="5"/>
  <c r="R597" i="5"/>
  <c r="Q597" i="5"/>
  <c r="P597" i="5"/>
  <c r="O597" i="5"/>
  <c r="N597" i="5"/>
  <c r="M597" i="5"/>
  <c r="L597" i="5"/>
  <c r="K597" i="5"/>
  <c r="J597" i="5"/>
  <c r="I597" i="5"/>
  <c r="H597" i="5"/>
  <c r="G597" i="5"/>
  <c r="F597" i="5"/>
  <c r="E597" i="5"/>
  <c r="H29" i="77" s="1"/>
  <c r="D597" i="5"/>
  <c r="W595" i="5"/>
  <c r="W599" i="5" s="1"/>
  <c r="V595" i="5"/>
  <c r="V599" i="5" s="1"/>
  <c r="U595" i="5"/>
  <c r="U599" i="5" s="1"/>
  <c r="T595" i="5"/>
  <c r="T599" i="5" s="1"/>
  <c r="S595" i="5"/>
  <c r="R595" i="5"/>
  <c r="Q595" i="5"/>
  <c r="P595" i="5"/>
  <c r="O595" i="5"/>
  <c r="O599" i="5" s="1"/>
  <c r="N595" i="5"/>
  <c r="N599" i="5" s="1"/>
  <c r="M595" i="5"/>
  <c r="L595" i="5"/>
  <c r="L599" i="5" s="1"/>
  <c r="K595" i="5"/>
  <c r="K599" i="5" s="1"/>
  <c r="J595" i="5"/>
  <c r="J599" i="5" s="1"/>
  <c r="I595" i="5"/>
  <c r="H595" i="5"/>
  <c r="G595" i="5"/>
  <c r="F595" i="5"/>
  <c r="E595" i="5"/>
  <c r="H19" i="77" s="1"/>
  <c r="D595" i="5"/>
  <c r="C592" i="5"/>
  <c r="W590" i="5"/>
  <c r="W591" i="5" s="1"/>
  <c r="V590" i="5"/>
  <c r="V591" i="5" s="1"/>
  <c r="U590" i="5"/>
  <c r="U591" i="5" s="1"/>
  <c r="T590" i="5"/>
  <c r="T591" i="5" s="1"/>
  <c r="S590" i="5"/>
  <c r="S591" i="5" s="1"/>
  <c r="R590" i="5"/>
  <c r="R591" i="5" s="1"/>
  <c r="Q590" i="5"/>
  <c r="Q591" i="5" s="1"/>
  <c r="P590" i="5"/>
  <c r="P591" i="5" s="1"/>
  <c r="O590" i="5"/>
  <c r="O591" i="5" s="1"/>
  <c r="N590" i="5"/>
  <c r="N591" i="5" s="1"/>
  <c r="M590" i="5"/>
  <c r="M591" i="5" s="1"/>
  <c r="L590" i="5"/>
  <c r="L591" i="5" s="1"/>
  <c r="K590" i="5"/>
  <c r="K591" i="5" s="1"/>
  <c r="J590" i="5"/>
  <c r="J591" i="5" s="1"/>
  <c r="I590" i="5"/>
  <c r="H590" i="5"/>
  <c r="G590" i="5"/>
  <c r="F590" i="5"/>
  <c r="E590" i="5"/>
  <c r="H23" i="77" s="1"/>
  <c r="D590" i="5"/>
  <c r="W586" i="5"/>
  <c r="W587" i="5" s="1"/>
  <c r="V586" i="5"/>
  <c r="V587" i="5" s="1"/>
  <c r="U586" i="5"/>
  <c r="U587" i="5" s="1"/>
  <c r="T586" i="5"/>
  <c r="T587" i="5" s="1"/>
  <c r="S586" i="5"/>
  <c r="S587" i="5" s="1"/>
  <c r="R586" i="5"/>
  <c r="R587" i="5" s="1"/>
  <c r="Q586" i="5"/>
  <c r="Q587" i="5" s="1"/>
  <c r="P586" i="5"/>
  <c r="P587" i="5" s="1"/>
  <c r="O586" i="5"/>
  <c r="O587" i="5" s="1"/>
  <c r="N586" i="5"/>
  <c r="N587" i="5" s="1"/>
  <c r="M586" i="5"/>
  <c r="M587" i="5" s="1"/>
  <c r="L586" i="5"/>
  <c r="L587" i="5" s="1"/>
  <c r="K586" i="5"/>
  <c r="K587" i="5" s="1"/>
  <c r="J586" i="5"/>
  <c r="J587" i="5" s="1"/>
  <c r="I586" i="5"/>
  <c r="H586" i="5"/>
  <c r="G586" i="5"/>
  <c r="F586" i="5"/>
  <c r="E586" i="5"/>
  <c r="D586" i="5"/>
  <c r="W583" i="5"/>
  <c r="V583" i="5"/>
  <c r="U583" i="5"/>
  <c r="T583" i="5"/>
  <c r="S583" i="5"/>
  <c r="R583" i="5"/>
  <c r="Q583" i="5"/>
  <c r="P583" i="5"/>
  <c r="O583" i="5"/>
  <c r="N583" i="5"/>
  <c r="M583" i="5"/>
  <c r="L583" i="5"/>
  <c r="K583" i="5"/>
  <c r="J583" i="5"/>
  <c r="I583" i="5"/>
  <c r="H583" i="5"/>
  <c r="G583" i="5"/>
  <c r="F583" i="5"/>
  <c r="E583" i="5"/>
  <c r="D583" i="5"/>
  <c r="W582" i="5"/>
  <c r="V582" i="5"/>
  <c r="U582" i="5"/>
  <c r="T582" i="5"/>
  <c r="S582" i="5"/>
  <c r="R582" i="5"/>
  <c r="Q582" i="5"/>
  <c r="P582" i="5"/>
  <c r="O582" i="5"/>
  <c r="N582" i="5"/>
  <c r="M582" i="5"/>
  <c r="L582" i="5"/>
  <c r="K582" i="5"/>
  <c r="J582" i="5"/>
  <c r="I582" i="5"/>
  <c r="H582" i="5"/>
  <c r="G582" i="5"/>
  <c r="F582" i="5"/>
  <c r="E582" i="5"/>
  <c r="D582" i="5"/>
  <c r="W581" i="5"/>
  <c r="V581" i="5"/>
  <c r="U581" i="5"/>
  <c r="T581" i="5"/>
  <c r="S581" i="5"/>
  <c r="R581" i="5"/>
  <c r="Q581" i="5"/>
  <c r="P581" i="5"/>
  <c r="O581" i="5"/>
  <c r="N581" i="5"/>
  <c r="M581" i="5"/>
  <c r="L581" i="5"/>
  <c r="K581" i="5"/>
  <c r="J581" i="5"/>
  <c r="I581" i="5"/>
  <c r="H581" i="5"/>
  <c r="G581" i="5"/>
  <c r="F581" i="5"/>
  <c r="E581" i="5"/>
  <c r="D581" i="5"/>
  <c r="W580" i="5"/>
  <c r="V580" i="5"/>
  <c r="V584" i="5" s="1"/>
  <c r="U580" i="5"/>
  <c r="T580" i="5"/>
  <c r="S580" i="5"/>
  <c r="R580" i="5"/>
  <c r="Q580" i="5"/>
  <c r="P580" i="5"/>
  <c r="P584" i="5" s="1"/>
  <c r="O580" i="5"/>
  <c r="O584" i="5" s="1"/>
  <c r="N580" i="5"/>
  <c r="M580" i="5"/>
  <c r="M584" i="5" s="1"/>
  <c r="L580" i="5"/>
  <c r="K580" i="5"/>
  <c r="J580" i="5"/>
  <c r="J584" i="5" s="1"/>
  <c r="I580" i="5"/>
  <c r="H580" i="5"/>
  <c r="G580" i="5"/>
  <c r="F580" i="5"/>
  <c r="E580" i="5"/>
  <c r="H31" i="77" s="1"/>
  <c r="D580" i="5"/>
  <c r="W577" i="5"/>
  <c r="V577" i="5"/>
  <c r="U577" i="5"/>
  <c r="T577" i="5"/>
  <c r="S577" i="5"/>
  <c r="R577" i="5"/>
  <c r="Q577" i="5"/>
  <c r="P577" i="5"/>
  <c r="O577" i="5"/>
  <c r="N577" i="5"/>
  <c r="M577" i="5"/>
  <c r="L577" i="5"/>
  <c r="K577" i="5"/>
  <c r="J577" i="5"/>
  <c r="I577" i="5"/>
  <c r="H577" i="5"/>
  <c r="G577" i="5"/>
  <c r="F577" i="5"/>
  <c r="E577" i="5"/>
  <c r="D577" i="5"/>
  <c r="W576" i="5"/>
  <c r="V576" i="5"/>
  <c r="U576" i="5"/>
  <c r="T576" i="5"/>
  <c r="S576" i="5"/>
  <c r="R576" i="5"/>
  <c r="Q576" i="5"/>
  <c r="P576" i="5"/>
  <c r="O576" i="5"/>
  <c r="N576" i="5"/>
  <c r="M576" i="5"/>
  <c r="L576" i="5"/>
  <c r="K576" i="5"/>
  <c r="J576" i="5"/>
  <c r="I576" i="5"/>
  <c r="H576" i="5"/>
  <c r="G576" i="5"/>
  <c r="F576" i="5"/>
  <c r="E576" i="5"/>
  <c r="D576" i="5"/>
  <c r="W575" i="5"/>
  <c r="V575" i="5"/>
  <c r="U575" i="5"/>
  <c r="T575" i="5"/>
  <c r="S575" i="5"/>
  <c r="R575" i="5"/>
  <c r="Q575" i="5"/>
  <c r="P575" i="5"/>
  <c r="O575" i="5"/>
  <c r="N575" i="5"/>
  <c r="M575" i="5"/>
  <c r="L575" i="5"/>
  <c r="K575" i="5"/>
  <c r="J575" i="5"/>
  <c r="I575" i="5"/>
  <c r="H575" i="5"/>
  <c r="G575" i="5"/>
  <c r="F575" i="5"/>
  <c r="E575" i="5"/>
  <c r="D575" i="5"/>
  <c r="W574" i="5"/>
  <c r="V574" i="5"/>
  <c r="U574" i="5"/>
  <c r="T574" i="5"/>
  <c r="S574" i="5"/>
  <c r="R574" i="5"/>
  <c r="Q574" i="5"/>
  <c r="P574" i="5"/>
  <c r="O574" i="5"/>
  <c r="N574" i="5"/>
  <c r="M574" i="5"/>
  <c r="L574" i="5"/>
  <c r="K574" i="5"/>
  <c r="J574" i="5"/>
  <c r="I574" i="5"/>
  <c r="H574" i="5"/>
  <c r="G574" i="5"/>
  <c r="F574" i="5"/>
  <c r="E574" i="5"/>
  <c r="D574" i="5"/>
  <c r="W573" i="5"/>
  <c r="V573" i="5"/>
  <c r="U573" i="5"/>
  <c r="T573" i="5"/>
  <c r="S573" i="5"/>
  <c r="R573" i="5"/>
  <c r="Q573" i="5"/>
  <c r="P573" i="5"/>
  <c r="O573" i="5"/>
  <c r="N573" i="5"/>
  <c r="M573" i="5"/>
  <c r="L573" i="5"/>
  <c r="K573" i="5"/>
  <c r="J573" i="5"/>
  <c r="I573" i="5"/>
  <c r="H573" i="5"/>
  <c r="G573" i="5"/>
  <c r="F573" i="5"/>
  <c r="E573" i="5"/>
  <c r="D573" i="5"/>
  <c r="W572" i="5"/>
  <c r="V572" i="5"/>
  <c r="U572" i="5"/>
  <c r="T572" i="5"/>
  <c r="S572" i="5"/>
  <c r="R572" i="5"/>
  <c r="Q572" i="5"/>
  <c r="P572" i="5"/>
  <c r="O572" i="5"/>
  <c r="N572" i="5"/>
  <c r="M572" i="5"/>
  <c r="L572" i="5"/>
  <c r="K572" i="5"/>
  <c r="J572" i="5"/>
  <c r="I572" i="5"/>
  <c r="H572" i="5"/>
  <c r="G572" i="5"/>
  <c r="F572" i="5"/>
  <c r="E572" i="5"/>
  <c r="D572" i="5"/>
  <c r="W571" i="5"/>
  <c r="W578" i="5" s="1"/>
  <c r="V571" i="5"/>
  <c r="U571" i="5"/>
  <c r="U578" i="5" s="1"/>
  <c r="T571" i="5"/>
  <c r="S571" i="5"/>
  <c r="R571" i="5"/>
  <c r="R578" i="5" s="1"/>
  <c r="Q571" i="5"/>
  <c r="P571" i="5"/>
  <c r="O571" i="5"/>
  <c r="N571" i="5"/>
  <c r="M571" i="5"/>
  <c r="L571" i="5"/>
  <c r="L578" i="5" s="1"/>
  <c r="K571" i="5"/>
  <c r="K578" i="5" s="1"/>
  <c r="J571" i="5"/>
  <c r="I571" i="5"/>
  <c r="H571" i="5"/>
  <c r="G571" i="5"/>
  <c r="F571" i="5"/>
  <c r="E571" i="5"/>
  <c r="D571" i="5"/>
  <c r="C559" i="5"/>
  <c r="W557" i="5"/>
  <c r="V557" i="5"/>
  <c r="U557" i="5"/>
  <c r="T557" i="5"/>
  <c r="S557" i="5"/>
  <c r="R557" i="5"/>
  <c r="Q557" i="5"/>
  <c r="P557" i="5"/>
  <c r="O557" i="5"/>
  <c r="N557" i="5"/>
  <c r="M557" i="5"/>
  <c r="L557" i="5"/>
  <c r="K557" i="5"/>
  <c r="J557" i="5"/>
  <c r="I557" i="5"/>
  <c r="H557" i="5"/>
  <c r="G557" i="5"/>
  <c r="F557" i="5"/>
  <c r="E557" i="5"/>
  <c r="D557" i="5"/>
  <c r="W556" i="5"/>
  <c r="V556" i="5"/>
  <c r="U556" i="5"/>
  <c r="T556" i="5"/>
  <c r="S556" i="5"/>
  <c r="R556" i="5"/>
  <c r="Q556" i="5"/>
  <c r="P556" i="5"/>
  <c r="O556" i="5"/>
  <c r="N556" i="5"/>
  <c r="M556" i="5"/>
  <c r="L556" i="5"/>
  <c r="K556" i="5"/>
  <c r="J556" i="5"/>
  <c r="I556" i="5"/>
  <c r="H556" i="5"/>
  <c r="G556" i="5"/>
  <c r="F556" i="5"/>
  <c r="E556" i="5"/>
  <c r="G30" i="77" s="1"/>
  <c r="D556" i="5"/>
  <c r="W555" i="5"/>
  <c r="V555" i="5"/>
  <c r="V558" i="5" s="1"/>
  <c r="U555" i="5"/>
  <c r="T555" i="5"/>
  <c r="S555" i="5"/>
  <c r="S558" i="5" s="1"/>
  <c r="R555" i="5"/>
  <c r="Q555" i="5"/>
  <c r="P555" i="5"/>
  <c r="O555" i="5"/>
  <c r="N555" i="5"/>
  <c r="M555" i="5"/>
  <c r="M558" i="5" s="1"/>
  <c r="L555" i="5"/>
  <c r="L558" i="5" s="1"/>
  <c r="K555" i="5"/>
  <c r="J555" i="5"/>
  <c r="J558" i="5" s="1"/>
  <c r="I555" i="5"/>
  <c r="H555" i="5"/>
  <c r="G555" i="5"/>
  <c r="F555" i="5"/>
  <c r="E555" i="5"/>
  <c r="D555" i="5"/>
  <c r="W552" i="5"/>
  <c r="V552" i="5"/>
  <c r="U552" i="5"/>
  <c r="T552" i="5"/>
  <c r="S552" i="5"/>
  <c r="R552" i="5"/>
  <c r="Q552" i="5"/>
  <c r="P552" i="5"/>
  <c r="O552" i="5"/>
  <c r="N552" i="5"/>
  <c r="M552" i="5"/>
  <c r="L552" i="5"/>
  <c r="K552" i="5"/>
  <c r="J552" i="5"/>
  <c r="I552" i="5"/>
  <c r="H552" i="5"/>
  <c r="G552" i="5"/>
  <c r="F552" i="5"/>
  <c r="E552" i="5"/>
  <c r="D552" i="5"/>
  <c r="W551" i="5"/>
  <c r="V551" i="5"/>
  <c r="U551" i="5"/>
  <c r="T551" i="5"/>
  <c r="S551" i="5"/>
  <c r="R551" i="5"/>
  <c r="Q551" i="5"/>
  <c r="P551" i="5"/>
  <c r="O551" i="5"/>
  <c r="N551" i="5"/>
  <c r="M551" i="5"/>
  <c r="L551" i="5"/>
  <c r="K551" i="5"/>
  <c r="J551" i="5"/>
  <c r="I551" i="5"/>
  <c r="H551" i="5"/>
  <c r="G551" i="5"/>
  <c r="F551" i="5"/>
  <c r="E551" i="5"/>
  <c r="D551" i="5"/>
  <c r="W550" i="5"/>
  <c r="V550" i="5"/>
  <c r="U550" i="5"/>
  <c r="T550" i="5"/>
  <c r="S550" i="5"/>
  <c r="R550" i="5"/>
  <c r="Q550" i="5"/>
  <c r="P550" i="5"/>
  <c r="O550" i="5"/>
  <c r="N550" i="5"/>
  <c r="M550" i="5"/>
  <c r="L550" i="5"/>
  <c r="K550" i="5"/>
  <c r="J550" i="5"/>
  <c r="I550" i="5"/>
  <c r="H550" i="5"/>
  <c r="G550" i="5"/>
  <c r="F550" i="5"/>
  <c r="E550" i="5"/>
  <c r="D550" i="5"/>
  <c r="W549" i="5"/>
  <c r="V549" i="5"/>
  <c r="U549" i="5"/>
  <c r="T549" i="5"/>
  <c r="S549" i="5"/>
  <c r="R549" i="5"/>
  <c r="Q549" i="5"/>
  <c r="P549" i="5"/>
  <c r="O549" i="5"/>
  <c r="N549" i="5"/>
  <c r="M549" i="5"/>
  <c r="L549" i="5"/>
  <c r="K549" i="5"/>
  <c r="J549" i="5"/>
  <c r="I549" i="5"/>
  <c r="H549" i="5"/>
  <c r="G549" i="5"/>
  <c r="F549" i="5"/>
  <c r="E549" i="5"/>
  <c r="D549" i="5"/>
  <c r="W548" i="5"/>
  <c r="V548" i="5"/>
  <c r="U548" i="5"/>
  <c r="T548" i="5"/>
  <c r="S548" i="5"/>
  <c r="R548" i="5"/>
  <c r="Q548" i="5"/>
  <c r="P548" i="5"/>
  <c r="O548" i="5"/>
  <c r="N548" i="5"/>
  <c r="M548" i="5"/>
  <c r="L548" i="5"/>
  <c r="K548" i="5"/>
  <c r="J548" i="5"/>
  <c r="I548" i="5"/>
  <c r="H548" i="5"/>
  <c r="G548" i="5"/>
  <c r="F548" i="5"/>
  <c r="E548" i="5"/>
  <c r="D548" i="5"/>
  <c r="W547" i="5"/>
  <c r="V547" i="5"/>
  <c r="U547" i="5"/>
  <c r="T547" i="5"/>
  <c r="S547" i="5"/>
  <c r="R547" i="5"/>
  <c r="Q547" i="5"/>
  <c r="P547" i="5"/>
  <c r="O547" i="5"/>
  <c r="N547" i="5"/>
  <c r="M547" i="5"/>
  <c r="L547" i="5"/>
  <c r="K547" i="5"/>
  <c r="J547" i="5"/>
  <c r="I547" i="5"/>
  <c r="H547" i="5"/>
  <c r="G547" i="5"/>
  <c r="F547" i="5"/>
  <c r="E547" i="5"/>
  <c r="G26" i="77" s="1"/>
  <c r="D547" i="5"/>
  <c r="W546" i="5"/>
  <c r="V546" i="5"/>
  <c r="U546" i="5"/>
  <c r="T546" i="5"/>
  <c r="S546" i="5"/>
  <c r="R546" i="5"/>
  <c r="Q546" i="5"/>
  <c r="P546" i="5"/>
  <c r="O546" i="5"/>
  <c r="N546" i="5"/>
  <c r="M546" i="5"/>
  <c r="L546" i="5"/>
  <c r="K546" i="5"/>
  <c r="J546" i="5"/>
  <c r="I546" i="5"/>
  <c r="H546" i="5"/>
  <c r="G546" i="5"/>
  <c r="F546" i="5"/>
  <c r="E546" i="5"/>
  <c r="G34" i="77" s="1"/>
  <c r="D546" i="5"/>
  <c r="W545" i="5"/>
  <c r="W553" i="5" s="1"/>
  <c r="V545" i="5"/>
  <c r="U545" i="5"/>
  <c r="T545" i="5"/>
  <c r="S545" i="5"/>
  <c r="R545" i="5"/>
  <c r="Q545" i="5"/>
  <c r="Q553" i="5" s="1"/>
  <c r="P545" i="5"/>
  <c r="P553" i="5" s="1"/>
  <c r="O545" i="5"/>
  <c r="N545" i="5"/>
  <c r="N553" i="5" s="1"/>
  <c r="M545" i="5"/>
  <c r="L545" i="5"/>
  <c r="K545" i="5"/>
  <c r="K553" i="5" s="1"/>
  <c r="J545" i="5"/>
  <c r="I545" i="5"/>
  <c r="H545" i="5"/>
  <c r="G545" i="5"/>
  <c r="F545" i="5"/>
  <c r="E545" i="5"/>
  <c r="D545" i="5"/>
  <c r="AV543" i="5"/>
  <c r="AU543" i="5"/>
  <c r="AT543" i="5"/>
  <c r="AS543" i="5"/>
  <c r="AR543" i="5"/>
  <c r="AQ543" i="5"/>
  <c r="AP543" i="5"/>
  <c r="AO543" i="5"/>
  <c r="AN543" i="5"/>
  <c r="AM543" i="5"/>
  <c r="AL543" i="5"/>
  <c r="AK543" i="5"/>
  <c r="AJ543" i="5"/>
  <c r="AI543" i="5"/>
  <c r="AH543" i="5"/>
  <c r="AG543" i="5"/>
  <c r="AF543" i="5"/>
  <c r="AE543" i="5"/>
  <c r="W542" i="5"/>
  <c r="W543" i="5" s="1"/>
  <c r="V542" i="5"/>
  <c r="V543" i="5" s="1"/>
  <c r="U542" i="5"/>
  <c r="U543" i="5" s="1"/>
  <c r="T542" i="5"/>
  <c r="T543" i="5" s="1"/>
  <c r="S542" i="5"/>
  <c r="S543" i="5" s="1"/>
  <c r="R542" i="5"/>
  <c r="R543" i="5" s="1"/>
  <c r="Q542" i="5"/>
  <c r="Q543" i="5" s="1"/>
  <c r="P542" i="5"/>
  <c r="P543" i="5" s="1"/>
  <c r="O542" i="5"/>
  <c r="O543" i="5" s="1"/>
  <c r="N542" i="5"/>
  <c r="N543" i="5" s="1"/>
  <c r="M542" i="5"/>
  <c r="M543" i="5" s="1"/>
  <c r="L542" i="5"/>
  <c r="L543" i="5" s="1"/>
  <c r="K542" i="5"/>
  <c r="K543" i="5" s="1"/>
  <c r="J542" i="5"/>
  <c r="J543" i="5" s="1"/>
  <c r="I542" i="5"/>
  <c r="H542" i="5"/>
  <c r="G542" i="5"/>
  <c r="F542" i="5"/>
  <c r="E542" i="5"/>
  <c r="G16" i="77" s="1"/>
  <c r="D542" i="5"/>
  <c r="W539" i="5"/>
  <c r="V539" i="5"/>
  <c r="U539" i="5"/>
  <c r="T539" i="5"/>
  <c r="S539" i="5"/>
  <c r="R539" i="5"/>
  <c r="Q539" i="5"/>
  <c r="P539" i="5"/>
  <c r="O539" i="5"/>
  <c r="N539" i="5"/>
  <c r="M539" i="5"/>
  <c r="L539" i="5"/>
  <c r="K539" i="5"/>
  <c r="J539" i="5"/>
  <c r="I539" i="5"/>
  <c r="H539" i="5"/>
  <c r="G539" i="5"/>
  <c r="F539" i="5"/>
  <c r="E539" i="5"/>
  <c r="D539" i="5"/>
  <c r="W538" i="5"/>
  <c r="V538" i="5"/>
  <c r="U538" i="5"/>
  <c r="T538" i="5"/>
  <c r="S538" i="5"/>
  <c r="R538" i="5"/>
  <c r="Q538" i="5"/>
  <c r="P538" i="5"/>
  <c r="O538" i="5"/>
  <c r="N538" i="5"/>
  <c r="M538" i="5"/>
  <c r="L538" i="5"/>
  <c r="K538" i="5"/>
  <c r="J538" i="5"/>
  <c r="I538" i="5"/>
  <c r="H538" i="5"/>
  <c r="G538" i="5"/>
  <c r="F538" i="5"/>
  <c r="E538" i="5"/>
  <c r="D538" i="5"/>
  <c r="W537" i="5"/>
  <c r="V537" i="5"/>
  <c r="U537" i="5"/>
  <c r="T537" i="5"/>
  <c r="S537" i="5"/>
  <c r="R537" i="5"/>
  <c r="Q537" i="5"/>
  <c r="P537" i="5"/>
  <c r="O537" i="5"/>
  <c r="N537" i="5"/>
  <c r="M537" i="5"/>
  <c r="L537" i="5"/>
  <c r="K537" i="5"/>
  <c r="J537" i="5"/>
  <c r="I537" i="5"/>
  <c r="H537" i="5"/>
  <c r="G537" i="5"/>
  <c r="F537" i="5"/>
  <c r="E537" i="5"/>
  <c r="D537" i="5"/>
  <c r="W536" i="5"/>
  <c r="V536" i="5"/>
  <c r="U536" i="5"/>
  <c r="T536" i="5"/>
  <c r="S536" i="5"/>
  <c r="R536" i="5"/>
  <c r="Q536" i="5"/>
  <c r="P536" i="5"/>
  <c r="O536" i="5"/>
  <c r="N536" i="5"/>
  <c r="M536" i="5"/>
  <c r="L536" i="5"/>
  <c r="K536" i="5"/>
  <c r="J536" i="5"/>
  <c r="I536" i="5"/>
  <c r="H536" i="5"/>
  <c r="G536" i="5"/>
  <c r="F536" i="5"/>
  <c r="E536" i="5"/>
  <c r="D536" i="5"/>
  <c r="W535" i="5"/>
  <c r="V535" i="5"/>
  <c r="U535" i="5"/>
  <c r="T535" i="5"/>
  <c r="S535" i="5"/>
  <c r="R535" i="5"/>
  <c r="Q535" i="5"/>
  <c r="P535" i="5"/>
  <c r="O535" i="5"/>
  <c r="N535" i="5"/>
  <c r="M535" i="5"/>
  <c r="L535" i="5"/>
  <c r="K535" i="5"/>
  <c r="J535" i="5"/>
  <c r="I535" i="5"/>
  <c r="H535" i="5"/>
  <c r="G535" i="5"/>
  <c r="F535" i="5"/>
  <c r="E535" i="5"/>
  <c r="D535" i="5"/>
  <c r="W534" i="5"/>
  <c r="V534" i="5"/>
  <c r="U534" i="5"/>
  <c r="T534" i="5"/>
  <c r="S534" i="5"/>
  <c r="R534" i="5"/>
  <c r="Q534" i="5"/>
  <c r="P534" i="5"/>
  <c r="O534" i="5"/>
  <c r="N534" i="5"/>
  <c r="M534" i="5"/>
  <c r="L534" i="5"/>
  <c r="K534" i="5"/>
  <c r="J534" i="5"/>
  <c r="I534" i="5"/>
  <c r="H534" i="5"/>
  <c r="G534" i="5"/>
  <c r="F534" i="5"/>
  <c r="E534" i="5"/>
  <c r="D534" i="5"/>
  <c r="W533" i="5"/>
  <c r="V533" i="5"/>
  <c r="U533" i="5"/>
  <c r="U540" i="5" s="1"/>
  <c r="T533" i="5"/>
  <c r="S533" i="5"/>
  <c r="R533" i="5"/>
  <c r="Q533" i="5"/>
  <c r="P533" i="5"/>
  <c r="O533" i="5"/>
  <c r="O540" i="5" s="1"/>
  <c r="N533" i="5"/>
  <c r="N540" i="5" s="1"/>
  <c r="M533" i="5"/>
  <c r="M540" i="5" s="1"/>
  <c r="L533" i="5"/>
  <c r="L540" i="5" s="1"/>
  <c r="K533" i="5"/>
  <c r="J533" i="5"/>
  <c r="I533" i="5"/>
  <c r="H533" i="5"/>
  <c r="G533" i="5"/>
  <c r="F533" i="5"/>
  <c r="E533" i="5"/>
  <c r="D533" i="5"/>
  <c r="C530" i="5"/>
  <c r="AV529" i="5"/>
  <c r="AU529" i="5"/>
  <c r="AT529" i="5"/>
  <c r="AS529" i="5"/>
  <c r="AR529" i="5"/>
  <c r="AQ529" i="5"/>
  <c r="AP529" i="5"/>
  <c r="AO529" i="5"/>
  <c r="AN529" i="5"/>
  <c r="AM529" i="5"/>
  <c r="AL529" i="5"/>
  <c r="AK529" i="5"/>
  <c r="AJ529" i="5"/>
  <c r="AI529" i="5"/>
  <c r="AH529" i="5"/>
  <c r="AG529" i="5"/>
  <c r="AF529" i="5"/>
  <c r="AE529" i="5"/>
  <c r="W528" i="5"/>
  <c r="W529" i="5" s="1"/>
  <c r="V528" i="5"/>
  <c r="V529" i="5" s="1"/>
  <c r="U528" i="5"/>
  <c r="U529" i="5" s="1"/>
  <c r="T528" i="5"/>
  <c r="T529" i="5" s="1"/>
  <c r="S528" i="5"/>
  <c r="S529" i="5" s="1"/>
  <c r="R528" i="5"/>
  <c r="R529" i="5" s="1"/>
  <c r="Q528" i="5"/>
  <c r="Q529" i="5" s="1"/>
  <c r="P528" i="5"/>
  <c r="P529" i="5" s="1"/>
  <c r="O528" i="5"/>
  <c r="O529" i="5" s="1"/>
  <c r="N528" i="5"/>
  <c r="N529" i="5" s="1"/>
  <c r="M528" i="5"/>
  <c r="M529" i="5" s="1"/>
  <c r="L528" i="5"/>
  <c r="L529" i="5" s="1"/>
  <c r="K528" i="5"/>
  <c r="K529" i="5" s="1"/>
  <c r="J528" i="5"/>
  <c r="J529" i="5" s="1"/>
  <c r="I528" i="5"/>
  <c r="H528" i="5"/>
  <c r="G528" i="5"/>
  <c r="F528" i="5"/>
  <c r="F529" i="5" s="1"/>
  <c r="E528" i="5"/>
  <c r="G22" i="77" s="1"/>
  <c r="D528" i="5"/>
  <c r="W525" i="5"/>
  <c r="V525" i="5"/>
  <c r="U525" i="5"/>
  <c r="T525" i="5"/>
  <c r="S525" i="5"/>
  <c r="R525" i="5"/>
  <c r="Q525" i="5"/>
  <c r="P525" i="5"/>
  <c r="O525" i="5"/>
  <c r="N525" i="5"/>
  <c r="M525" i="5"/>
  <c r="L525" i="5"/>
  <c r="K525" i="5"/>
  <c r="J525" i="5"/>
  <c r="I525" i="5"/>
  <c r="H525" i="5"/>
  <c r="G525" i="5"/>
  <c r="F525" i="5"/>
  <c r="E525" i="5"/>
  <c r="D525" i="5"/>
  <c r="W524" i="5"/>
  <c r="V524" i="5"/>
  <c r="U524" i="5"/>
  <c r="T524" i="5"/>
  <c r="S524" i="5"/>
  <c r="R524" i="5"/>
  <c r="Q524" i="5"/>
  <c r="P524" i="5"/>
  <c r="O524" i="5"/>
  <c r="N524" i="5"/>
  <c r="M524" i="5"/>
  <c r="L524" i="5"/>
  <c r="K524" i="5"/>
  <c r="J524" i="5"/>
  <c r="I524" i="5"/>
  <c r="H524" i="5"/>
  <c r="G524" i="5"/>
  <c r="F524" i="5"/>
  <c r="E524" i="5"/>
  <c r="D524" i="5"/>
  <c r="W523" i="5"/>
  <c r="V523" i="5"/>
  <c r="U523" i="5"/>
  <c r="T523" i="5"/>
  <c r="S523" i="5"/>
  <c r="R523" i="5"/>
  <c r="Q523" i="5"/>
  <c r="P523" i="5"/>
  <c r="O523" i="5"/>
  <c r="N523" i="5"/>
  <c r="M523" i="5"/>
  <c r="L523" i="5"/>
  <c r="K523" i="5"/>
  <c r="J523" i="5"/>
  <c r="I523" i="5"/>
  <c r="H523" i="5"/>
  <c r="G523" i="5"/>
  <c r="F523" i="5"/>
  <c r="E523" i="5"/>
  <c r="D523" i="5"/>
  <c r="W522" i="5"/>
  <c r="V522" i="5"/>
  <c r="U522" i="5"/>
  <c r="T522" i="5"/>
  <c r="S522" i="5"/>
  <c r="R522" i="5"/>
  <c r="Q522" i="5"/>
  <c r="P522" i="5"/>
  <c r="O522" i="5"/>
  <c r="N522" i="5"/>
  <c r="M522" i="5"/>
  <c r="L522" i="5"/>
  <c r="K522" i="5"/>
  <c r="J522" i="5"/>
  <c r="I522" i="5"/>
  <c r="H522" i="5"/>
  <c r="G522" i="5"/>
  <c r="F522" i="5"/>
  <c r="E522" i="5"/>
  <c r="D522" i="5"/>
  <c r="W521" i="5"/>
  <c r="V521" i="5"/>
  <c r="V526" i="5" s="1"/>
  <c r="U521" i="5"/>
  <c r="U526" i="5" s="1"/>
  <c r="T521" i="5"/>
  <c r="T526" i="5" s="1"/>
  <c r="S521" i="5"/>
  <c r="S526" i="5" s="1"/>
  <c r="R521" i="5"/>
  <c r="Q521" i="5"/>
  <c r="P521" i="5"/>
  <c r="P526" i="5" s="1"/>
  <c r="O521" i="5"/>
  <c r="N521" i="5"/>
  <c r="M521" i="5"/>
  <c r="L521" i="5"/>
  <c r="K521" i="5"/>
  <c r="J521" i="5"/>
  <c r="J526" i="5" s="1"/>
  <c r="I521" i="5"/>
  <c r="H521" i="5"/>
  <c r="G521" i="5"/>
  <c r="F521" i="5"/>
  <c r="E521" i="5"/>
  <c r="G35" i="77" s="1"/>
  <c r="D521" i="5"/>
  <c r="W518" i="5"/>
  <c r="V518" i="5"/>
  <c r="U518" i="5"/>
  <c r="T518" i="5"/>
  <c r="S518" i="5"/>
  <c r="R518" i="5"/>
  <c r="Q518" i="5"/>
  <c r="P518" i="5"/>
  <c r="O518" i="5"/>
  <c r="N518" i="5"/>
  <c r="M518" i="5"/>
  <c r="L518" i="5"/>
  <c r="K518" i="5"/>
  <c r="J518" i="5"/>
  <c r="I518" i="5"/>
  <c r="H518" i="5"/>
  <c r="G518" i="5"/>
  <c r="F518" i="5"/>
  <c r="E518" i="5"/>
  <c r="D518" i="5"/>
  <c r="W517" i="5"/>
  <c r="V517" i="5"/>
  <c r="U517" i="5"/>
  <c r="T517" i="5"/>
  <c r="S517" i="5"/>
  <c r="R517" i="5"/>
  <c r="Q517" i="5"/>
  <c r="P517" i="5"/>
  <c r="O517" i="5"/>
  <c r="N517" i="5"/>
  <c r="M517" i="5"/>
  <c r="L517" i="5"/>
  <c r="K517" i="5"/>
  <c r="J517" i="5"/>
  <c r="I517" i="5"/>
  <c r="H517" i="5"/>
  <c r="G517" i="5"/>
  <c r="F517" i="5"/>
  <c r="E517" i="5"/>
  <c r="D517" i="5"/>
  <c r="W516" i="5"/>
  <c r="V516" i="5"/>
  <c r="U516" i="5"/>
  <c r="T516" i="5"/>
  <c r="S516" i="5"/>
  <c r="R516" i="5"/>
  <c r="Q516" i="5"/>
  <c r="P516" i="5"/>
  <c r="O516" i="5"/>
  <c r="N516" i="5"/>
  <c r="M516" i="5"/>
  <c r="L516" i="5"/>
  <c r="K516" i="5"/>
  <c r="J516" i="5"/>
  <c r="I516" i="5"/>
  <c r="H516" i="5"/>
  <c r="G516" i="5"/>
  <c r="F516" i="5"/>
  <c r="E516" i="5"/>
  <c r="D516" i="5"/>
  <c r="W515" i="5"/>
  <c r="V515" i="5"/>
  <c r="U515" i="5"/>
  <c r="T515" i="5"/>
  <c r="S515" i="5"/>
  <c r="R515" i="5"/>
  <c r="Q515" i="5"/>
  <c r="P515" i="5"/>
  <c r="O515" i="5"/>
  <c r="N515" i="5"/>
  <c r="M515" i="5"/>
  <c r="L515" i="5"/>
  <c r="K515" i="5"/>
  <c r="J515" i="5"/>
  <c r="I515" i="5"/>
  <c r="H515" i="5"/>
  <c r="G515" i="5"/>
  <c r="F515" i="5"/>
  <c r="E515" i="5"/>
  <c r="D515" i="5"/>
  <c r="W514" i="5"/>
  <c r="W519" i="5" s="1"/>
  <c r="V514" i="5"/>
  <c r="U514" i="5"/>
  <c r="T514" i="5"/>
  <c r="T519" i="5" s="1"/>
  <c r="S514" i="5"/>
  <c r="R514" i="5"/>
  <c r="Q514" i="5"/>
  <c r="P514" i="5"/>
  <c r="O514" i="5"/>
  <c r="N514" i="5"/>
  <c r="M514" i="5"/>
  <c r="M519" i="5" s="1"/>
  <c r="L514" i="5"/>
  <c r="L519" i="5" s="1"/>
  <c r="K514" i="5"/>
  <c r="K519" i="5" s="1"/>
  <c r="J514" i="5"/>
  <c r="I514" i="5"/>
  <c r="H514" i="5"/>
  <c r="G514" i="5"/>
  <c r="F514" i="5"/>
  <c r="E514" i="5"/>
  <c r="D514" i="5"/>
  <c r="W511" i="5"/>
  <c r="V511" i="5"/>
  <c r="U511" i="5"/>
  <c r="T511" i="5"/>
  <c r="S511" i="5"/>
  <c r="R511" i="5"/>
  <c r="Q511" i="5"/>
  <c r="P511" i="5"/>
  <c r="O511" i="5"/>
  <c r="N511" i="5"/>
  <c r="M511" i="5"/>
  <c r="L511" i="5"/>
  <c r="K511" i="5"/>
  <c r="J511" i="5"/>
  <c r="I511" i="5"/>
  <c r="H511" i="5"/>
  <c r="G511" i="5"/>
  <c r="F511" i="5"/>
  <c r="E511" i="5"/>
  <c r="D511" i="5"/>
  <c r="W510" i="5"/>
  <c r="V510" i="5"/>
  <c r="U510" i="5"/>
  <c r="T510" i="5"/>
  <c r="S510" i="5"/>
  <c r="R510" i="5"/>
  <c r="Q510" i="5"/>
  <c r="P510" i="5"/>
  <c r="O510" i="5"/>
  <c r="N510" i="5"/>
  <c r="M510" i="5"/>
  <c r="L510" i="5"/>
  <c r="K510" i="5"/>
  <c r="J510" i="5"/>
  <c r="I510" i="5"/>
  <c r="H510" i="5"/>
  <c r="G510" i="5"/>
  <c r="F510" i="5"/>
  <c r="E510" i="5"/>
  <c r="D510" i="5"/>
  <c r="W509" i="5"/>
  <c r="V509" i="5"/>
  <c r="U509" i="5"/>
  <c r="T509" i="5"/>
  <c r="S509" i="5"/>
  <c r="R509" i="5"/>
  <c r="Q509" i="5"/>
  <c r="P509" i="5"/>
  <c r="O509" i="5"/>
  <c r="N509" i="5"/>
  <c r="M509" i="5"/>
  <c r="L509" i="5"/>
  <c r="K509" i="5"/>
  <c r="J509" i="5"/>
  <c r="I509" i="5"/>
  <c r="H509" i="5"/>
  <c r="G509" i="5"/>
  <c r="F509" i="5"/>
  <c r="E509" i="5"/>
  <c r="D509" i="5"/>
  <c r="W508" i="5"/>
  <c r="V508" i="5"/>
  <c r="U508" i="5"/>
  <c r="T508" i="5"/>
  <c r="S508" i="5"/>
  <c r="R508" i="5"/>
  <c r="Q508" i="5"/>
  <c r="P508" i="5"/>
  <c r="O508" i="5"/>
  <c r="N508" i="5"/>
  <c r="M508" i="5"/>
  <c r="L508" i="5"/>
  <c r="K508" i="5"/>
  <c r="J508" i="5"/>
  <c r="I508" i="5"/>
  <c r="H508" i="5"/>
  <c r="G508" i="5"/>
  <c r="F508" i="5"/>
  <c r="E508" i="5"/>
  <c r="D508" i="5"/>
  <c r="W507" i="5"/>
  <c r="V507" i="5"/>
  <c r="U507" i="5"/>
  <c r="T507" i="5"/>
  <c r="S507" i="5"/>
  <c r="R507" i="5"/>
  <c r="Q507" i="5"/>
  <c r="P507" i="5"/>
  <c r="O507" i="5"/>
  <c r="N507" i="5"/>
  <c r="M507" i="5"/>
  <c r="L507" i="5"/>
  <c r="K507" i="5"/>
  <c r="J507" i="5"/>
  <c r="I507" i="5"/>
  <c r="H507" i="5"/>
  <c r="G507" i="5"/>
  <c r="F507" i="5"/>
  <c r="E507" i="5"/>
  <c r="D507" i="5"/>
  <c r="W506" i="5"/>
  <c r="V506" i="5"/>
  <c r="U506" i="5"/>
  <c r="T506" i="5"/>
  <c r="S506" i="5"/>
  <c r="R506" i="5"/>
  <c r="Q506" i="5"/>
  <c r="P506" i="5"/>
  <c r="O506" i="5"/>
  <c r="N506" i="5"/>
  <c r="M506" i="5"/>
  <c r="L506" i="5"/>
  <c r="K506" i="5"/>
  <c r="J506" i="5"/>
  <c r="I506" i="5"/>
  <c r="H506" i="5"/>
  <c r="G506" i="5"/>
  <c r="F506" i="5"/>
  <c r="E506" i="5"/>
  <c r="D506" i="5"/>
  <c r="W505" i="5"/>
  <c r="V505" i="5"/>
  <c r="V512" i="5" s="1"/>
  <c r="U505" i="5"/>
  <c r="U512" i="5" s="1"/>
  <c r="T505" i="5"/>
  <c r="T512" i="5" s="1"/>
  <c r="S505" i="5"/>
  <c r="S512" i="5" s="1"/>
  <c r="R505" i="5"/>
  <c r="Q505" i="5"/>
  <c r="P505" i="5"/>
  <c r="P512" i="5" s="1"/>
  <c r="O505" i="5"/>
  <c r="N505" i="5"/>
  <c r="M505" i="5"/>
  <c r="L505" i="5"/>
  <c r="K505" i="5"/>
  <c r="J505" i="5"/>
  <c r="J512" i="5" s="1"/>
  <c r="I505" i="5"/>
  <c r="H505" i="5"/>
  <c r="G505" i="5"/>
  <c r="F505" i="5"/>
  <c r="E505" i="5"/>
  <c r="D505" i="5"/>
  <c r="W502" i="5"/>
  <c r="V502" i="5"/>
  <c r="U502" i="5"/>
  <c r="T502" i="5"/>
  <c r="S502" i="5"/>
  <c r="R502" i="5"/>
  <c r="Q502" i="5"/>
  <c r="P502" i="5"/>
  <c r="O502" i="5"/>
  <c r="N502" i="5"/>
  <c r="M502" i="5"/>
  <c r="L502" i="5"/>
  <c r="K502" i="5"/>
  <c r="J502" i="5"/>
  <c r="I502" i="5"/>
  <c r="H502" i="5"/>
  <c r="G502" i="5"/>
  <c r="F502" i="5"/>
  <c r="E502" i="5"/>
  <c r="D502" i="5"/>
  <c r="W501" i="5"/>
  <c r="V501" i="5"/>
  <c r="U501" i="5"/>
  <c r="T501" i="5"/>
  <c r="S501" i="5"/>
  <c r="R501" i="5"/>
  <c r="Q501" i="5"/>
  <c r="P501" i="5"/>
  <c r="O501" i="5"/>
  <c r="N501" i="5"/>
  <c r="M501" i="5"/>
  <c r="L501" i="5"/>
  <c r="K501" i="5"/>
  <c r="J501" i="5"/>
  <c r="I501" i="5"/>
  <c r="H501" i="5"/>
  <c r="G501" i="5"/>
  <c r="F501" i="5"/>
  <c r="E501" i="5"/>
  <c r="D501" i="5"/>
  <c r="W500" i="5"/>
  <c r="V500" i="5"/>
  <c r="U500" i="5"/>
  <c r="T500" i="5"/>
  <c r="S500" i="5"/>
  <c r="R500" i="5"/>
  <c r="Q500" i="5"/>
  <c r="P500" i="5"/>
  <c r="O500" i="5"/>
  <c r="N500" i="5"/>
  <c r="M500" i="5"/>
  <c r="L500" i="5"/>
  <c r="K500" i="5"/>
  <c r="J500" i="5"/>
  <c r="I500" i="5"/>
  <c r="H500" i="5"/>
  <c r="G500" i="5"/>
  <c r="F500" i="5"/>
  <c r="E500" i="5"/>
  <c r="D500" i="5"/>
  <c r="W499" i="5"/>
  <c r="V499" i="5"/>
  <c r="U499" i="5"/>
  <c r="T499" i="5"/>
  <c r="S499" i="5"/>
  <c r="R499" i="5"/>
  <c r="Q499" i="5"/>
  <c r="P499" i="5"/>
  <c r="O499" i="5"/>
  <c r="N499" i="5"/>
  <c r="M499" i="5"/>
  <c r="L499" i="5"/>
  <c r="K499" i="5"/>
  <c r="J499" i="5"/>
  <c r="I499" i="5"/>
  <c r="H499" i="5"/>
  <c r="G499" i="5"/>
  <c r="F499" i="5"/>
  <c r="E499" i="5"/>
  <c r="D499" i="5"/>
  <c r="W498" i="5"/>
  <c r="V498" i="5"/>
  <c r="U498" i="5"/>
  <c r="T498" i="5"/>
  <c r="S498" i="5"/>
  <c r="R498" i="5"/>
  <c r="Q498" i="5"/>
  <c r="P498" i="5"/>
  <c r="O498" i="5"/>
  <c r="N498" i="5"/>
  <c r="M498" i="5"/>
  <c r="L498" i="5"/>
  <c r="K498" i="5"/>
  <c r="J498" i="5"/>
  <c r="I498" i="5"/>
  <c r="H498" i="5"/>
  <c r="G498" i="5"/>
  <c r="F498" i="5"/>
  <c r="E498" i="5"/>
  <c r="D498" i="5"/>
  <c r="W497" i="5"/>
  <c r="V497" i="5"/>
  <c r="U497" i="5"/>
  <c r="T497" i="5"/>
  <c r="S497" i="5"/>
  <c r="R497" i="5"/>
  <c r="Q497" i="5"/>
  <c r="P497" i="5"/>
  <c r="O497" i="5"/>
  <c r="N497" i="5"/>
  <c r="M497" i="5"/>
  <c r="L497" i="5"/>
  <c r="K497" i="5"/>
  <c r="J497" i="5"/>
  <c r="I497" i="5"/>
  <c r="H497" i="5"/>
  <c r="G497" i="5"/>
  <c r="F497" i="5"/>
  <c r="E497" i="5"/>
  <c r="D497" i="5"/>
  <c r="W496" i="5"/>
  <c r="V496" i="5"/>
  <c r="U496" i="5"/>
  <c r="T496" i="5"/>
  <c r="S496" i="5"/>
  <c r="R496" i="5"/>
  <c r="Q496" i="5"/>
  <c r="P496" i="5"/>
  <c r="O496" i="5"/>
  <c r="N496" i="5"/>
  <c r="M496" i="5"/>
  <c r="L496" i="5"/>
  <c r="K496" i="5"/>
  <c r="J496" i="5"/>
  <c r="I496" i="5"/>
  <c r="H496" i="5"/>
  <c r="G496" i="5"/>
  <c r="F496" i="5"/>
  <c r="E496" i="5"/>
  <c r="D496" i="5"/>
  <c r="W495" i="5"/>
  <c r="V495" i="5"/>
  <c r="U495" i="5"/>
  <c r="T495" i="5"/>
  <c r="S495" i="5"/>
  <c r="R495" i="5"/>
  <c r="Q495" i="5"/>
  <c r="P495" i="5"/>
  <c r="O495" i="5"/>
  <c r="N495" i="5"/>
  <c r="M495" i="5"/>
  <c r="L495" i="5"/>
  <c r="K495" i="5"/>
  <c r="J495" i="5"/>
  <c r="I495" i="5"/>
  <c r="H495" i="5"/>
  <c r="G495" i="5"/>
  <c r="F495" i="5"/>
  <c r="E495" i="5"/>
  <c r="D495" i="5"/>
  <c r="W494" i="5"/>
  <c r="V494" i="5"/>
  <c r="V503" i="5" s="1"/>
  <c r="U494" i="5"/>
  <c r="U503" i="5" s="1"/>
  <c r="T494" i="5"/>
  <c r="S494" i="5"/>
  <c r="S503" i="5" s="1"/>
  <c r="R494" i="5"/>
  <c r="Q494" i="5"/>
  <c r="P494" i="5"/>
  <c r="P503" i="5" s="1"/>
  <c r="O494" i="5"/>
  <c r="N494" i="5"/>
  <c r="M494" i="5"/>
  <c r="L494" i="5"/>
  <c r="K494" i="5"/>
  <c r="J494" i="5"/>
  <c r="J503" i="5" s="1"/>
  <c r="I494" i="5"/>
  <c r="H494" i="5"/>
  <c r="G494" i="5"/>
  <c r="F494" i="5"/>
  <c r="E494" i="5"/>
  <c r="D494" i="5"/>
  <c r="C491" i="5"/>
  <c r="AV490" i="5"/>
  <c r="AU490" i="5"/>
  <c r="AT490" i="5"/>
  <c r="AS490" i="5"/>
  <c r="AR490" i="5"/>
  <c r="AQ490" i="5"/>
  <c r="AP490" i="5"/>
  <c r="AO490" i="5"/>
  <c r="AN490" i="5"/>
  <c r="AM490" i="5"/>
  <c r="AL490" i="5"/>
  <c r="AK490" i="5"/>
  <c r="AJ490" i="5"/>
  <c r="AI490" i="5"/>
  <c r="AH490" i="5"/>
  <c r="AG490" i="5"/>
  <c r="AF490" i="5"/>
  <c r="AE490" i="5"/>
  <c r="W489" i="5"/>
  <c r="V489" i="5"/>
  <c r="U489" i="5"/>
  <c r="T489" i="5"/>
  <c r="S489" i="5"/>
  <c r="R489" i="5"/>
  <c r="Q489" i="5"/>
  <c r="P489" i="5"/>
  <c r="O489" i="5"/>
  <c r="N489" i="5"/>
  <c r="M489" i="5"/>
  <c r="L489" i="5"/>
  <c r="K489" i="5"/>
  <c r="J489" i="5"/>
  <c r="I489" i="5"/>
  <c r="H489" i="5"/>
  <c r="G489" i="5"/>
  <c r="F489" i="5"/>
  <c r="E489" i="5"/>
  <c r="D489" i="5"/>
  <c r="AV487" i="5"/>
  <c r="AU487" i="5"/>
  <c r="AT487" i="5"/>
  <c r="AS487" i="5"/>
  <c r="AR487" i="5"/>
  <c r="AQ487" i="5"/>
  <c r="AP487" i="5"/>
  <c r="AO487" i="5"/>
  <c r="AN487" i="5"/>
  <c r="AM487" i="5"/>
  <c r="AL487" i="5"/>
  <c r="AK487" i="5"/>
  <c r="AJ487" i="5"/>
  <c r="AI487" i="5"/>
  <c r="AH487" i="5"/>
  <c r="AG487" i="5"/>
  <c r="AF487" i="5"/>
  <c r="AE487" i="5"/>
  <c r="W486" i="5"/>
  <c r="V486" i="5"/>
  <c r="U486" i="5"/>
  <c r="T486" i="5"/>
  <c r="S486" i="5"/>
  <c r="R486" i="5"/>
  <c r="Q486" i="5"/>
  <c r="P486" i="5"/>
  <c r="O486" i="5"/>
  <c r="N486" i="5"/>
  <c r="M486" i="5"/>
  <c r="L486" i="5"/>
  <c r="K486" i="5"/>
  <c r="J486" i="5"/>
  <c r="I486" i="5"/>
  <c r="H486" i="5"/>
  <c r="G486" i="5"/>
  <c r="F486" i="5"/>
  <c r="E486" i="5"/>
  <c r="D486" i="5"/>
  <c r="W484" i="5"/>
  <c r="W491" i="5" s="1"/>
  <c r="V484" i="5"/>
  <c r="V491" i="5" s="1"/>
  <c r="U484" i="5"/>
  <c r="T484" i="5"/>
  <c r="T491" i="5" s="1"/>
  <c r="S484" i="5"/>
  <c r="R484" i="5"/>
  <c r="R491" i="5" s="1"/>
  <c r="Q484" i="5"/>
  <c r="Q491" i="5" s="1"/>
  <c r="P484" i="5"/>
  <c r="O484" i="5"/>
  <c r="N484" i="5"/>
  <c r="M484" i="5"/>
  <c r="L484" i="5"/>
  <c r="L491" i="5" s="1"/>
  <c r="K484" i="5"/>
  <c r="K491" i="5" s="1"/>
  <c r="J484" i="5"/>
  <c r="J491" i="5" s="1"/>
  <c r="I484" i="5"/>
  <c r="H484" i="5"/>
  <c r="G484" i="5"/>
  <c r="F484" i="5"/>
  <c r="E484" i="5"/>
  <c r="G21" i="77" s="1"/>
  <c r="D484" i="5"/>
  <c r="C482" i="5"/>
  <c r="W479" i="5"/>
  <c r="W480" i="5" s="1"/>
  <c r="V479" i="5"/>
  <c r="V480" i="5" s="1"/>
  <c r="U479" i="5"/>
  <c r="U480" i="5" s="1"/>
  <c r="T479" i="5"/>
  <c r="T480" i="5" s="1"/>
  <c r="S479" i="5"/>
  <c r="S480" i="5" s="1"/>
  <c r="R479" i="5"/>
  <c r="R480" i="5" s="1"/>
  <c r="Q479" i="5"/>
  <c r="Q480" i="5" s="1"/>
  <c r="P479" i="5"/>
  <c r="P480" i="5" s="1"/>
  <c r="O479" i="5"/>
  <c r="O480" i="5" s="1"/>
  <c r="N479" i="5"/>
  <c r="N480" i="5" s="1"/>
  <c r="M479" i="5"/>
  <c r="M480" i="5" s="1"/>
  <c r="L479" i="5"/>
  <c r="L480" i="5" s="1"/>
  <c r="K479" i="5"/>
  <c r="K480" i="5" s="1"/>
  <c r="J479" i="5"/>
  <c r="J480" i="5" s="1"/>
  <c r="I479" i="5"/>
  <c r="H479" i="5"/>
  <c r="G479" i="5"/>
  <c r="F479" i="5"/>
  <c r="E479" i="5"/>
  <c r="G23" i="77" s="1"/>
  <c r="D479" i="5"/>
  <c r="AV476" i="5"/>
  <c r="AU476" i="5"/>
  <c r="AT476" i="5"/>
  <c r="AS476" i="5"/>
  <c r="AR476" i="5"/>
  <c r="AQ476" i="5"/>
  <c r="AP476" i="5"/>
  <c r="AO476" i="5"/>
  <c r="AN476" i="5"/>
  <c r="AM476" i="5"/>
  <c r="AL476" i="5"/>
  <c r="AK476" i="5"/>
  <c r="AJ476" i="5"/>
  <c r="AI476" i="5"/>
  <c r="AH476" i="5"/>
  <c r="AG476" i="5"/>
  <c r="AF476" i="5"/>
  <c r="AE476" i="5"/>
  <c r="W475" i="5"/>
  <c r="W476" i="5" s="1"/>
  <c r="V475" i="5"/>
  <c r="V476" i="5" s="1"/>
  <c r="U475" i="5"/>
  <c r="U476" i="5" s="1"/>
  <c r="T475" i="5"/>
  <c r="T476" i="5" s="1"/>
  <c r="S475" i="5"/>
  <c r="S476" i="5" s="1"/>
  <c r="R475" i="5"/>
  <c r="R476" i="5" s="1"/>
  <c r="Q475" i="5"/>
  <c r="Q476" i="5" s="1"/>
  <c r="P475" i="5"/>
  <c r="P476" i="5" s="1"/>
  <c r="O475" i="5"/>
  <c r="O476" i="5" s="1"/>
  <c r="N475" i="5"/>
  <c r="N476" i="5" s="1"/>
  <c r="M475" i="5"/>
  <c r="M476" i="5" s="1"/>
  <c r="L475" i="5"/>
  <c r="L476" i="5" s="1"/>
  <c r="K475" i="5"/>
  <c r="K476" i="5" s="1"/>
  <c r="J475" i="5"/>
  <c r="J476" i="5" s="1"/>
  <c r="I475" i="5"/>
  <c r="H475" i="5"/>
  <c r="G475" i="5"/>
  <c r="F475" i="5"/>
  <c r="E475" i="5"/>
  <c r="G11" i="77" s="1"/>
  <c r="D475" i="5"/>
  <c r="W472" i="5"/>
  <c r="W473" i="5" s="1"/>
  <c r="V472" i="5"/>
  <c r="V473" i="5" s="1"/>
  <c r="U472" i="5"/>
  <c r="U473" i="5" s="1"/>
  <c r="T472" i="5"/>
  <c r="T473" i="5" s="1"/>
  <c r="S472" i="5"/>
  <c r="S473" i="5" s="1"/>
  <c r="R472" i="5"/>
  <c r="R473" i="5" s="1"/>
  <c r="Q472" i="5"/>
  <c r="Q473" i="5" s="1"/>
  <c r="P472" i="5"/>
  <c r="P473" i="5" s="1"/>
  <c r="O472" i="5"/>
  <c r="O473" i="5" s="1"/>
  <c r="N472" i="5"/>
  <c r="N473" i="5" s="1"/>
  <c r="M472" i="5"/>
  <c r="M473" i="5" s="1"/>
  <c r="L472" i="5"/>
  <c r="L473" i="5" s="1"/>
  <c r="K472" i="5"/>
  <c r="K473" i="5" s="1"/>
  <c r="J472" i="5"/>
  <c r="J473" i="5" s="1"/>
  <c r="I472" i="5"/>
  <c r="H472" i="5"/>
  <c r="G472" i="5"/>
  <c r="F472" i="5"/>
  <c r="E472" i="5"/>
  <c r="D472" i="5"/>
  <c r="W469" i="5"/>
  <c r="V469" i="5"/>
  <c r="U469" i="5"/>
  <c r="T469" i="5"/>
  <c r="S469" i="5"/>
  <c r="R469" i="5"/>
  <c r="Q469" i="5"/>
  <c r="P469" i="5"/>
  <c r="O469" i="5"/>
  <c r="N469" i="5"/>
  <c r="M469" i="5"/>
  <c r="L469" i="5"/>
  <c r="K469" i="5"/>
  <c r="J469" i="5"/>
  <c r="I469" i="5"/>
  <c r="H469" i="5"/>
  <c r="G469" i="5"/>
  <c r="F469" i="5"/>
  <c r="E469" i="5"/>
  <c r="D469" i="5"/>
  <c r="W468" i="5"/>
  <c r="V468" i="5"/>
  <c r="U468" i="5"/>
  <c r="T468" i="5"/>
  <c r="S468" i="5"/>
  <c r="R468" i="5"/>
  <c r="Q468" i="5"/>
  <c r="P468" i="5"/>
  <c r="O468" i="5"/>
  <c r="N468" i="5"/>
  <c r="M468" i="5"/>
  <c r="L468" i="5"/>
  <c r="K468" i="5"/>
  <c r="J468" i="5"/>
  <c r="I468" i="5"/>
  <c r="H468" i="5"/>
  <c r="G468" i="5"/>
  <c r="F468" i="5"/>
  <c r="E468" i="5"/>
  <c r="D468" i="5"/>
  <c r="W467" i="5"/>
  <c r="V467" i="5"/>
  <c r="U467" i="5"/>
  <c r="T467" i="5"/>
  <c r="S467" i="5"/>
  <c r="R467" i="5"/>
  <c r="Q467" i="5"/>
  <c r="P467" i="5"/>
  <c r="O467" i="5"/>
  <c r="N467" i="5"/>
  <c r="M467" i="5"/>
  <c r="L467" i="5"/>
  <c r="K467" i="5"/>
  <c r="J467" i="5"/>
  <c r="I467" i="5"/>
  <c r="H467" i="5"/>
  <c r="G467" i="5"/>
  <c r="F467" i="5"/>
  <c r="E467" i="5"/>
  <c r="D467" i="5"/>
  <c r="W466" i="5"/>
  <c r="V466" i="5"/>
  <c r="U466" i="5"/>
  <c r="T466" i="5"/>
  <c r="T470" i="5" s="1"/>
  <c r="S466" i="5"/>
  <c r="R466" i="5"/>
  <c r="Q466" i="5"/>
  <c r="P466" i="5"/>
  <c r="O466" i="5"/>
  <c r="O470" i="5" s="1"/>
  <c r="N466" i="5"/>
  <c r="N470" i="5" s="1"/>
  <c r="M466" i="5"/>
  <c r="M470" i="5" s="1"/>
  <c r="L466" i="5"/>
  <c r="K466" i="5"/>
  <c r="J466" i="5"/>
  <c r="I466" i="5"/>
  <c r="H466" i="5"/>
  <c r="G466" i="5"/>
  <c r="F466" i="5"/>
  <c r="E466" i="5"/>
  <c r="G32" i="77" s="1"/>
  <c r="D466" i="5"/>
  <c r="W463" i="5"/>
  <c r="V463" i="5"/>
  <c r="U463" i="5"/>
  <c r="T463" i="5"/>
  <c r="S463" i="5"/>
  <c r="R463" i="5"/>
  <c r="Q463" i="5"/>
  <c r="P463" i="5"/>
  <c r="O463" i="5"/>
  <c r="N463" i="5"/>
  <c r="M463" i="5"/>
  <c r="L463" i="5"/>
  <c r="K463" i="5"/>
  <c r="J463" i="5"/>
  <c r="I463" i="5"/>
  <c r="H463" i="5"/>
  <c r="G463" i="5"/>
  <c r="F463" i="5"/>
  <c r="E463" i="5"/>
  <c r="D463" i="5"/>
  <c r="W462" i="5"/>
  <c r="V462" i="5"/>
  <c r="U462" i="5"/>
  <c r="T462" i="5"/>
  <c r="S462" i="5"/>
  <c r="R462" i="5"/>
  <c r="Q462" i="5"/>
  <c r="P462" i="5"/>
  <c r="O462" i="5"/>
  <c r="N462" i="5"/>
  <c r="M462" i="5"/>
  <c r="L462" i="5"/>
  <c r="K462" i="5"/>
  <c r="J462" i="5"/>
  <c r="I462" i="5"/>
  <c r="H462" i="5"/>
  <c r="G462" i="5"/>
  <c r="F462" i="5"/>
  <c r="E462" i="5"/>
  <c r="D462" i="5"/>
  <c r="W461" i="5"/>
  <c r="V461" i="5"/>
  <c r="U461" i="5"/>
  <c r="T461" i="5"/>
  <c r="S461" i="5"/>
  <c r="R461" i="5"/>
  <c r="Q461" i="5"/>
  <c r="P461" i="5"/>
  <c r="O461" i="5"/>
  <c r="N461" i="5"/>
  <c r="M461" i="5"/>
  <c r="L461" i="5"/>
  <c r="K461" i="5"/>
  <c r="J461" i="5"/>
  <c r="I461" i="5"/>
  <c r="H461" i="5"/>
  <c r="G461" i="5"/>
  <c r="F461" i="5"/>
  <c r="E461" i="5"/>
  <c r="D461" i="5"/>
  <c r="W460" i="5"/>
  <c r="V460" i="5"/>
  <c r="U460" i="5"/>
  <c r="T460" i="5"/>
  <c r="S460" i="5"/>
  <c r="R460" i="5"/>
  <c r="Q460" i="5"/>
  <c r="P460" i="5"/>
  <c r="O460" i="5"/>
  <c r="N460" i="5"/>
  <c r="M460" i="5"/>
  <c r="L460" i="5"/>
  <c r="K460" i="5"/>
  <c r="J460" i="5"/>
  <c r="I460" i="5"/>
  <c r="H460" i="5"/>
  <c r="G460" i="5"/>
  <c r="F460" i="5"/>
  <c r="E460" i="5"/>
  <c r="D460" i="5"/>
  <c r="W459" i="5"/>
  <c r="V459" i="5"/>
  <c r="U459" i="5"/>
  <c r="T459" i="5"/>
  <c r="S459" i="5"/>
  <c r="R459" i="5"/>
  <c r="Q459" i="5"/>
  <c r="P459" i="5"/>
  <c r="O459" i="5"/>
  <c r="N459" i="5"/>
  <c r="M459" i="5"/>
  <c r="L459" i="5"/>
  <c r="K459" i="5"/>
  <c r="J459" i="5"/>
  <c r="I459" i="5"/>
  <c r="H459" i="5"/>
  <c r="G459" i="5"/>
  <c r="F459" i="5"/>
  <c r="E459" i="5"/>
  <c r="D459" i="5"/>
  <c r="W458" i="5"/>
  <c r="V458" i="5"/>
  <c r="U458" i="5"/>
  <c r="T458" i="5"/>
  <c r="T464" i="5" s="1"/>
  <c r="S458" i="5"/>
  <c r="R458" i="5"/>
  <c r="Q458" i="5"/>
  <c r="P458" i="5"/>
  <c r="O458" i="5"/>
  <c r="O464" i="5" s="1"/>
  <c r="N458" i="5"/>
  <c r="N464" i="5" s="1"/>
  <c r="M458" i="5"/>
  <c r="M464" i="5" s="1"/>
  <c r="L458" i="5"/>
  <c r="K458" i="5"/>
  <c r="J458" i="5"/>
  <c r="I458" i="5"/>
  <c r="H458" i="5"/>
  <c r="G458" i="5"/>
  <c r="F458" i="5"/>
  <c r="E458" i="5"/>
  <c r="G25" i="77" s="1"/>
  <c r="D458" i="5"/>
  <c r="C446" i="5"/>
  <c r="W444" i="5"/>
  <c r="W445" i="5" s="1"/>
  <c r="V444" i="5"/>
  <c r="V445" i="5" s="1"/>
  <c r="U444" i="5"/>
  <c r="U445" i="5" s="1"/>
  <c r="T444" i="5"/>
  <c r="T445" i="5" s="1"/>
  <c r="S444" i="5"/>
  <c r="S445" i="5" s="1"/>
  <c r="R444" i="5"/>
  <c r="R445" i="5" s="1"/>
  <c r="Q444" i="5"/>
  <c r="Q445" i="5" s="1"/>
  <c r="P444" i="5"/>
  <c r="P445" i="5" s="1"/>
  <c r="O444" i="5"/>
  <c r="O445" i="5" s="1"/>
  <c r="N444" i="5"/>
  <c r="N445" i="5" s="1"/>
  <c r="M444" i="5"/>
  <c r="M445" i="5" s="1"/>
  <c r="L444" i="5"/>
  <c r="L445" i="5" s="1"/>
  <c r="K444" i="5"/>
  <c r="K445" i="5" s="1"/>
  <c r="J444" i="5"/>
  <c r="J445" i="5" s="1"/>
  <c r="I444" i="5"/>
  <c r="H444" i="5"/>
  <c r="G444" i="5"/>
  <c r="F444" i="5"/>
  <c r="E444" i="5"/>
  <c r="D444" i="5"/>
  <c r="AV442" i="5"/>
  <c r="AU442" i="5"/>
  <c r="AT442" i="5"/>
  <c r="AS442" i="5"/>
  <c r="AR442" i="5"/>
  <c r="AQ442" i="5"/>
  <c r="AP442" i="5"/>
  <c r="AO442" i="5"/>
  <c r="AN442" i="5"/>
  <c r="AM442" i="5"/>
  <c r="AL442" i="5"/>
  <c r="AK442" i="5"/>
  <c r="AJ442" i="5"/>
  <c r="AI442" i="5"/>
  <c r="AH442" i="5"/>
  <c r="AG442" i="5"/>
  <c r="AF442" i="5"/>
  <c r="AE442" i="5"/>
  <c r="W441" i="5"/>
  <c r="W442" i="5" s="1"/>
  <c r="V441" i="5"/>
  <c r="V442" i="5" s="1"/>
  <c r="U441" i="5"/>
  <c r="U442" i="5" s="1"/>
  <c r="T441" i="5"/>
  <c r="T442" i="5" s="1"/>
  <c r="S441" i="5"/>
  <c r="S442" i="5" s="1"/>
  <c r="R441" i="5"/>
  <c r="R442" i="5" s="1"/>
  <c r="Q441" i="5"/>
  <c r="Q442" i="5" s="1"/>
  <c r="P441" i="5"/>
  <c r="P442" i="5" s="1"/>
  <c r="O441" i="5"/>
  <c r="O442" i="5" s="1"/>
  <c r="N441" i="5"/>
  <c r="N442" i="5" s="1"/>
  <c r="M441" i="5"/>
  <c r="M442" i="5" s="1"/>
  <c r="L441" i="5"/>
  <c r="L442" i="5" s="1"/>
  <c r="K441" i="5"/>
  <c r="K442" i="5" s="1"/>
  <c r="J441" i="5"/>
  <c r="J442" i="5" s="1"/>
  <c r="I441" i="5"/>
  <c r="H441" i="5"/>
  <c r="G441" i="5"/>
  <c r="F441" i="5"/>
  <c r="E441" i="5"/>
  <c r="D441" i="5"/>
  <c r="W438" i="5"/>
  <c r="V438" i="5"/>
  <c r="U438" i="5"/>
  <c r="T438" i="5"/>
  <c r="S438" i="5"/>
  <c r="R438" i="5"/>
  <c r="Q438" i="5"/>
  <c r="P438" i="5"/>
  <c r="O438" i="5"/>
  <c r="N438" i="5"/>
  <c r="M438" i="5"/>
  <c r="L438" i="5"/>
  <c r="K438" i="5"/>
  <c r="J438" i="5"/>
  <c r="I438" i="5"/>
  <c r="H438" i="5"/>
  <c r="G438" i="5"/>
  <c r="F438" i="5"/>
  <c r="E438" i="5"/>
  <c r="D438" i="5"/>
  <c r="W437" i="5"/>
  <c r="V437" i="5"/>
  <c r="U437" i="5"/>
  <c r="T437" i="5"/>
  <c r="S437" i="5"/>
  <c r="R437" i="5"/>
  <c r="Q437" i="5"/>
  <c r="P437" i="5"/>
  <c r="O437" i="5"/>
  <c r="N437" i="5"/>
  <c r="M437" i="5"/>
  <c r="L437" i="5"/>
  <c r="K437" i="5"/>
  <c r="J437" i="5"/>
  <c r="I437" i="5"/>
  <c r="H437" i="5"/>
  <c r="G437" i="5"/>
  <c r="F437" i="5"/>
  <c r="E437" i="5"/>
  <c r="D437" i="5"/>
  <c r="W436" i="5"/>
  <c r="V436" i="5"/>
  <c r="U436" i="5"/>
  <c r="T436" i="5"/>
  <c r="S436" i="5"/>
  <c r="R436" i="5"/>
  <c r="Q436" i="5"/>
  <c r="P436" i="5"/>
  <c r="O436" i="5"/>
  <c r="N436" i="5"/>
  <c r="M436" i="5"/>
  <c r="L436" i="5"/>
  <c r="K436" i="5"/>
  <c r="J436" i="5"/>
  <c r="I436" i="5"/>
  <c r="H436" i="5"/>
  <c r="G436" i="5"/>
  <c r="F436" i="5"/>
  <c r="E436" i="5"/>
  <c r="D436" i="5"/>
  <c r="W435" i="5"/>
  <c r="V435" i="5"/>
  <c r="U435" i="5"/>
  <c r="T435" i="5"/>
  <c r="S435" i="5"/>
  <c r="R435" i="5"/>
  <c r="Q435" i="5"/>
  <c r="P435" i="5"/>
  <c r="O435" i="5"/>
  <c r="N435" i="5"/>
  <c r="M435" i="5"/>
  <c r="L435" i="5"/>
  <c r="K435" i="5"/>
  <c r="J435" i="5"/>
  <c r="I435" i="5"/>
  <c r="H435" i="5"/>
  <c r="G435" i="5"/>
  <c r="F435" i="5"/>
  <c r="E435" i="5"/>
  <c r="D435" i="5"/>
  <c r="W434" i="5"/>
  <c r="V434" i="5"/>
  <c r="U434" i="5"/>
  <c r="T434" i="5"/>
  <c r="S434" i="5"/>
  <c r="R434" i="5"/>
  <c r="Q434" i="5"/>
  <c r="P434" i="5"/>
  <c r="O434" i="5"/>
  <c r="N434" i="5"/>
  <c r="M434" i="5"/>
  <c r="L434" i="5"/>
  <c r="K434" i="5"/>
  <c r="J434" i="5"/>
  <c r="I434" i="5"/>
  <c r="H434" i="5"/>
  <c r="G434" i="5"/>
  <c r="F434" i="5"/>
  <c r="E434" i="5"/>
  <c r="D434" i="5"/>
  <c r="W433" i="5"/>
  <c r="V433" i="5"/>
  <c r="U433" i="5"/>
  <c r="T433" i="5"/>
  <c r="S433" i="5"/>
  <c r="R433" i="5"/>
  <c r="Q433" i="5"/>
  <c r="P433" i="5"/>
  <c r="O433" i="5"/>
  <c r="N433" i="5"/>
  <c r="M433" i="5"/>
  <c r="L433" i="5"/>
  <c r="K433" i="5"/>
  <c r="J433" i="5"/>
  <c r="I433" i="5"/>
  <c r="H433" i="5"/>
  <c r="G433" i="5"/>
  <c r="F433" i="5"/>
  <c r="E433" i="5"/>
  <c r="D433" i="5"/>
  <c r="W432" i="5"/>
  <c r="V432" i="5"/>
  <c r="U432" i="5"/>
  <c r="T432" i="5"/>
  <c r="S432" i="5"/>
  <c r="R432" i="5"/>
  <c r="Q432" i="5"/>
  <c r="P432" i="5"/>
  <c r="O432" i="5"/>
  <c r="N432" i="5"/>
  <c r="M432" i="5"/>
  <c r="L432" i="5"/>
  <c r="K432" i="5"/>
  <c r="J432" i="5"/>
  <c r="I432" i="5"/>
  <c r="H432" i="5"/>
  <c r="G432" i="5"/>
  <c r="F432" i="5"/>
  <c r="E432" i="5"/>
  <c r="D432" i="5"/>
  <c r="W431" i="5"/>
  <c r="V431" i="5"/>
  <c r="U431" i="5"/>
  <c r="T431" i="5"/>
  <c r="S431" i="5"/>
  <c r="R431" i="5"/>
  <c r="Q431" i="5"/>
  <c r="P431" i="5"/>
  <c r="O431" i="5"/>
  <c r="N431" i="5"/>
  <c r="M431" i="5"/>
  <c r="L431" i="5"/>
  <c r="K431" i="5"/>
  <c r="J431" i="5"/>
  <c r="I431" i="5"/>
  <c r="H431" i="5"/>
  <c r="G431" i="5"/>
  <c r="F431" i="5"/>
  <c r="E431" i="5"/>
  <c r="D431" i="5"/>
  <c r="W430" i="5"/>
  <c r="V430" i="5"/>
  <c r="U430" i="5"/>
  <c r="T430" i="5"/>
  <c r="S430" i="5"/>
  <c r="R430" i="5"/>
  <c r="Q430" i="5"/>
  <c r="P430" i="5"/>
  <c r="O430" i="5"/>
  <c r="N430" i="5"/>
  <c r="M430" i="5"/>
  <c r="L430" i="5"/>
  <c r="K430" i="5"/>
  <c r="J430" i="5"/>
  <c r="I430" i="5"/>
  <c r="H430" i="5"/>
  <c r="G430" i="5"/>
  <c r="F430" i="5"/>
  <c r="E430" i="5"/>
  <c r="D430" i="5"/>
  <c r="W429" i="5"/>
  <c r="V429" i="5"/>
  <c r="V439" i="5" s="1"/>
  <c r="U429" i="5"/>
  <c r="U439" i="5" s="1"/>
  <c r="T429" i="5"/>
  <c r="T439" i="5" s="1"/>
  <c r="S429" i="5"/>
  <c r="R429" i="5"/>
  <c r="Q429" i="5"/>
  <c r="P429" i="5"/>
  <c r="O429" i="5"/>
  <c r="O439" i="5" s="1"/>
  <c r="N429" i="5"/>
  <c r="M429" i="5"/>
  <c r="L429" i="5"/>
  <c r="K429" i="5"/>
  <c r="J429" i="5"/>
  <c r="J439" i="5" s="1"/>
  <c r="I429" i="5"/>
  <c r="H429" i="5"/>
  <c r="G429" i="5"/>
  <c r="F429" i="5"/>
  <c r="E429" i="5"/>
  <c r="D429" i="5"/>
  <c r="W426" i="5"/>
  <c r="V426" i="5"/>
  <c r="U426" i="5"/>
  <c r="T426" i="5"/>
  <c r="S426" i="5"/>
  <c r="R426" i="5"/>
  <c r="Q426" i="5"/>
  <c r="P426" i="5"/>
  <c r="O426" i="5"/>
  <c r="N426" i="5"/>
  <c r="M426" i="5"/>
  <c r="L426" i="5"/>
  <c r="K426" i="5"/>
  <c r="J426" i="5"/>
  <c r="I426" i="5"/>
  <c r="H426" i="5"/>
  <c r="G426" i="5"/>
  <c r="F426" i="5"/>
  <c r="E426" i="5"/>
  <c r="D426" i="5"/>
  <c r="W425" i="5"/>
  <c r="V425" i="5"/>
  <c r="U425" i="5"/>
  <c r="T425" i="5"/>
  <c r="S425" i="5"/>
  <c r="R425" i="5"/>
  <c r="Q425" i="5"/>
  <c r="P425" i="5"/>
  <c r="O425" i="5"/>
  <c r="N425" i="5"/>
  <c r="M425" i="5"/>
  <c r="L425" i="5"/>
  <c r="K425" i="5"/>
  <c r="J425" i="5"/>
  <c r="I425" i="5"/>
  <c r="H425" i="5"/>
  <c r="G425" i="5"/>
  <c r="F425" i="5"/>
  <c r="E425" i="5"/>
  <c r="D425" i="5"/>
  <c r="W424" i="5"/>
  <c r="V424" i="5"/>
  <c r="U424" i="5"/>
  <c r="T424" i="5"/>
  <c r="S424" i="5"/>
  <c r="R424" i="5"/>
  <c r="Q424" i="5"/>
  <c r="P424" i="5"/>
  <c r="O424" i="5"/>
  <c r="N424" i="5"/>
  <c r="M424" i="5"/>
  <c r="L424" i="5"/>
  <c r="K424" i="5"/>
  <c r="J424" i="5"/>
  <c r="I424" i="5"/>
  <c r="H424" i="5"/>
  <c r="G424" i="5"/>
  <c r="F424" i="5"/>
  <c r="E424" i="5"/>
  <c r="D424" i="5"/>
  <c r="W423" i="5"/>
  <c r="W427" i="5" s="1"/>
  <c r="V423" i="5"/>
  <c r="U423" i="5"/>
  <c r="T423" i="5"/>
  <c r="S423" i="5"/>
  <c r="R423" i="5"/>
  <c r="R427" i="5" s="1"/>
  <c r="Q423" i="5"/>
  <c r="Q427" i="5" s="1"/>
  <c r="P423" i="5"/>
  <c r="P427" i="5" s="1"/>
  <c r="O423" i="5"/>
  <c r="N423" i="5"/>
  <c r="M423" i="5"/>
  <c r="L423" i="5"/>
  <c r="K423" i="5"/>
  <c r="K427" i="5" s="1"/>
  <c r="J423" i="5"/>
  <c r="I423" i="5"/>
  <c r="H423" i="5"/>
  <c r="G423" i="5"/>
  <c r="F423" i="5"/>
  <c r="E423" i="5"/>
  <c r="D423" i="5"/>
  <c r="C420" i="5"/>
  <c r="AV419" i="5"/>
  <c r="AU419" i="5"/>
  <c r="AT419" i="5"/>
  <c r="AS419" i="5"/>
  <c r="AR419" i="5"/>
  <c r="AQ419" i="5"/>
  <c r="AP419" i="5"/>
  <c r="AO419" i="5"/>
  <c r="AN419" i="5"/>
  <c r="AM419" i="5"/>
  <c r="AL419" i="5"/>
  <c r="AK419" i="5"/>
  <c r="AJ419" i="5"/>
  <c r="AI419" i="5"/>
  <c r="AH419" i="5"/>
  <c r="AG419" i="5"/>
  <c r="AF419" i="5"/>
  <c r="AE419" i="5"/>
  <c r="W418" i="5"/>
  <c r="W419" i="5" s="1"/>
  <c r="V418" i="5"/>
  <c r="V419" i="5" s="1"/>
  <c r="U418" i="5"/>
  <c r="U419" i="5" s="1"/>
  <c r="T418" i="5"/>
  <c r="T419" i="5" s="1"/>
  <c r="S418" i="5"/>
  <c r="S419" i="5" s="1"/>
  <c r="R418" i="5"/>
  <c r="R419" i="5" s="1"/>
  <c r="Q418" i="5"/>
  <c r="Q419" i="5" s="1"/>
  <c r="P418" i="5"/>
  <c r="P419" i="5" s="1"/>
  <c r="O418" i="5"/>
  <c r="O419" i="5" s="1"/>
  <c r="N418" i="5"/>
  <c r="N419" i="5" s="1"/>
  <c r="M418" i="5"/>
  <c r="M419" i="5" s="1"/>
  <c r="L418" i="5"/>
  <c r="L419" i="5" s="1"/>
  <c r="K418" i="5"/>
  <c r="K419" i="5" s="1"/>
  <c r="J418" i="5"/>
  <c r="J419" i="5" s="1"/>
  <c r="I418" i="5"/>
  <c r="H418" i="5"/>
  <c r="G418" i="5"/>
  <c r="F418" i="5"/>
  <c r="E418" i="5"/>
  <c r="F22" i="77" s="1"/>
  <c r="D418" i="5"/>
  <c r="W415" i="5"/>
  <c r="V415" i="5"/>
  <c r="U415" i="5"/>
  <c r="T415" i="5"/>
  <c r="S415" i="5"/>
  <c r="R415" i="5"/>
  <c r="Q415" i="5"/>
  <c r="P415" i="5"/>
  <c r="O415" i="5"/>
  <c r="N415" i="5"/>
  <c r="M415" i="5"/>
  <c r="L415" i="5"/>
  <c r="K415" i="5"/>
  <c r="J415" i="5"/>
  <c r="I415" i="5"/>
  <c r="H415" i="5"/>
  <c r="G415" i="5"/>
  <c r="F415" i="5"/>
  <c r="E415" i="5"/>
  <c r="D415" i="5"/>
  <c r="W414" i="5"/>
  <c r="V414" i="5"/>
  <c r="U414" i="5"/>
  <c r="T414" i="5"/>
  <c r="S414" i="5"/>
  <c r="R414" i="5"/>
  <c r="Q414" i="5"/>
  <c r="P414" i="5"/>
  <c r="O414" i="5"/>
  <c r="N414" i="5"/>
  <c r="M414" i="5"/>
  <c r="L414" i="5"/>
  <c r="K414" i="5"/>
  <c r="J414" i="5"/>
  <c r="I414" i="5"/>
  <c r="H414" i="5"/>
  <c r="G414" i="5"/>
  <c r="F414" i="5"/>
  <c r="E414" i="5"/>
  <c r="D414" i="5"/>
  <c r="W413" i="5"/>
  <c r="V413" i="5"/>
  <c r="U413" i="5"/>
  <c r="T413" i="5"/>
  <c r="S413" i="5"/>
  <c r="R413" i="5"/>
  <c r="Q413" i="5"/>
  <c r="P413" i="5"/>
  <c r="O413" i="5"/>
  <c r="N413" i="5"/>
  <c r="M413" i="5"/>
  <c r="L413" i="5"/>
  <c r="K413" i="5"/>
  <c r="J413" i="5"/>
  <c r="I413" i="5"/>
  <c r="H413" i="5"/>
  <c r="G413" i="5"/>
  <c r="F413" i="5"/>
  <c r="E413" i="5"/>
  <c r="D413" i="5"/>
  <c r="W412" i="5"/>
  <c r="V412" i="5"/>
  <c r="V416" i="5" s="1"/>
  <c r="U412" i="5"/>
  <c r="T412" i="5"/>
  <c r="S412" i="5"/>
  <c r="R412" i="5"/>
  <c r="Q412" i="5"/>
  <c r="Q416" i="5" s="1"/>
  <c r="P412" i="5"/>
  <c r="P416" i="5" s="1"/>
  <c r="O412" i="5"/>
  <c r="O416" i="5" s="1"/>
  <c r="N412" i="5"/>
  <c r="M412" i="5"/>
  <c r="L412" i="5"/>
  <c r="K412" i="5"/>
  <c r="J412" i="5"/>
  <c r="J416" i="5" s="1"/>
  <c r="I412" i="5"/>
  <c r="H412" i="5"/>
  <c r="G412" i="5"/>
  <c r="F412" i="5"/>
  <c r="E412" i="5"/>
  <c r="D412" i="5"/>
  <c r="W409" i="5"/>
  <c r="V409" i="5"/>
  <c r="U409" i="5"/>
  <c r="T409" i="5"/>
  <c r="S409" i="5"/>
  <c r="R409" i="5"/>
  <c r="Q409" i="5"/>
  <c r="P409" i="5"/>
  <c r="O409" i="5"/>
  <c r="N409" i="5"/>
  <c r="M409" i="5"/>
  <c r="L409" i="5"/>
  <c r="K409" i="5"/>
  <c r="J409" i="5"/>
  <c r="I409" i="5"/>
  <c r="H409" i="5"/>
  <c r="G409" i="5"/>
  <c r="F409" i="5"/>
  <c r="E409" i="5"/>
  <c r="D409" i="5"/>
  <c r="W408" i="5"/>
  <c r="V408" i="5"/>
  <c r="U408" i="5"/>
  <c r="T408" i="5"/>
  <c r="S408" i="5"/>
  <c r="R408" i="5"/>
  <c r="Q408" i="5"/>
  <c r="P408" i="5"/>
  <c r="O408" i="5"/>
  <c r="N408" i="5"/>
  <c r="M408" i="5"/>
  <c r="L408" i="5"/>
  <c r="K408" i="5"/>
  <c r="J408" i="5"/>
  <c r="I408" i="5"/>
  <c r="H408" i="5"/>
  <c r="G408" i="5"/>
  <c r="F408" i="5"/>
  <c r="E408" i="5"/>
  <c r="D408" i="5"/>
  <c r="W407" i="5"/>
  <c r="V407" i="5"/>
  <c r="V410" i="5" s="1"/>
  <c r="U407" i="5"/>
  <c r="T407" i="5"/>
  <c r="S407" i="5"/>
  <c r="R407" i="5"/>
  <c r="Q407" i="5"/>
  <c r="Q410" i="5" s="1"/>
  <c r="P407" i="5"/>
  <c r="P410" i="5" s="1"/>
  <c r="O407" i="5"/>
  <c r="O410" i="5" s="1"/>
  <c r="N407" i="5"/>
  <c r="M407" i="5"/>
  <c r="L407" i="5"/>
  <c r="K407" i="5"/>
  <c r="J407" i="5"/>
  <c r="J410" i="5" s="1"/>
  <c r="I407" i="5"/>
  <c r="H407" i="5"/>
  <c r="G407" i="5"/>
  <c r="F407" i="5"/>
  <c r="E407" i="5"/>
  <c r="D407" i="5"/>
  <c r="W404" i="5"/>
  <c r="V404" i="5"/>
  <c r="U404" i="5"/>
  <c r="T404" i="5"/>
  <c r="S404" i="5"/>
  <c r="R404" i="5"/>
  <c r="Q404" i="5"/>
  <c r="P404" i="5"/>
  <c r="O404" i="5"/>
  <c r="N404" i="5"/>
  <c r="M404" i="5"/>
  <c r="L404" i="5"/>
  <c r="K404" i="5"/>
  <c r="J404" i="5"/>
  <c r="I404" i="5"/>
  <c r="H404" i="5"/>
  <c r="G404" i="5"/>
  <c r="F404" i="5"/>
  <c r="E404" i="5"/>
  <c r="D404" i="5"/>
  <c r="W403" i="5"/>
  <c r="V403" i="5"/>
  <c r="U403" i="5"/>
  <c r="T403" i="5"/>
  <c r="S403" i="5"/>
  <c r="R403" i="5"/>
  <c r="Q403" i="5"/>
  <c r="P403" i="5"/>
  <c r="O403" i="5"/>
  <c r="N403" i="5"/>
  <c r="M403" i="5"/>
  <c r="L403" i="5"/>
  <c r="K403" i="5"/>
  <c r="J403" i="5"/>
  <c r="I403" i="5"/>
  <c r="H403" i="5"/>
  <c r="G403" i="5"/>
  <c r="F403" i="5"/>
  <c r="E403" i="5"/>
  <c r="D403" i="5"/>
  <c r="W402" i="5"/>
  <c r="V402" i="5"/>
  <c r="U402" i="5"/>
  <c r="T402" i="5"/>
  <c r="S402" i="5"/>
  <c r="R402" i="5"/>
  <c r="Q402" i="5"/>
  <c r="P402" i="5"/>
  <c r="O402" i="5"/>
  <c r="N402" i="5"/>
  <c r="M402" i="5"/>
  <c r="L402" i="5"/>
  <c r="K402" i="5"/>
  <c r="J402" i="5"/>
  <c r="I402" i="5"/>
  <c r="H402" i="5"/>
  <c r="G402" i="5"/>
  <c r="F402" i="5"/>
  <c r="E402" i="5"/>
  <c r="D402" i="5"/>
  <c r="W401" i="5"/>
  <c r="V401" i="5"/>
  <c r="U401" i="5"/>
  <c r="T401" i="5"/>
  <c r="S401" i="5"/>
  <c r="R401" i="5"/>
  <c r="Q401" i="5"/>
  <c r="P401" i="5"/>
  <c r="O401" i="5"/>
  <c r="N401" i="5"/>
  <c r="M401" i="5"/>
  <c r="L401" i="5"/>
  <c r="K401" i="5"/>
  <c r="J401" i="5"/>
  <c r="I401" i="5"/>
  <c r="H401" i="5"/>
  <c r="G401" i="5"/>
  <c r="F401" i="5"/>
  <c r="E401" i="5"/>
  <c r="D401" i="5"/>
  <c r="W400" i="5"/>
  <c r="V400" i="5"/>
  <c r="U400" i="5"/>
  <c r="T400" i="5"/>
  <c r="S400" i="5"/>
  <c r="R400" i="5"/>
  <c r="Q400" i="5"/>
  <c r="P400" i="5"/>
  <c r="O400" i="5"/>
  <c r="N400" i="5"/>
  <c r="M400" i="5"/>
  <c r="L400" i="5"/>
  <c r="K400" i="5"/>
  <c r="J400" i="5"/>
  <c r="I400" i="5"/>
  <c r="H400" i="5"/>
  <c r="G400" i="5"/>
  <c r="F400" i="5"/>
  <c r="E400" i="5"/>
  <c r="D400" i="5"/>
  <c r="W399" i="5"/>
  <c r="V399" i="5"/>
  <c r="U399" i="5"/>
  <c r="T399" i="5"/>
  <c r="S399" i="5"/>
  <c r="R399" i="5"/>
  <c r="Q399" i="5"/>
  <c r="P399" i="5"/>
  <c r="O399" i="5"/>
  <c r="N399" i="5"/>
  <c r="M399" i="5"/>
  <c r="L399" i="5"/>
  <c r="K399" i="5"/>
  <c r="J399" i="5"/>
  <c r="I399" i="5"/>
  <c r="H399" i="5"/>
  <c r="G399" i="5"/>
  <c r="F399" i="5"/>
  <c r="E399" i="5"/>
  <c r="D399" i="5"/>
  <c r="W398" i="5"/>
  <c r="V398" i="5"/>
  <c r="U398" i="5"/>
  <c r="T398" i="5"/>
  <c r="S398" i="5"/>
  <c r="R398" i="5"/>
  <c r="Q398" i="5"/>
  <c r="P398" i="5"/>
  <c r="O398" i="5"/>
  <c r="N398" i="5"/>
  <c r="M398" i="5"/>
  <c r="L398" i="5"/>
  <c r="K398" i="5"/>
  <c r="J398" i="5"/>
  <c r="I398" i="5"/>
  <c r="H398" i="5"/>
  <c r="G398" i="5"/>
  <c r="F398" i="5"/>
  <c r="E398" i="5"/>
  <c r="D398" i="5"/>
  <c r="W397" i="5"/>
  <c r="V397" i="5"/>
  <c r="U397" i="5"/>
  <c r="U405" i="5" s="1"/>
  <c r="T397" i="5"/>
  <c r="T405" i="5" s="1"/>
  <c r="S397" i="5"/>
  <c r="S405" i="5" s="1"/>
  <c r="R397" i="5"/>
  <c r="Q397" i="5"/>
  <c r="P397" i="5"/>
  <c r="O397" i="5"/>
  <c r="N397" i="5"/>
  <c r="N405" i="5" s="1"/>
  <c r="M397" i="5"/>
  <c r="L397" i="5"/>
  <c r="K397" i="5"/>
  <c r="J397" i="5"/>
  <c r="I397" i="5"/>
  <c r="H397" i="5"/>
  <c r="G397" i="5"/>
  <c r="F397" i="5"/>
  <c r="E397" i="5"/>
  <c r="D397" i="5"/>
  <c r="W394" i="5"/>
  <c r="V394" i="5"/>
  <c r="U394" i="5"/>
  <c r="T394" i="5"/>
  <c r="S394" i="5"/>
  <c r="R394" i="5"/>
  <c r="Q394" i="5"/>
  <c r="P394" i="5"/>
  <c r="O394" i="5"/>
  <c r="N394" i="5"/>
  <c r="M394" i="5"/>
  <c r="L394" i="5"/>
  <c r="K394" i="5"/>
  <c r="J394" i="5"/>
  <c r="I394" i="5"/>
  <c r="H394" i="5"/>
  <c r="G394" i="5"/>
  <c r="F394" i="5"/>
  <c r="E394" i="5"/>
  <c r="D394" i="5"/>
  <c r="W393" i="5"/>
  <c r="V393" i="5"/>
  <c r="U393" i="5"/>
  <c r="T393" i="5"/>
  <c r="S393" i="5"/>
  <c r="R393" i="5"/>
  <c r="Q393" i="5"/>
  <c r="P393" i="5"/>
  <c r="O393" i="5"/>
  <c r="N393" i="5"/>
  <c r="M393" i="5"/>
  <c r="L393" i="5"/>
  <c r="K393" i="5"/>
  <c r="J393" i="5"/>
  <c r="I393" i="5"/>
  <c r="H393" i="5"/>
  <c r="G393" i="5"/>
  <c r="F393" i="5"/>
  <c r="E393" i="5"/>
  <c r="D393" i="5"/>
  <c r="W392" i="5"/>
  <c r="V392" i="5"/>
  <c r="U392" i="5"/>
  <c r="T392" i="5"/>
  <c r="S392" i="5"/>
  <c r="R392" i="5"/>
  <c r="Q392" i="5"/>
  <c r="P392" i="5"/>
  <c r="O392" i="5"/>
  <c r="N392" i="5"/>
  <c r="M392" i="5"/>
  <c r="L392" i="5"/>
  <c r="K392" i="5"/>
  <c r="J392" i="5"/>
  <c r="I392" i="5"/>
  <c r="H392" i="5"/>
  <c r="G392" i="5"/>
  <c r="F392" i="5"/>
  <c r="E392" i="5"/>
  <c r="D392" i="5"/>
  <c r="W391" i="5"/>
  <c r="V391" i="5"/>
  <c r="U391" i="5"/>
  <c r="T391" i="5"/>
  <c r="S391" i="5"/>
  <c r="R391" i="5"/>
  <c r="Q391" i="5"/>
  <c r="P391" i="5"/>
  <c r="O391" i="5"/>
  <c r="N391" i="5"/>
  <c r="M391" i="5"/>
  <c r="L391" i="5"/>
  <c r="K391" i="5"/>
  <c r="J391" i="5"/>
  <c r="I391" i="5"/>
  <c r="H391" i="5"/>
  <c r="G391" i="5"/>
  <c r="F391" i="5"/>
  <c r="E391" i="5"/>
  <c r="D391" i="5"/>
  <c r="W390" i="5"/>
  <c r="V390" i="5"/>
  <c r="U390" i="5"/>
  <c r="T390" i="5"/>
  <c r="S390" i="5"/>
  <c r="R390" i="5"/>
  <c r="Q390" i="5"/>
  <c r="P390" i="5"/>
  <c r="O390" i="5"/>
  <c r="N390" i="5"/>
  <c r="M390" i="5"/>
  <c r="L390" i="5"/>
  <c r="K390" i="5"/>
  <c r="J390" i="5"/>
  <c r="I390" i="5"/>
  <c r="H390" i="5"/>
  <c r="G390" i="5"/>
  <c r="F390" i="5"/>
  <c r="E390" i="5"/>
  <c r="D390" i="5"/>
  <c r="W389" i="5"/>
  <c r="V389" i="5"/>
  <c r="U389" i="5"/>
  <c r="T389" i="5"/>
  <c r="S389" i="5"/>
  <c r="R389" i="5"/>
  <c r="Q389" i="5"/>
  <c r="P389" i="5"/>
  <c r="O389" i="5"/>
  <c r="N389" i="5"/>
  <c r="M389" i="5"/>
  <c r="L389" i="5"/>
  <c r="K389" i="5"/>
  <c r="J389" i="5"/>
  <c r="I389" i="5"/>
  <c r="H389" i="5"/>
  <c r="G389" i="5"/>
  <c r="F389" i="5"/>
  <c r="E389" i="5"/>
  <c r="D389" i="5"/>
  <c r="W388" i="5"/>
  <c r="V388" i="5"/>
  <c r="U388" i="5"/>
  <c r="T388" i="5"/>
  <c r="S388" i="5"/>
  <c r="R388" i="5"/>
  <c r="Q388" i="5"/>
  <c r="P388" i="5"/>
  <c r="O388" i="5"/>
  <c r="N388" i="5"/>
  <c r="M388" i="5"/>
  <c r="L388" i="5"/>
  <c r="K388" i="5"/>
  <c r="J388" i="5"/>
  <c r="I388" i="5"/>
  <c r="H388" i="5"/>
  <c r="G388" i="5"/>
  <c r="F388" i="5"/>
  <c r="E388" i="5"/>
  <c r="D388" i="5"/>
  <c r="W387" i="5"/>
  <c r="V387" i="5"/>
  <c r="U387" i="5"/>
  <c r="T387" i="5"/>
  <c r="S387" i="5"/>
  <c r="R387" i="5"/>
  <c r="Q387" i="5"/>
  <c r="P387" i="5"/>
  <c r="O387" i="5"/>
  <c r="N387" i="5"/>
  <c r="M387" i="5"/>
  <c r="L387" i="5"/>
  <c r="K387" i="5"/>
  <c r="J387" i="5"/>
  <c r="I387" i="5"/>
  <c r="H387" i="5"/>
  <c r="G387" i="5"/>
  <c r="F387" i="5"/>
  <c r="E387" i="5"/>
  <c r="D387" i="5"/>
  <c r="W386" i="5"/>
  <c r="V386" i="5"/>
  <c r="U386" i="5"/>
  <c r="T386" i="5"/>
  <c r="S386" i="5"/>
  <c r="R386" i="5"/>
  <c r="Q386" i="5"/>
  <c r="P386" i="5"/>
  <c r="O386" i="5"/>
  <c r="N386" i="5"/>
  <c r="M386" i="5"/>
  <c r="L386" i="5"/>
  <c r="K386" i="5"/>
  <c r="J386" i="5"/>
  <c r="I386" i="5"/>
  <c r="H386" i="5"/>
  <c r="G386" i="5"/>
  <c r="F386" i="5"/>
  <c r="E386" i="5"/>
  <c r="D386" i="5"/>
  <c r="W385" i="5"/>
  <c r="V385" i="5"/>
  <c r="U385" i="5"/>
  <c r="T385" i="5"/>
  <c r="S385" i="5"/>
  <c r="R385" i="5"/>
  <c r="Q385" i="5"/>
  <c r="P385" i="5"/>
  <c r="O385" i="5"/>
  <c r="N385" i="5"/>
  <c r="M385" i="5"/>
  <c r="L385" i="5"/>
  <c r="K385" i="5"/>
  <c r="J385" i="5"/>
  <c r="I385" i="5"/>
  <c r="H385" i="5"/>
  <c r="G385" i="5"/>
  <c r="F385" i="5"/>
  <c r="E385" i="5"/>
  <c r="D385" i="5"/>
  <c r="W384" i="5"/>
  <c r="W395" i="5" s="1"/>
  <c r="V384" i="5"/>
  <c r="U384" i="5"/>
  <c r="T384" i="5"/>
  <c r="S384" i="5"/>
  <c r="R384" i="5"/>
  <c r="R395" i="5" s="1"/>
  <c r="Q384" i="5"/>
  <c r="P384" i="5"/>
  <c r="O384" i="5"/>
  <c r="N384" i="5"/>
  <c r="M384" i="5"/>
  <c r="M395" i="5" s="1"/>
  <c r="L384" i="5"/>
  <c r="L395" i="5" s="1"/>
  <c r="K384" i="5"/>
  <c r="K395" i="5" s="1"/>
  <c r="J384" i="5"/>
  <c r="I384" i="5"/>
  <c r="H384" i="5"/>
  <c r="G384" i="5"/>
  <c r="F384" i="5"/>
  <c r="F395" i="5" s="1"/>
  <c r="E384" i="5"/>
  <c r="D384" i="5"/>
  <c r="C381" i="5"/>
  <c r="AV380" i="5"/>
  <c r="AU380" i="5"/>
  <c r="AT380" i="5"/>
  <c r="AS380" i="5"/>
  <c r="AR380" i="5"/>
  <c r="AQ380" i="5"/>
  <c r="AP380" i="5"/>
  <c r="AO380" i="5"/>
  <c r="AN380" i="5"/>
  <c r="AM380" i="5"/>
  <c r="AL380" i="5"/>
  <c r="AK380" i="5"/>
  <c r="AJ380" i="5"/>
  <c r="AI380" i="5"/>
  <c r="AH380" i="5"/>
  <c r="AG380" i="5"/>
  <c r="AF380" i="5"/>
  <c r="AE380" i="5"/>
  <c r="W379" i="5"/>
  <c r="V379" i="5"/>
  <c r="U379" i="5"/>
  <c r="T379" i="5"/>
  <c r="S379" i="5"/>
  <c r="R379" i="5"/>
  <c r="Q379" i="5"/>
  <c r="P379" i="5"/>
  <c r="O379" i="5"/>
  <c r="N379" i="5"/>
  <c r="M379" i="5"/>
  <c r="L379" i="5"/>
  <c r="K379" i="5"/>
  <c r="J379" i="5"/>
  <c r="I379" i="5"/>
  <c r="H379" i="5"/>
  <c r="G379" i="5"/>
  <c r="F379" i="5"/>
  <c r="E379" i="5"/>
  <c r="F29" i="77" s="1"/>
  <c r="D379" i="5"/>
  <c r="W377" i="5"/>
  <c r="V377" i="5"/>
  <c r="U377" i="5"/>
  <c r="T377" i="5"/>
  <c r="S377" i="5"/>
  <c r="R377" i="5"/>
  <c r="Q377" i="5"/>
  <c r="P377" i="5"/>
  <c r="O377" i="5"/>
  <c r="N377" i="5"/>
  <c r="M377" i="5"/>
  <c r="L377" i="5"/>
  <c r="K377" i="5"/>
  <c r="J377" i="5"/>
  <c r="I377" i="5"/>
  <c r="H377" i="5"/>
  <c r="G377" i="5"/>
  <c r="F377" i="5"/>
  <c r="E377" i="5"/>
  <c r="F19" i="77" s="1"/>
  <c r="D377" i="5"/>
  <c r="C375" i="5"/>
  <c r="W373" i="5"/>
  <c r="W374" i="5" s="1"/>
  <c r="V373" i="5"/>
  <c r="V374" i="5" s="1"/>
  <c r="U373" i="5"/>
  <c r="U374" i="5" s="1"/>
  <c r="T373" i="5"/>
  <c r="T374" i="5" s="1"/>
  <c r="S373" i="5"/>
  <c r="S374" i="5" s="1"/>
  <c r="R373" i="5"/>
  <c r="R374" i="5" s="1"/>
  <c r="Q373" i="5"/>
  <c r="Q374" i="5" s="1"/>
  <c r="P373" i="5"/>
  <c r="P374" i="5" s="1"/>
  <c r="O373" i="5"/>
  <c r="O374" i="5" s="1"/>
  <c r="N373" i="5"/>
  <c r="N374" i="5" s="1"/>
  <c r="M373" i="5"/>
  <c r="M374" i="5" s="1"/>
  <c r="L373" i="5"/>
  <c r="L374" i="5" s="1"/>
  <c r="K373" i="5"/>
  <c r="K374" i="5" s="1"/>
  <c r="J373" i="5"/>
  <c r="J374" i="5" s="1"/>
  <c r="I373" i="5"/>
  <c r="H373" i="5"/>
  <c r="G373" i="5"/>
  <c r="F373" i="5"/>
  <c r="E373" i="5"/>
  <c r="D373" i="5"/>
  <c r="W366" i="5"/>
  <c r="W367" i="5" s="1"/>
  <c r="V366" i="5"/>
  <c r="V367" i="5" s="1"/>
  <c r="U366" i="5"/>
  <c r="U367" i="5" s="1"/>
  <c r="T366" i="5"/>
  <c r="T367" i="5" s="1"/>
  <c r="S366" i="5"/>
  <c r="S367" i="5" s="1"/>
  <c r="R366" i="5"/>
  <c r="R367" i="5" s="1"/>
  <c r="Q366" i="5"/>
  <c r="Q367" i="5" s="1"/>
  <c r="P366" i="5"/>
  <c r="P367" i="5" s="1"/>
  <c r="O366" i="5"/>
  <c r="O367" i="5" s="1"/>
  <c r="N366" i="5"/>
  <c r="N367" i="5" s="1"/>
  <c r="M366" i="5"/>
  <c r="M367" i="5" s="1"/>
  <c r="L366" i="5"/>
  <c r="L367" i="5" s="1"/>
  <c r="K366" i="5"/>
  <c r="K367" i="5" s="1"/>
  <c r="J366" i="5"/>
  <c r="J367" i="5" s="1"/>
  <c r="I366" i="5"/>
  <c r="H366" i="5"/>
  <c r="G366" i="5"/>
  <c r="F366" i="5"/>
  <c r="E366" i="5"/>
  <c r="D366" i="5"/>
  <c r="W363" i="5"/>
  <c r="V363" i="5"/>
  <c r="U363" i="5"/>
  <c r="T363" i="5"/>
  <c r="S363" i="5"/>
  <c r="R363" i="5"/>
  <c r="Q363" i="5"/>
  <c r="P363" i="5"/>
  <c r="O363" i="5"/>
  <c r="N363" i="5"/>
  <c r="M363" i="5"/>
  <c r="L363" i="5"/>
  <c r="K363" i="5"/>
  <c r="J363" i="5"/>
  <c r="I363" i="5"/>
  <c r="H363" i="5"/>
  <c r="G363" i="5"/>
  <c r="F363" i="5"/>
  <c r="E363" i="5"/>
  <c r="D363" i="5"/>
  <c r="W362" i="5"/>
  <c r="V362" i="5"/>
  <c r="U362" i="5"/>
  <c r="T362" i="5"/>
  <c r="S362" i="5"/>
  <c r="R362" i="5"/>
  <c r="Q362" i="5"/>
  <c r="P362" i="5"/>
  <c r="O362" i="5"/>
  <c r="N362" i="5"/>
  <c r="M362" i="5"/>
  <c r="L362" i="5"/>
  <c r="K362" i="5"/>
  <c r="J362" i="5"/>
  <c r="I362" i="5"/>
  <c r="H362" i="5"/>
  <c r="G362" i="5"/>
  <c r="F362" i="5"/>
  <c r="E362" i="5"/>
  <c r="D362" i="5"/>
  <c r="W361" i="5"/>
  <c r="V361" i="5"/>
  <c r="U361" i="5"/>
  <c r="T361" i="5"/>
  <c r="S361" i="5"/>
  <c r="R361" i="5"/>
  <c r="Q361" i="5"/>
  <c r="P361" i="5"/>
  <c r="O361" i="5"/>
  <c r="N361" i="5"/>
  <c r="M361" i="5"/>
  <c r="L361" i="5"/>
  <c r="K361" i="5"/>
  <c r="J361" i="5"/>
  <c r="I361" i="5"/>
  <c r="H361" i="5"/>
  <c r="G361" i="5"/>
  <c r="F361" i="5"/>
  <c r="E361" i="5"/>
  <c r="D361" i="5"/>
  <c r="W360" i="5"/>
  <c r="V360" i="5"/>
  <c r="U360" i="5"/>
  <c r="T360" i="5"/>
  <c r="S360" i="5"/>
  <c r="R360" i="5"/>
  <c r="Q360" i="5"/>
  <c r="P360" i="5"/>
  <c r="O360" i="5"/>
  <c r="N360" i="5"/>
  <c r="M360" i="5"/>
  <c r="L360" i="5"/>
  <c r="K360" i="5"/>
  <c r="J360" i="5"/>
  <c r="I360" i="5"/>
  <c r="H360" i="5"/>
  <c r="G360" i="5"/>
  <c r="F360" i="5"/>
  <c r="E360" i="5"/>
  <c r="D360" i="5"/>
  <c r="W359" i="5"/>
  <c r="V359" i="5"/>
  <c r="U359" i="5"/>
  <c r="T359" i="5"/>
  <c r="S359" i="5"/>
  <c r="R359" i="5"/>
  <c r="Q359" i="5"/>
  <c r="P359" i="5"/>
  <c r="O359" i="5"/>
  <c r="N359" i="5"/>
  <c r="M359" i="5"/>
  <c r="L359" i="5"/>
  <c r="K359" i="5"/>
  <c r="J359" i="5"/>
  <c r="I359" i="5"/>
  <c r="H359" i="5"/>
  <c r="G359" i="5"/>
  <c r="F359" i="5"/>
  <c r="E359" i="5"/>
  <c r="D359" i="5"/>
  <c r="W358" i="5"/>
  <c r="V358" i="5"/>
  <c r="V364" i="5" s="1"/>
  <c r="U358" i="5"/>
  <c r="T358" i="5"/>
  <c r="S358" i="5"/>
  <c r="R358" i="5"/>
  <c r="Q358" i="5"/>
  <c r="Q364" i="5" s="1"/>
  <c r="P358" i="5"/>
  <c r="P364" i="5" s="1"/>
  <c r="O358" i="5"/>
  <c r="O364" i="5" s="1"/>
  <c r="N358" i="5"/>
  <c r="M358" i="5"/>
  <c r="L358" i="5"/>
  <c r="K358" i="5"/>
  <c r="J358" i="5"/>
  <c r="J364" i="5" s="1"/>
  <c r="I358" i="5"/>
  <c r="H358" i="5"/>
  <c r="G358" i="5"/>
  <c r="F358" i="5"/>
  <c r="E358" i="5"/>
  <c r="D358" i="5"/>
  <c r="C346" i="5"/>
  <c r="W344" i="5"/>
  <c r="W345" i="5" s="1"/>
  <c r="V344" i="5"/>
  <c r="V345" i="5" s="1"/>
  <c r="U344" i="5"/>
  <c r="U345" i="5" s="1"/>
  <c r="T344" i="5"/>
  <c r="T345" i="5" s="1"/>
  <c r="S344" i="5"/>
  <c r="S345" i="5" s="1"/>
  <c r="R344" i="5"/>
  <c r="R345" i="5" s="1"/>
  <c r="Q344" i="5"/>
  <c r="Q345" i="5" s="1"/>
  <c r="P344" i="5"/>
  <c r="P345" i="5" s="1"/>
  <c r="O344" i="5"/>
  <c r="O345" i="5" s="1"/>
  <c r="N344" i="5"/>
  <c r="N345" i="5" s="1"/>
  <c r="M344" i="5"/>
  <c r="M345" i="5" s="1"/>
  <c r="L344" i="5"/>
  <c r="L345" i="5" s="1"/>
  <c r="K344" i="5"/>
  <c r="K345" i="5" s="1"/>
  <c r="J344" i="5"/>
  <c r="J345" i="5" s="1"/>
  <c r="I344" i="5"/>
  <c r="H344" i="5"/>
  <c r="G344" i="5"/>
  <c r="F344" i="5"/>
  <c r="E344" i="5"/>
  <c r="D344" i="5"/>
  <c r="W341" i="5"/>
  <c r="W342" i="5" s="1"/>
  <c r="V341" i="5"/>
  <c r="V342" i="5" s="1"/>
  <c r="U341" i="5"/>
  <c r="U342" i="5" s="1"/>
  <c r="T341" i="5"/>
  <c r="T342" i="5" s="1"/>
  <c r="S341" i="5"/>
  <c r="S342" i="5" s="1"/>
  <c r="R341" i="5"/>
  <c r="R342" i="5" s="1"/>
  <c r="Q341" i="5"/>
  <c r="Q342" i="5" s="1"/>
  <c r="P341" i="5"/>
  <c r="P342" i="5" s="1"/>
  <c r="O341" i="5"/>
  <c r="O342" i="5" s="1"/>
  <c r="N341" i="5"/>
  <c r="N342" i="5" s="1"/>
  <c r="M341" i="5"/>
  <c r="M342" i="5" s="1"/>
  <c r="L341" i="5"/>
  <c r="L342" i="5" s="1"/>
  <c r="K341" i="5"/>
  <c r="K342" i="5" s="1"/>
  <c r="J341" i="5"/>
  <c r="J342" i="5" s="1"/>
  <c r="I341" i="5"/>
  <c r="H341" i="5"/>
  <c r="G341" i="5"/>
  <c r="F341" i="5"/>
  <c r="E341" i="5"/>
  <c r="D341" i="5"/>
  <c r="W338" i="5"/>
  <c r="V338" i="5"/>
  <c r="U338" i="5"/>
  <c r="T338" i="5"/>
  <c r="S338" i="5"/>
  <c r="R338" i="5"/>
  <c r="Q338" i="5"/>
  <c r="P338" i="5"/>
  <c r="O338" i="5"/>
  <c r="N338" i="5"/>
  <c r="M338" i="5"/>
  <c r="L338" i="5"/>
  <c r="K338" i="5"/>
  <c r="J338" i="5"/>
  <c r="I338" i="5"/>
  <c r="H338" i="5"/>
  <c r="G338" i="5"/>
  <c r="F338" i="5"/>
  <c r="E338" i="5"/>
  <c r="D338" i="5"/>
  <c r="W337" i="5"/>
  <c r="V337" i="5"/>
  <c r="U337" i="5"/>
  <c r="T337" i="5"/>
  <c r="S337" i="5"/>
  <c r="R337" i="5"/>
  <c r="Q337" i="5"/>
  <c r="P337" i="5"/>
  <c r="O337" i="5"/>
  <c r="N337" i="5"/>
  <c r="M337" i="5"/>
  <c r="L337" i="5"/>
  <c r="K337" i="5"/>
  <c r="J337" i="5"/>
  <c r="I337" i="5"/>
  <c r="H337" i="5"/>
  <c r="G337" i="5"/>
  <c r="F337" i="5"/>
  <c r="E337" i="5"/>
  <c r="D337" i="5"/>
  <c r="W336" i="5"/>
  <c r="V336" i="5"/>
  <c r="U336" i="5"/>
  <c r="T336" i="5"/>
  <c r="S336" i="5"/>
  <c r="R336" i="5"/>
  <c r="Q336" i="5"/>
  <c r="P336" i="5"/>
  <c r="O336" i="5"/>
  <c r="N336" i="5"/>
  <c r="M336" i="5"/>
  <c r="L336" i="5"/>
  <c r="K336" i="5"/>
  <c r="J336" i="5"/>
  <c r="I336" i="5"/>
  <c r="H336" i="5"/>
  <c r="G336" i="5"/>
  <c r="F336" i="5"/>
  <c r="E336" i="5"/>
  <c r="D336" i="5"/>
  <c r="W335" i="5"/>
  <c r="V335" i="5"/>
  <c r="U335" i="5"/>
  <c r="T335" i="5"/>
  <c r="S335" i="5"/>
  <c r="R335" i="5"/>
  <c r="Q335" i="5"/>
  <c r="P335" i="5"/>
  <c r="O335" i="5"/>
  <c r="N335" i="5"/>
  <c r="M335" i="5"/>
  <c r="L335" i="5"/>
  <c r="K335" i="5"/>
  <c r="J335" i="5"/>
  <c r="I335" i="5"/>
  <c r="H335" i="5"/>
  <c r="G335" i="5"/>
  <c r="F335" i="5"/>
  <c r="E335" i="5"/>
  <c r="D335" i="5"/>
  <c r="W334" i="5"/>
  <c r="V334" i="5"/>
  <c r="U334" i="5"/>
  <c r="T334" i="5"/>
  <c r="S334" i="5"/>
  <c r="R334" i="5"/>
  <c r="Q334" i="5"/>
  <c r="P334" i="5"/>
  <c r="O334" i="5"/>
  <c r="N334" i="5"/>
  <c r="M334" i="5"/>
  <c r="L334" i="5"/>
  <c r="K334" i="5"/>
  <c r="J334" i="5"/>
  <c r="I334" i="5"/>
  <c r="H334" i="5"/>
  <c r="G334" i="5"/>
  <c r="F334" i="5"/>
  <c r="E334" i="5"/>
  <c r="D334" i="5"/>
  <c r="W333" i="5"/>
  <c r="V333" i="5"/>
  <c r="U333" i="5"/>
  <c r="T333" i="5"/>
  <c r="S333" i="5"/>
  <c r="R333" i="5"/>
  <c r="Q333" i="5"/>
  <c r="P333" i="5"/>
  <c r="O333" i="5"/>
  <c r="N333" i="5"/>
  <c r="M333" i="5"/>
  <c r="L333" i="5"/>
  <c r="K333" i="5"/>
  <c r="J333" i="5"/>
  <c r="I333" i="5"/>
  <c r="H333" i="5"/>
  <c r="G333" i="5"/>
  <c r="F333" i="5"/>
  <c r="E333" i="5"/>
  <c r="D333" i="5"/>
  <c r="W332" i="5"/>
  <c r="V332" i="5"/>
  <c r="U332" i="5"/>
  <c r="T332" i="5"/>
  <c r="S332" i="5"/>
  <c r="R332" i="5"/>
  <c r="Q332" i="5"/>
  <c r="P332" i="5"/>
  <c r="O332" i="5"/>
  <c r="N332" i="5"/>
  <c r="M332" i="5"/>
  <c r="L332" i="5"/>
  <c r="K332" i="5"/>
  <c r="J332" i="5"/>
  <c r="I332" i="5"/>
  <c r="H332" i="5"/>
  <c r="G332" i="5"/>
  <c r="F332" i="5"/>
  <c r="E332" i="5"/>
  <c r="D332" i="5"/>
  <c r="W331" i="5"/>
  <c r="V331" i="5"/>
  <c r="U331" i="5"/>
  <c r="T331" i="5"/>
  <c r="S331" i="5"/>
  <c r="S339" i="5" s="1"/>
  <c r="R331" i="5"/>
  <c r="Q331" i="5"/>
  <c r="P331" i="5"/>
  <c r="O331" i="5"/>
  <c r="N331" i="5"/>
  <c r="N339" i="5" s="1"/>
  <c r="M331" i="5"/>
  <c r="L331" i="5"/>
  <c r="L339" i="5" s="1"/>
  <c r="K331" i="5"/>
  <c r="J331" i="5"/>
  <c r="I331" i="5"/>
  <c r="H331" i="5"/>
  <c r="G331" i="5"/>
  <c r="F331" i="5"/>
  <c r="E331" i="5"/>
  <c r="D331" i="5"/>
  <c r="W328" i="5"/>
  <c r="V328" i="5"/>
  <c r="U328" i="5"/>
  <c r="T328" i="5"/>
  <c r="S328" i="5"/>
  <c r="R328" i="5"/>
  <c r="Q328" i="5"/>
  <c r="P328" i="5"/>
  <c r="O328" i="5"/>
  <c r="N328" i="5"/>
  <c r="M328" i="5"/>
  <c r="L328" i="5"/>
  <c r="K328" i="5"/>
  <c r="J328" i="5"/>
  <c r="I328" i="5"/>
  <c r="H328" i="5"/>
  <c r="G328" i="5"/>
  <c r="F328" i="5"/>
  <c r="E328" i="5"/>
  <c r="D328" i="5"/>
  <c r="W327" i="5"/>
  <c r="V327" i="5"/>
  <c r="U327" i="5"/>
  <c r="T327" i="5"/>
  <c r="S327" i="5"/>
  <c r="R327" i="5"/>
  <c r="Q327" i="5"/>
  <c r="P327" i="5"/>
  <c r="O327" i="5"/>
  <c r="N327" i="5"/>
  <c r="M327" i="5"/>
  <c r="L327" i="5"/>
  <c r="K327" i="5"/>
  <c r="J327" i="5"/>
  <c r="I327" i="5"/>
  <c r="H327" i="5"/>
  <c r="G327" i="5"/>
  <c r="F327" i="5"/>
  <c r="E327" i="5"/>
  <c r="D327" i="5"/>
  <c r="W326" i="5"/>
  <c r="V326" i="5"/>
  <c r="U326" i="5"/>
  <c r="T326" i="5"/>
  <c r="S326" i="5"/>
  <c r="R326" i="5"/>
  <c r="Q326" i="5"/>
  <c r="P326" i="5"/>
  <c r="O326" i="5"/>
  <c r="N326" i="5"/>
  <c r="M326" i="5"/>
  <c r="L326" i="5"/>
  <c r="K326" i="5"/>
  <c r="J326" i="5"/>
  <c r="I326" i="5"/>
  <c r="H326" i="5"/>
  <c r="G326" i="5"/>
  <c r="F326" i="5"/>
  <c r="E326" i="5"/>
  <c r="D326" i="5"/>
  <c r="W325" i="5"/>
  <c r="V325" i="5"/>
  <c r="V329" i="5" s="1"/>
  <c r="U325" i="5"/>
  <c r="U329" i="5" s="1"/>
  <c r="T325" i="5"/>
  <c r="T329" i="5" s="1"/>
  <c r="S325" i="5"/>
  <c r="R325" i="5"/>
  <c r="Q325" i="5"/>
  <c r="P325" i="5"/>
  <c r="O325" i="5"/>
  <c r="O329" i="5" s="1"/>
  <c r="N325" i="5"/>
  <c r="M325" i="5"/>
  <c r="L325" i="5"/>
  <c r="K325" i="5"/>
  <c r="J325" i="5"/>
  <c r="J329" i="5" s="1"/>
  <c r="I325" i="5"/>
  <c r="H325" i="5"/>
  <c r="G325" i="5"/>
  <c r="F325" i="5"/>
  <c r="E325" i="5"/>
  <c r="D325" i="5"/>
  <c r="C322" i="5"/>
  <c r="AV321" i="5"/>
  <c r="AU321" i="5"/>
  <c r="AT321" i="5"/>
  <c r="AS321" i="5"/>
  <c r="AR321" i="5"/>
  <c r="AQ321" i="5"/>
  <c r="AP321" i="5"/>
  <c r="AO321" i="5"/>
  <c r="AN321" i="5"/>
  <c r="AM321" i="5"/>
  <c r="AL321" i="5"/>
  <c r="AK321" i="5"/>
  <c r="AJ321" i="5"/>
  <c r="AI321" i="5"/>
  <c r="AH321" i="5"/>
  <c r="AG321" i="5"/>
  <c r="AF321" i="5"/>
  <c r="AE321" i="5"/>
  <c r="W320" i="5"/>
  <c r="W321" i="5" s="1"/>
  <c r="V320" i="5"/>
  <c r="V321" i="5" s="1"/>
  <c r="U320" i="5"/>
  <c r="U321" i="5" s="1"/>
  <c r="T320" i="5"/>
  <c r="T321" i="5" s="1"/>
  <c r="S320" i="5"/>
  <c r="S321" i="5" s="1"/>
  <c r="R320" i="5"/>
  <c r="R321" i="5" s="1"/>
  <c r="Q320" i="5"/>
  <c r="Q321" i="5" s="1"/>
  <c r="P320" i="5"/>
  <c r="P321" i="5" s="1"/>
  <c r="O320" i="5"/>
  <c r="O321" i="5" s="1"/>
  <c r="N320" i="5"/>
  <c r="N321" i="5" s="1"/>
  <c r="M320" i="5"/>
  <c r="M321" i="5" s="1"/>
  <c r="L320" i="5"/>
  <c r="L321" i="5" s="1"/>
  <c r="K320" i="5"/>
  <c r="K321" i="5" s="1"/>
  <c r="J320" i="5"/>
  <c r="J321" i="5" s="1"/>
  <c r="I320" i="5"/>
  <c r="H320" i="5"/>
  <c r="G320" i="5"/>
  <c r="F320" i="5"/>
  <c r="E320" i="5"/>
  <c r="E22" i="77" s="1"/>
  <c r="D320" i="5"/>
  <c r="W317" i="5"/>
  <c r="V317" i="5"/>
  <c r="U317" i="5"/>
  <c r="T317" i="5"/>
  <c r="S317" i="5"/>
  <c r="R317" i="5"/>
  <c r="Q317" i="5"/>
  <c r="P317" i="5"/>
  <c r="O317" i="5"/>
  <c r="N317" i="5"/>
  <c r="M317" i="5"/>
  <c r="L317" i="5"/>
  <c r="K317" i="5"/>
  <c r="J317" i="5"/>
  <c r="I317" i="5"/>
  <c r="H317" i="5"/>
  <c r="G317" i="5"/>
  <c r="F317" i="5"/>
  <c r="E317" i="5"/>
  <c r="D317" i="5"/>
  <c r="W316" i="5"/>
  <c r="V316" i="5"/>
  <c r="U316" i="5"/>
  <c r="T316" i="5"/>
  <c r="S316" i="5"/>
  <c r="R316" i="5"/>
  <c r="Q316" i="5"/>
  <c r="P316" i="5"/>
  <c r="O316" i="5"/>
  <c r="N316" i="5"/>
  <c r="M316" i="5"/>
  <c r="L316" i="5"/>
  <c r="K316" i="5"/>
  <c r="J316" i="5"/>
  <c r="I316" i="5"/>
  <c r="H316" i="5"/>
  <c r="G316" i="5"/>
  <c r="F316" i="5"/>
  <c r="E316" i="5"/>
  <c r="E20" i="77" s="1"/>
  <c r="D316" i="5"/>
  <c r="W315" i="5"/>
  <c r="W318" i="5" s="1"/>
  <c r="V315" i="5"/>
  <c r="U315" i="5"/>
  <c r="T315" i="5"/>
  <c r="S315" i="5"/>
  <c r="R315" i="5"/>
  <c r="R318" i="5" s="1"/>
  <c r="Q315" i="5"/>
  <c r="P315" i="5"/>
  <c r="O315" i="5"/>
  <c r="N315" i="5"/>
  <c r="M315" i="5"/>
  <c r="M318" i="5" s="1"/>
  <c r="L315" i="5"/>
  <c r="L318" i="5" s="1"/>
  <c r="K315" i="5"/>
  <c r="K318" i="5" s="1"/>
  <c r="J315" i="5"/>
  <c r="I315" i="5"/>
  <c r="H315" i="5"/>
  <c r="G315" i="5"/>
  <c r="F315" i="5"/>
  <c r="E315" i="5"/>
  <c r="D315" i="5"/>
  <c r="AV313" i="5"/>
  <c r="AU313" i="5"/>
  <c r="AT313" i="5"/>
  <c r="AS313" i="5"/>
  <c r="AR313" i="5"/>
  <c r="AQ313" i="5"/>
  <c r="AP313" i="5"/>
  <c r="AO313" i="5"/>
  <c r="AN313" i="5"/>
  <c r="AM313" i="5"/>
  <c r="AL313" i="5"/>
  <c r="AK313" i="5"/>
  <c r="AJ313" i="5"/>
  <c r="AI313" i="5"/>
  <c r="AH313" i="5"/>
  <c r="AG313" i="5"/>
  <c r="AF313" i="5"/>
  <c r="AE313" i="5"/>
  <c r="W312" i="5"/>
  <c r="W313" i="5" s="1"/>
  <c r="V312" i="5"/>
  <c r="V313" i="5" s="1"/>
  <c r="U312" i="5"/>
  <c r="U313" i="5" s="1"/>
  <c r="T312" i="5"/>
  <c r="T313" i="5" s="1"/>
  <c r="S312" i="5"/>
  <c r="S313" i="5" s="1"/>
  <c r="R312" i="5"/>
  <c r="R313" i="5" s="1"/>
  <c r="Q312" i="5"/>
  <c r="Q313" i="5" s="1"/>
  <c r="P312" i="5"/>
  <c r="P313" i="5" s="1"/>
  <c r="O312" i="5"/>
  <c r="O313" i="5" s="1"/>
  <c r="N312" i="5"/>
  <c r="N313" i="5" s="1"/>
  <c r="M312" i="5"/>
  <c r="M313" i="5" s="1"/>
  <c r="L312" i="5"/>
  <c r="L313" i="5" s="1"/>
  <c r="K312" i="5"/>
  <c r="K313" i="5" s="1"/>
  <c r="J312" i="5"/>
  <c r="J313" i="5" s="1"/>
  <c r="I312" i="5"/>
  <c r="H312" i="5"/>
  <c r="G312" i="5"/>
  <c r="F312" i="5"/>
  <c r="E312" i="5"/>
  <c r="D312" i="5"/>
  <c r="W309" i="5"/>
  <c r="V309" i="5"/>
  <c r="U309" i="5"/>
  <c r="T309" i="5"/>
  <c r="S309" i="5"/>
  <c r="R309" i="5"/>
  <c r="Q309" i="5"/>
  <c r="P309" i="5"/>
  <c r="O309" i="5"/>
  <c r="N309" i="5"/>
  <c r="M309" i="5"/>
  <c r="L309" i="5"/>
  <c r="K309" i="5"/>
  <c r="J309" i="5"/>
  <c r="I309" i="5"/>
  <c r="H309" i="5"/>
  <c r="G309" i="5"/>
  <c r="F309" i="5"/>
  <c r="E309" i="5"/>
  <c r="D309" i="5"/>
  <c r="W308" i="5"/>
  <c r="V308" i="5"/>
  <c r="U308" i="5"/>
  <c r="T308" i="5"/>
  <c r="S308" i="5"/>
  <c r="R308" i="5"/>
  <c r="Q308" i="5"/>
  <c r="P308" i="5"/>
  <c r="O308" i="5"/>
  <c r="N308" i="5"/>
  <c r="M308" i="5"/>
  <c r="L308" i="5"/>
  <c r="K308" i="5"/>
  <c r="J308" i="5"/>
  <c r="I308" i="5"/>
  <c r="H308" i="5"/>
  <c r="G308" i="5"/>
  <c r="F308" i="5"/>
  <c r="E308" i="5"/>
  <c r="D308" i="5"/>
  <c r="W307" i="5"/>
  <c r="V307" i="5"/>
  <c r="U307" i="5"/>
  <c r="T307" i="5"/>
  <c r="S307" i="5"/>
  <c r="R307" i="5"/>
  <c r="Q307" i="5"/>
  <c r="P307" i="5"/>
  <c r="O307" i="5"/>
  <c r="N307" i="5"/>
  <c r="M307" i="5"/>
  <c r="L307" i="5"/>
  <c r="K307" i="5"/>
  <c r="J307" i="5"/>
  <c r="I307" i="5"/>
  <c r="H307" i="5"/>
  <c r="G307" i="5"/>
  <c r="F307" i="5"/>
  <c r="E307" i="5"/>
  <c r="D307" i="5"/>
  <c r="W306" i="5"/>
  <c r="V306" i="5"/>
  <c r="U306" i="5"/>
  <c r="T306" i="5"/>
  <c r="S306" i="5"/>
  <c r="R306" i="5"/>
  <c r="Q306" i="5"/>
  <c r="P306" i="5"/>
  <c r="O306" i="5"/>
  <c r="N306" i="5"/>
  <c r="M306" i="5"/>
  <c r="L306" i="5"/>
  <c r="K306" i="5"/>
  <c r="J306" i="5"/>
  <c r="I306" i="5"/>
  <c r="H306" i="5"/>
  <c r="G306" i="5"/>
  <c r="F306" i="5"/>
  <c r="E306" i="5"/>
  <c r="D306" i="5"/>
  <c r="W305" i="5"/>
  <c r="V305" i="5"/>
  <c r="U305" i="5"/>
  <c r="T305" i="5"/>
  <c r="S305" i="5"/>
  <c r="R305" i="5"/>
  <c r="Q305" i="5"/>
  <c r="P305" i="5"/>
  <c r="O305" i="5"/>
  <c r="N305" i="5"/>
  <c r="M305" i="5"/>
  <c r="L305" i="5"/>
  <c r="K305" i="5"/>
  <c r="J305" i="5"/>
  <c r="I305" i="5"/>
  <c r="H305" i="5"/>
  <c r="G305" i="5"/>
  <c r="F305" i="5"/>
  <c r="E305" i="5"/>
  <c r="D305" i="5"/>
  <c r="W304" i="5"/>
  <c r="V304" i="5"/>
  <c r="U304" i="5"/>
  <c r="T304" i="5"/>
  <c r="S304" i="5"/>
  <c r="R304" i="5"/>
  <c r="Q304" i="5"/>
  <c r="P304" i="5"/>
  <c r="O304" i="5"/>
  <c r="N304" i="5"/>
  <c r="M304" i="5"/>
  <c r="L304" i="5"/>
  <c r="K304" i="5"/>
  <c r="J304" i="5"/>
  <c r="I304" i="5"/>
  <c r="H304" i="5"/>
  <c r="G304" i="5"/>
  <c r="F304" i="5"/>
  <c r="E304" i="5"/>
  <c r="D304" i="5"/>
  <c r="W303" i="5"/>
  <c r="V303" i="5"/>
  <c r="U303" i="5"/>
  <c r="T303" i="5"/>
  <c r="S303" i="5"/>
  <c r="R303" i="5"/>
  <c r="Q303" i="5"/>
  <c r="P303" i="5"/>
  <c r="O303" i="5"/>
  <c r="N303" i="5"/>
  <c r="M303" i="5"/>
  <c r="L303" i="5"/>
  <c r="K303" i="5"/>
  <c r="J303" i="5"/>
  <c r="I303" i="5"/>
  <c r="H303" i="5"/>
  <c r="G303" i="5"/>
  <c r="F303" i="5"/>
  <c r="E303" i="5"/>
  <c r="D303" i="5"/>
  <c r="W302" i="5"/>
  <c r="V302" i="5"/>
  <c r="U302" i="5"/>
  <c r="T302" i="5"/>
  <c r="S302" i="5"/>
  <c r="R302" i="5"/>
  <c r="Q302" i="5"/>
  <c r="P302" i="5"/>
  <c r="O302" i="5"/>
  <c r="N302" i="5"/>
  <c r="M302" i="5"/>
  <c r="L302" i="5"/>
  <c r="K302" i="5"/>
  <c r="J302" i="5"/>
  <c r="I302" i="5"/>
  <c r="H302" i="5"/>
  <c r="G302" i="5"/>
  <c r="F302" i="5"/>
  <c r="E302" i="5"/>
  <c r="D302" i="5"/>
  <c r="W301" i="5"/>
  <c r="V301" i="5"/>
  <c r="U301" i="5"/>
  <c r="T301" i="5"/>
  <c r="T310" i="5" s="1"/>
  <c r="S301" i="5"/>
  <c r="R301" i="5"/>
  <c r="Q301" i="5"/>
  <c r="P301" i="5"/>
  <c r="O301" i="5"/>
  <c r="O310" i="5" s="1"/>
  <c r="N301" i="5"/>
  <c r="M301" i="5"/>
  <c r="M310" i="5" s="1"/>
  <c r="L301" i="5"/>
  <c r="K301" i="5"/>
  <c r="J301" i="5"/>
  <c r="I301" i="5"/>
  <c r="H301" i="5"/>
  <c r="G301" i="5"/>
  <c r="F301" i="5"/>
  <c r="E301" i="5"/>
  <c r="D301" i="5"/>
  <c r="W298" i="5"/>
  <c r="V298" i="5"/>
  <c r="U298" i="5"/>
  <c r="T298" i="5"/>
  <c r="S298" i="5"/>
  <c r="R298" i="5"/>
  <c r="Q298" i="5"/>
  <c r="P298" i="5"/>
  <c r="O298" i="5"/>
  <c r="N298" i="5"/>
  <c r="M298" i="5"/>
  <c r="L298" i="5"/>
  <c r="K298" i="5"/>
  <c r="J298" i="5"/>
  <c r="I298" i="5"/>
  <c r="H298" i="5"/>
  <c r="G298" i="5"/>
  <c r="F298" i="5"/>
  <c r="E298" i="5"/>
  <c r="D298" i="5"/>
  <c r="W297" i="5"/>
  <c r="V297" i="5"/>
  <c r="U297" i="5"/>
  <c r="T297" i="5"/>
  <c r="S297" i="5"/>
  <c r="R297" i="5"/>
  <c r="Q297" i="5"/>
  <c r="P297" i="5"/>
  <c r="O297" i="5"/>
  <c r="N297" i="5"/>
  <c r="M297" i="5"/>
  <c r="L297" i="5"/>
  <c r="K297" i="5"/>
  <c r="J297" i="5"/>
  <c r="I297" i="5"/>
  <c r="H297" i="5"/>
  <c r="G297" i="5"/>
  <c r="F297" i="5"/>
  <c r="E297" i="5"/>
  <c r="D297" i="5"/>
  <c r="W296" i="5"/>
  <c r="V296" i="5"/>
  <c r="U296" i="5"/>
  <c r="T296" i="5"/>
  <c r="S296" i="5"/>
  <c r="R296" i="5"/>
  <c r="Q296" i="5"/>
  <c r="P296" i="5"/>
  <c r="O296" i="5"/>
  <c r="N296" i="5"/>
  <c r="M296" i="5"/>
  <c r="L296" i="5"/>
  <c r="K296" i="5"/>
  <c r="J296" i="5"/>
  <c r="I296" i="5"/>
  <c r="H296" i="5"/>
  <c r="G296" i="5"/>
  <c r="F296" i="5"/>
  <c r="E296" i="5"/>
  <c r="D296" i="5"/>
  <c r="W295" i="5"/>
  <c r="W299" i="5" s="1"/>
  <c r="V295" i="5"/>
  <c r="V299" i="5" s="1"/>
  <c r="U295" i="5"/>
  <c r="U299" i="5" s="1"/>
  <c r="T295" i="5"/>
  <c r="S295" i="5"/>
  <c r="R295" i="5"/>
  <c r="Q295" i="5"/>
  <c r="P295" i="5"/>
  <c r="P299" i="5" s="1"/>
  <c r="O295" i="5"/>
  <c r="N295" i="5"/>
  <c r="M295" i="5"/>
  <c r="L295" i="5"/>
  <c r="K295" i="5"/>
  <c r="K299" i="5" s="1"/>
  <c r="J295" i="5"/>
  <c r="J299" i="5" s="1"/>
  <c r="I295" i="5"/>
  <c r="H295" i="5"/>
  <c r="G295" i="5"/>
  <c r="F295" i="5"/>
  <c r="E295" i="5"/>
  <c r="D295" i="5"/>
  <c r="W292" i="5"/>
  <c r="V292" i="5"/>
  <c r="U292" i="5"/>
  <c r="T292" i="5"/>
  <c r="S292" i="5"/>
  <c r="R292" i="5"/>
  <c r="Q292" i="5"/>
  <c r="P292" i="5"/>
  <c r="O292" i="5"/>
  <c r="N292" i="5"/>
  <c r="M292" i="5"/>
  <c r="L292" i="5"/>
  <c r="K292" i="5"/>
  <c r="J292" i="5"/>
  <c r="I292" i="5"/>
  <c r="H292" i="5"/>
  <c r="G292" i="5"/>
  <c r="F292" i="5"/>
  <c r="E292" i="5"/>
  <c r="D292" i="5"/>
  <c r="W291" i="5"/>
  <c r="V291" i="5"/>
  <c r="U291" i="5"/>
  <c r="T291" i="5"/>
  <c r="S291" i="5"/>
  <c r="R291" i="5"/>
  <c r="Q291" i="5"/>
  <c r="P291" i="5"/>
  <c r="O291" i="5"/>
  <c r="N291" i="5"/>
  <c r="M291" i="5"/>
  <c r="L291" i="5"/>
  <c r="K291" i="5"/>
  <c r="J291" i="5"/>
  <c r="I291" i="5"/>
  <c r="H291" i="5"/>
  <c r="G291" i="5"/>
  <c r="F291" i="5"/>
  <c r="E291" i="5"/>
  <c r="D291" i="5"/>
  <c r="W290" i="5"/>
  <c r="V290" i="5"/>
  <c r="U290" i="5"/>
  <c r="T290" i="5"/>
  <c r="S290" i="5"/>
  <c r="R290" i="5"/>
  <c r="Q290" i="5"/>
  <c r="P290" i="5"/>
  <c r="O290" i="5"/>
  <c r="N290" i="5"/>
  <c r="M290" i="5"/>
  <c r="L290" i="5"/>
  <c r="K290" i="5"/>
  <c r="J290" i="5"/>
  <c r="I290" i="5"/>
  <c r="H290" i="5"/>
  <c r="G290" i="5"/>
  <c r="F290" i="5"/>
  <c r="E290" i="5"/>
  <c r="D290" i="5"/>
  <c r="W289" i="5"/>
  <c r="V289" i="5"/>
  <c r="U289" i="5"/>
  <c r="T289" i="5"/>
  <c r="S289" i="5"/>
  <c r="R289" i="5"/>
  <c r="Q289" i="5"/>
  <c r="P289" i="5"/>
  <c r="O289" i="5"/>
  <c r="N289" i="5"/>
  <c r="M289" i="5"/>
  <c r="L289" i="5"/>
  <c r="K289" i="5"/>
  <c r="J289" i="5"/>
  <c r="I289" i="5"/>
  <c r="H289" i="5"/>
  <c r="G289" i="5"/>
  <c r="F289" i="5"/>
  <c r="E289" i="5"/>
  <c r="D289" i="5"/>
  <c r="W288" i="5"/>
  <c r="V288" i="5"/>
  <c r="U288" i="5"/>
  <c r="T288" i="5"/>
  <c r="S288" i="5"/>
  <c r="R288" i="5"/>
  <c r="Q288" i="5"/>
  <c r="P288" i="5"/>
  <c r="O288" i="5"/>
  <c r="N288" i="5"/>
  <c r="M288" i="5"/>
  <c r="L288" i="5"/>
  <c r="K288" i="5"/>
  <c r="J288" i="5"/>
  <c r="I288" i="5"/>
  <c r="H288" i="5"/>
  <c r="G288" i="5"/>
  <c r="F288" i="5"/>
  <c r="E288" i="5"/>
  <c r="D288" i="5"/>
  <c r="W287" i="5"/>
  <c r="V287" i="5"/>
  <c r="U287" i="5"/>
  <c r="T287" i="5"/>
  <c r="S287" i="5"/>
  <c r="R287" i="5"/>
  <c r="Q287" i="5"/>
  <c r="P287" i="5"/>
  <c r="O287" i="5"/>
  <c r="N287" i="5"/>
  <c r="M287" i="5"/>
  <c r="L287" i="5"/>
  <c r="K287" i="5"/>
  <c r="J287" i="5"/>
  <c r="I287" i="5"/>
  <c r="H287" i="5"/>
  <c r="G287" i="5"/>
  <c r="F287" i="5"/>
  <c r="E287" i="5"/>
  <c r="D287" i="5"/>
  <c r="W286" i="5"/>
  <c r="V286" i="5"/>
  <c r="U286" i="5"/>
  <c r="T286" i="5"/>
  <c r="S286" i="5"/>
  <c r="R286" i="5"/>
  <c r="Q286" i="5"/>
  <c r="P286" i="5"/>
  <c r="O286" i="5"/>
  <c r="N286" i="5"/>
  <c r="M286" i="5"/>
  <c r="L286" i="5"/>
  <c r="K286" i="5"/>
  <c r="J286" i="5"/>
  <c r="I286" i="5"/>
  <c r="H286" i="5"/>
  <c r="G286" i="5"/>
  <c r="F286" i="5"/>
  <c r="E286" i="5"/>
  <c r="D286" i="5"/>
  <c r="W285" i="5"/>
  <c r="V285" i="5"/>
  <c r="U285" i="5"/>
  <c r="T285" i="5"/>
  <c r="S285" i="5"/>
  <c r="R285" i="5"/>
  <c r="Q285" i="5"/>
  <c r="P285" i="5"/>
  <c r="O285" i="5"/>
  <c r="N285" i="5"/>
  <c r="M285" i="5"/>
  <c r="L285" i="5"/>
  <c r="K285" i="5"/>
  <c r="J285" i="5"/>
  <c r="I285" i="5"/>
  <c r="H285" i="5"/>
  <c r="G285" i="5"/>
  <c r="F285" i="5"/>
  <c r="E285" i="5"/>
  <c r="D285" i="5"/>
  <c r="W284" i="5"/>
  <c r="V284" i="5"/>
  <c r="U284" i="5"/>
  <c r="T284" i="5"/>
  <c r="S284" i="5"/>
  <c r="R284" i="5"/>
  <c r="Q284" i="5"/>
  <c r="P284" i="5"/>
  <c r="O284" i="5"/>
  <c r="N284" i="5"/>
  <c r="M284" i="5"/>
  <c r="L284" i="5"/>
  <c r="K284" i="5"/>
  <c r="J284" i="5"/>
  <c r="I284" i="5"/>
  <c r="H284" i="5"/>
  <c r="G284" i="5"/>
  <c r="F284" i="5"/>
  <c r="E284" i="5"/>
  <c r="D284" i="5"/>
  <c r="W283" i="5"/>
  <c r="V283" i="5"/>
  <c r="U283" i="5"/>
  <c r="T283" i="5"/>
  <c r="S283" i="5"/>
  <c r="R283" i="5"/>
  <c r="Q283" i="5"/>
  <c r="P283" i="5"/>
  <c r="O283" i="5"/>
  <c r="N283" i="5"/>
  <c r="M283" i="5"/>
  <c r="L283" i="5"/>
  <c r="K283" i="5"/>
  <c r="J283" i="5"/>
  <c r="I283" i="5"/>
  <c r="H283" i="5"/>
  <c r="G283" i="5"/>
  <c r="F283" i="5"/>
  <c r="E283" i="5"/>
  <c r="D283" i="5"/>
  <c r="W282" i="5"/>
  <c r="V282" i="5"/>
  <c r="U282" i="5"/>
  <c r="T282" i="5"/>
  <c r="S282" i="5"/>
  <c r="R282" i="5"/>
  <c r="Q282" i="5"/>
  <c r="P282" i="5"/>
  <c r="O282" i="5"/>
  <c r="O293" i="5" s="1"/>
  <c r="N282" i="5"/>
  <c r="N293" i="5" s="1"/>
  <c r="M282" i="5"/>
  <c r="M293" i="5" s="1"/>
  <c r="L282" i="5"/>
  <c r="K282" i="5"/>
  <c r="J282" i="5"/>
  <c r="I282" i="5"/>
  <c r="H282" i="5"/>
  <c r="G282" i="5"/>
  <c r="F282" i="5"/>
  <c r="E282" i="5"/>
  <c r="D282" i="5"/>
  <c r="AV279" i="5"/>
  <c r="AU279" i="5"/>
  <c r="AT279" i="5"/>
  <c r="AS279" i="5"/>
  <c r="AR279" i="5"/>
  <c r="AQ279" i="5"/>
  <c r="AP279" i="5"/>
  <c r="AO279" i="5"/>
  <c r="AN279" i="5"/>
  <c r="AM279" i="5"/>
  <c r="AL279" i="5"/>
  <c r="AK279" i="5"/>
  <c r="AJ279" i="5"/>
  <c r="AI279" i="5"/>
  <c r="AH279" i="5"/>
  <c r="AG279" i="5"/>
  <c r="AF279" i="5"/>
  <c r="AE279" i="5"/>
  <c r="C279" i="5"/>
  <c r="W278" i="5"/>
  <c r="V278" i="5"/>
  <c r="U278" i="5"/>
  <c r="T278" i="5"/>
  <c r="S278" i="5"/>
  <c r="R278" i="5"/>
  <c r="Q278" i="5"/>
  <c r="P278" i="5"/>
  <c r="O278" i="5"/>
  <c r="N278" i="5"/>
  <c r="M278" i="5"/>
  <c r="L278" i="5"/>
  <c r="K278" i="5"/>
  <c r="J278" i="5"/>
  <c r="I278" i="5"/>
  <c r="H278" i="5"/>
  <c r="G278" i="5"/>
  <c r="F278" i="5"/>
  <c r="E278" i="5"/>
  <c r="D278" i="5"/>
  <c r="W276" i="5"/>
  <c r="V276" i="5"/>
  <c r="V279" i="5" s="1"/>
  <c r="U276" i="5"/>
  <c r="U279" i="5" s="1"/>
  <c r="T276" i="5"/>
  <c r="T279" i="5" s="1"/>
  <c r="S276" i="5"/>
  <c r="S279" i="5" s="1"/>
  <c r="R276" i="5"/>
  <c r="Q276" i="5"/>
  <c r="P276" i="5"/>
  <c r="O276" i="5"/>
  <c r="N276" i="5"/>
  <c r="N279" i="5" s="1"/>
  <c r="M276" i="5"/>
  <c r="M279" i="5" s="1"/>
  <c r="L276" i="5"/>
  <c r="L279" i="5" s="1"/>
  <c r="K276" i="5"/>
  <c r="J276" i="5"/>
  <c r="I276" i="5"/>
  <c r="H276" i="5"/>
  <c r="G276" i="5"/>
  <c r="F276" i="5"/>
  <c r="E276" i="5"/>
  <c r="E21" i="77" s="1"/>
  <c r="D276" i="5"/>
  <c r="C274" i="5"/>
  <c r="W272" i="5"/>
  <c r="W273" i="5" s="1"/>
  <c r="V272" i="5"/>
  <c r="V273" i="5" s="1"/>
  <c r="U272" i="5"/>
  <c r="U273" i="5" s="1"/>
  <c r="T272" i="5"/>
  <c r="T273" i="5" s="1"/>
  <c r="S272" i="5"/>
  <c r="S273" i="5" s="1"/>
  <c r="R272" i="5"/>
  <c r="R273" i="5" s="1"/>
  <c r="Q272" i="5"/>
  <c r="Q273" i="5" s="1"/>
  <c r="P272" i="5"/>
  <c r="P273" i="5" s="1"/>
  <c r="O272" i="5"/>
  <c r="O273" i="5" s="1"/>
  <c r="N272" i="5"/>
  <c r="N273" i="5" s="1"/>
  <c r="M272" i="5"/>
  <c r="M273" i="5" s="1"/>
  <c r="L272" i="5"/>
  <c r="L273" i="5" s="1"/>
  <c r="K272" i="5"/>
  <c r="K273" i="5" s="1"/>
  <c r="J272" i="5"/>
  <c r="J273" i="5" s="1"/>
  <c r="I272" i="5"/>
  <c r="H272" i="5"/>
  <c r="G272" i="5"/>
  <c r="F272" i="5"/>
  <c r="E272" i="5"/>
  <c r="D272" i="5"/>
  <c r="W268" i="5"/>
  <c r="W269" i="5" s="1"/>
  <c r="V268" i="5"/>
  <c r="V269" i="5" s="1"/>
  <c r="U268" i="5"/>
  <c r="U269" i="5" s="1"/>
  <c r="T268" i="5"/>
  <c r="T269" i="5" s="1"/>
  <c r="S268" i="5"/>
  <c r="S269" i="5" s="1"/>
  <c r="R268" i="5"/>
  <c r="R269" i="5" s="1"/>
  <c r="Q268" i="5"/>
  <c r="Q269" i="5" s="1"/>
  <c r="P268" i="5"/>
  <c r="P269" i="5" s="1"/>
  <c r="O268" i="5"/>
  <c r="O269" i="5" s="1"/>
  <c r="N268" i="5"/>
  <c r="N269" i="5" s="1"/>
  <c r="M268" i="5"/>
  <c r="M269" i="5" s="1"/>
  <c r="L268" i="5"/>
  <c r="L269" i="5" s="1"/>
  <c r="K268" i="5"/>
  <c r="K269" i="5" s="1"/>
  <c r="J268" i="5"/>
  <c r="J269" i="5" s="1"/>
  <c r="I268" i="5"/>
  <c r="H268" i="5"/>
  <c r="G268" i="5"/>
  <c r="F268" i="5"/>
  <c r="E268" i="5"/>
  <c r="D268" i="5"/>
  <c r="W265" i="5"/>
  <c r="V265" i="5"/>
  <c r="U265" i="5"/>
  <c r="T265" i="5"/>
  <c r="S265" i="5"/>
  <c r="R265" i="5"/>
  <c r="Q265" i="5"/>
  <c r="P265" i="5"/>
  <c r="O265" i="5"/>
  <c r="N265" i="5"/>
  <c r="M265" i="5"/>
  <c r="L265" i="5"/>
  <c r="K265" i="5"/>
  <c r="J265" i="5"/>
  <c r="I265" i="5"/>
  <c r="H265" i="5"/>
  <c r="G265" i="5"/>
  <c r="F265" i="5"/>
  <c r="E265" i="5"/>
  <c r="D265" i="5"/>
  <c r="W264" i="5"/>
  <c r="V264" i="5"/>
  <c r="U264" i="5"/>
  <c r="T264" i="5"/>
  <c r="S264" i="5"/>
  <c r="R264" i="5"/>
  <c r="Q264" i="5"/>
  <c r="P264" i="5"/>
  <c r="O264" i="5"/>
  <c r="N264" i="5"/>
  <c r="M264" i="5"/>
  <c r="L264" i="5"/>
  <c r="K264" i="5"/>
  <c r="J264" i="5"/>
  <c r="I264" i="5"/>
  <c r="H264" i="5"/>
  <c r="G264" i="5"/>
  <c r="F264" i="5"/>
  <c r="E264" i="5"/>
  <c r="D264" i="5"/>
  <c r="W263" i="5"/>
  <c r="V263" i="5"/>
  <c r="U263" i="5"/>
  <c r="T263" i="5"/>
  <c r="S263" i="5"/>
  <c r="R263" i="5"/>
  <c r="R266" i="5" s="1"/>
  <c r="Q263" i="5"/>
  <c r="Q266" i="5" s="1"/>
  <c r="P263" i="5"/>
  <c r="O263" i="5"/>
  <c r="N263" i="5"/>
  <c r="M263" i="5"/>
  <c r="L263" i="5"/>
  <c r="L266" i="5" s="1"/>
  <c r="K263" i="5"/>
  <c r="J263" i="5"/>
  <c r="I263" i="5"/>
  <c r="H263" i="5"/>
  <c r="G263" i="5"/>
  <c r="F263" i="5"/>
  <c r="E263" i="5"/>
  <c r="D263" i="5"/>
  <c r="W260" i="5"/>
  <c r="V260" i="5"/>
  <c r="U260" i="5"/>
  <c r="T260" i="5"/>
  <c r="S260" i="5"/>
  <c r="R260" i="5"/>
  <c r="Q260" i="5"/>
  <c r="P260" i="5"/>
  <c r="O260" i="5"/>
  <c r="N260" i="5"/>
  <c r="M260" i="5"/>
  <c r="L260" i="5"/>
  <c r="K260" i="5"/>
  <c r="J260" i="5"/>
  <c r="I260" i="5"/>
  <c r="H260" i="5"/>
  <c r="G260" i="5"/>
  <c r="F260" i="5"/>
  <c r="E260" i="5"/>
  <c r="D260" i="5"/>
  <c r="W259" i="5"/>
  <c r="V259" i="5"/>
  <c r="U259" i="5"/>
  <c r="T259" i="5"/>
  <c r="S259" i="5"/>
  <c r="R259" i="5"/>
  <c r="Q259" i="5"/>
  <c r="P259" i="5"/>
  <c r="O259" i="5"/>
  <c r="N259" i="5"/>
  <c r="M259" i="5"/>
  <c r="L259" i="5"/>
  <c r="K259" i="5"/>
  <c r="J259" i="5"/>
  <c r="I259" i="5"/>
  <c r="H259" i="5"/>
  <c r="G259" i="5"/>
  <c r="F259" i="5"/>
  <c r="E259" i="5"/>
  <c r="D259" i="5"/>
  <c r="W258" i="5"/>
  <c r="V258" i="5"/>
  <c r="U258" i="5"/>
  <c r="T258" i="5"/>
  <c r="S258" i="5"/>
  <c r="R258" i="5"/>
  <c r="Q258" i="5"/>
  <c r="P258" i="5"/>
  <c r="O258" i="5"/>
  <c r="N258" i="5"/>
  <c r="M258" i="5"/>
  <c r="L258" i="5"/>
  <c r="K258" i="5"/>
  <c r="J258" i="5"/>
  <c r="I258" i="5"/>
  <c r="H258" i="5"/>
  <c r="G258" i="5"/>
  <c r="F258" i="5"/>
  <c r="E258" i="5"/>
  <c r="D258" i="5"/>
  <c r="W257" i="5"/>
  <c r="V257" i="5"/>
  <c r="U257" i="5"/>
  <c r="T257" i="5"/>
  <c r="S257" i="5"/>
  <c r="R257" i="5"/>
  <c r="Q257" i="5"/>
  <c r="P257" i="5"/>
  <c r="O257" i="5"/>
  <c r="N257" i="5"/>
  <c r="M257" i="5"/>
  <c r="L257" i="5"/>
  <c r="K257" i="5"/>
  <c r="J257" i="5"/>
  <c r="I257" i="5"/>
  <c r="H257" i="5"/>
  <c r="G257" i="5"/>
  <c r="F257" i="5"/>
  <c r="E257" i="5"/>
  <c r="D257" i="5"/>
  <c r="W256" i="5"/>
  <c r="V256" i="5"/>
  <c r="U256" i="5"/>
  <c r="T256" i="5"/>
  <c r="S256" i="5"/>
  <c r="R256" i="5"/>
  <c r="Q256" i="5"/>
  <c r="P256" i="5"/>
  <c r="O256" i="5"/>
  <c r="N256" i="5"/>
  <c r="M256" i="5"/>
  <c r="L256" i="5"/>
  <c r="K256" i="5"/>
  <c r="J256" i="5"/>
  <c r="I256" i="5"/>
  <c r="H256" i="5"/>
  <c r="G256" i="5"/>
  <c r="F256" i="5"/>
  <c r="E256" i="5"/>
  <c r="D256" i="5"/>
  <c r="W255" i="5"/>
  <c r="V255" i="5"/>
  <c r="U255" i="5"/>
  <c r="T255" i="5"/>
  <c r="S255" i="5"/>
  <c r="R255" i="5"/>
  <c r="Q255" i="5"/>
  <c r="P255" i="5"/>
  <c r="O255" i="5"/>
  <c r="N255" i="5"/>
  <c r="M255" i="5"/>
  <c r="L255" i="5"/>
  <c r="K255" i="5"/>
  <c r="J255" i="5"/>
  <c r="I255" i="5"/>
  <c r="H255" i="5"/>
  <c r="G255" i="5"/>
  <c r="F255" i="5"/>
  <c r="E255" i="5"/>
  <c r="D255" i="5"/>
  <c r="W254" i="5"/>
  <c r="V254" i="5"/>
  <c r="U254" i="5"/>
  <c r="T254" i="5"/>
  <c r="T261" i="5" s="1"/>
  <c r="S254" i="5"/>
  <c r="R254" i="5"/>
  <c r="Q254" i="5"/>
  <c r="P254" i="5"/>
  <c r="O254" i="5"/>
  <c r="O261" i="5" s="1"/>
  <c r="N254" i="5"/>
  <c r="N261" i="5" s="1"/>
  <c r="M254" i="5"/>
  <c r="M261" i="5" s="1"/>
  <c r="L254" i="5"/>
  <c r="K254" i="5"/>
  <c r="J254" i="5"/>
  <c r="I254" i="5"/>
  <c r="H254" i="5"/>
  <c r="G254" i="5"/>
  <c r="F254" i="5"/>
  <c r="E254" i="5"/>
  <c r="D254" i="5"/>
  <c r="C242" i="5"/>
  <c r="W239" i="5"/>
  <c r="W240" i="5" s="1"/>
  <c r="V239" i="5"/>
  <c r="V240" i="5" s="1"/>
  <c r="U239" i="5"/>
  <c r="U240" i="5" s="1"/>
  <c r="T239" i="5"/>
  <c r="T240" i="5" s="1"/>
  <c r="S239" i="5"/>
  <c r="S240" i="5" s="1"/>
  <c r="R239" i="5"/>
  <c r="R240" i="5" s="1"/>
  <c r="Q239" i="5"/>
  <c r="Q240" i="5" s="1"/>
  <c r="P239" i="5"/>
  <c r="P240" i="5" s="1"/>
  <c r="O239" i="5"/>
  <c r="O240" i="5" s="1"/>
  <c r="N239" i="5"/>
  <c r="N240" i="5" s="1"/>
  <c r="M239" i="5"/>
  <c r="M240" i="5" s="1"/>
  <c r="L239" i="5"/>
  <c r="L240" i="5" s="1"/>
  <c r="K239" i="5"/>
  <c r="K240" i="5" s="1"/>
  <c r="J239" i="5"/>
  <c r="J240" i="5" s="1"/>
  <c r="I239" i="5"/>
  <c r="H239" i="5"/>
  <c r="G239" i="5"/>
  <c r="F239" i="5"/>
  <c r="E239" i="5"/>
  <c r="D239" i="5"/>
  <c r="AV237" i="5"/>
  <c r="AU237" i="5"/>
  <c r="AT237" i="5"/>
  <c r="AS237" i="5"/>
  <c r="AR237" i="5"/>
  <c r="AQ237" i="5"/>
  <c r="AP237" i="5"/>
  <c r="AO237" i="5"/>
  <c r="AN237" i="5"/>
  <c r="AM237" i="5"/>
  <c r="AL237" i="5"/>
  <c r="AK237" i="5"/>
  <c r="AJ237" i="5"/>
  <c r="AI237" i="5"/>
  <c r="AH237" i="5"/>
  <c r="AG237" i="5"/>
  <c r="AF237" i="5"/>
  <c r="AE237" i="5"/>
  <c r="W236" i="5"/>
  <c r="W237" i="5" s="1"/>
  <c r="V236" i="5"/>
  <c r="V237" i="5" s="1"/>
  <c r="U236" i="5"/>
  <c r="U237" i="5" s="1"/>
  <c r="T236" i="5"/>
  <c r="T237" i="5" s="1"/>
  <c r="S236" i="5"/>
  <c r="S237" i="5" s="1"/>
  <c r="R236" i="5"/>
  <c r="R237" i="5" s="1"/>
  <c r="Q236" i="5"/>
  <c r="Q237" i="5" s="1"/>
  <c r="P236" i="5"/>
  <c r="P237" i="5" s="1"/>
  <c r="O236" i="5"/>
  <c r="O237" i="5" s="1"/>
  <c r="N236" i="5"/>
  <c r="N237" i="5" s="1"/>
  <c r="M236" i="5"/>
  <c r="M237" i="5" s="1"/>
  <c r="L236" i="5"/>
  <c r="L237" i="5" s="1"/>
  <c r="K236" i="5"/>
  <c r="K237" i="5" s="1"/>
  <c r="J236" i="5"/>
  <c r="J237" i="5" s="1"/>
  <c r="I236" i="5"/>
  <c r="H236" i="5"/>
  <c r="G236" i="5"/>
  <c r="F236" i="5"/>
  <c r="E236" i="5"/>
  <c r="D236" i="5"/>
  <c r="W227" i="5"/>
  <c r="V227" i="5"/>
  <c r="U227" i="5"/>
  <c r="T227" i="5"/>
  <c r="S227" i="5"/>
  <c r="R227" i="5"/>
  <c r="Q227" i="5"/>
  <c r="P227" i="5"/>
  <c r="O227" i="5"/>
  <c r="N227" i="5"/>
  <c r="M227" i="5"/>
  <c r="L227" i="5"/>
  <c r="K227" i="5"/>
  <c r="J227" i="5"/>
  <c r="I227" i="5"/>
  <c r="H227" i="5"/>
  <c r="G227" i="5"/>
  <c r="F227" i="5"/>
  <c r="E227" i="5"/>
  <c r="D227" i="5"/>
  <c r="W226" i="5"/>
  <c r="V226" i="5"/>
  <c r="U226" i="5"/>
  <c r="T226" i="5"/>
  <c r="S226" i="5"/>
  <c r="R226" i="5"/>
  <c r="Q226" i="5"/>
  <c r="P226" i="5"/>
  <c r="O226" i="5"/>
  <c r="N226" i="5"/>
  <c r="M226" i="5"/>
  <c r="L226" i="5"/>
  <c r="K226" i="5"/>
  <c r="J226" i="5"/>
  <c r="I226" i="5"/>
  <c r="H226" i="5"/>
  <c r="G226" i="5"/>
  <c r="F226" i="5"/>
  <c r="E226" i="5"/>
  <c r="D226" i="5"/>
  <c r="W225" i="5"/>
  <c r="V225" i="5"/>
  <c r="U225" i="5"/>
  <c r="T225" i="5"/>
  <c r="S225" i="5"/>
  <c r="R225" i="5"/>
  <c r="Q225" i="5"/>
  <c r="P225" i="5"/>
  <c r="O225" i="5"/>
  <c r="N225" i="5"/>
  <c r="M225" i="5"/>
  <c r="L225" i="5"/>
  <c r="K225" i="5"/>
  <c r="J225" i="5"/>
  <c r="I225" i="5"/>
  <c r="H225" i="5"/>
  <c r="G225" i="5"/>
  <c r="F225" i="5"/>
  <c r="E225" i="5"/>
  <c r="D225" i="5"/>
  <c r="W224" i="5"/>
  <c r="V224" i="5"/>
  <c r="U224" i="5"/>
  <c r="T224" i="5"/>
  <c r="S224" i="5"/>
  <c r="R224" i="5"/>
  <c r="Q224" i="5"/>
  <c r="P224" i="5"/>
  <c r="O224" i="5"/>
  <c r="N224" i="5"/>
  <c r="M224" i="5"/>
  <c r="L224" i="5"/>
  <c r="K224" i="5"/>
  <c r="J224" i="5"/>
  <c r="I224" i="5"/>
  <c r="H224" i="5"/>
  <c r="G224" i="5"/>
  <c r="F224" i="5"/>
  <c r="E224" i="5"/>
  <c r="D224" i="5"/>
  <c r="W223" i="5"/>
  <c r="V223" i="5"/>
  <c r="U223" i="5"/>
  <c r="T223" i="5"/>
  <c r="S223" i="5"/>
  <c r="R223" i="5"/>
  <c r="Q223" i="5"/>
  <c r="P223" i="5"/>
  <c r="O223" i="5"/>
  <c r="N223" i="5"/>
  <c r="M223" i="5"/>
  <c r="L223" i="5"/>
  <c r="K223" i="5"/>
  <c r="J223" i="5"/>
  <c r="I223" i="5"/>
  <c r="H223" i="5"/>
  <c r="G223" i="5"/>
  <c r="F223" i="5"/>
  <c r="E223" i="5"/>
  <c r="D223" i="5"/>
  <c r="W222" i="5"/>
  <c r="V222" i="5"/>
  <c r="U222" i="5"/>
  <c r="T222" i="5"/>
  <c r="S222" i="5"/>
  <c r="R222" i="5"/>
  <c r="Q222" i="5"/>
  <c r="P222" i="5"/>
  <c r="O222" i="5"/>
  <c r="N222" i="5"/>
  <c r="M222" i="5"/>
  <c r="L222" i="5"/>
  <c r="K222" i="5"/>
  <c r="J222" i="5"/>
  <c r="I222" i="5"/>
  <c r="H222" i="5"/>
  <c r="G222" i="5"/>
  <c r="F222" i="5"/>
  <c r="E222" i="5"/>
  <c r="D222" i="5"/>
  <c r="W221" i="5"/>
  <c r="V221" i="5"/>
  <c r="U221" i="5"/>
  <c r="T221" i="5"/>
  <c r="S221" i="5"/>
  <c r="R221" i="5"/>
  <c r="Q221" i="5"/>
  <c r="P221" i="5"/>
  <c r="O221" i="5"/>
  <c r="N221" i="5"/>
  <c r="M221" i="5"/>
  <c r="L221" i="5"/>
  <c r="K221" i="5"/>
  <c r="J221" i="5"/>
  <c r="I221" i="5"/>
  <c r="H221" i="5"/>
  <c r="G221" i="5"/>
  <c r="F221" i="5"/>
  <c r="E221" i="5"/>
  <c r="D221" i="5"/>
  <c r="W220" i="5"/>
  <c r="V220" i="5"/>
  <c r="U220" i="5"/>
  <c r="T220" i="5"/>
  <c r="S220" i="5"/>
  <c r="R220" i="5"/>
  <c r="Q220" i="5"/>
  <c r="P220" i="5"/>
  <c r="O220" i="5"/>
  <c r="N220" i="5"/>
  <c r="M220" i="5"/>
  <c r="L220" i="5"/>
  <c r="K220" i="5"/>
  <c r="J220" i="5"/>
  <c r="I220" i="5"/>
  <c r="H220" i="5"/>
  <c r="G220" i="5"/>
  <c r="F220" i="5"/>
  <c r="E220" i="5"/>
  <c r="D220" i="5"/>
  <c r="W219" i="5"/>
  <c r="V219" i="5"/>
  <c r="U219" i="5"/>
  <c r="T219" i="5"/>
  <c r="S219" i="5"/>
  <c r="R219" i="5"/>
  <c r="Q219" i="5"/>
  <c r="P219" i="5"/>
  <c r="O219" i="5"/>
  <c r="N219" i="5"/>
  <c r="M219" i="5"/>
  <c r="L219" i="5"/>
  <c r="K219" i="5"/>
  <c r="J219" i="5"/>
  <c r="I219" i="5"/>
  <c r="H219" i="5"/>
  <c r="G219" i="5"/>
  <c r="F219" i="5"/>
  <c r="E219" i="5"/>
  <c r="D219" i="5"/>
  <c r="W218" i="5"/>
  <c r="V218" i="5"/>
  <c r="V228" i="5" s="1"/>
  <c r="U218" i="5"/>
  <c r="U228" i="5" s="1"/>
  <c r="T218" i="5"/>
  <c r="T228" i="5" s="1"/>
  <c r="S218" i="5"/>
  <c r="R218" i="5"/>
  <c r="Q218" i="5"/>
  <c r="P218" i="5"/>
  <c r="O218" i="5"/>
  <c r="O228" i="5" s="1"/>
  <c r="N218" i="5"/>
  <c r="M218" i="5"/>
  <c r="L218" i="5"/>
  <c r="K218" i="5"/>
  <c r="J218" i="5"/>
  <c r="J228" i="5" s="1"/>
  <c r="I218" i="5"/>
  <c r="H218" i="5"/>
  <c r="G218" i="5"/>
  <c r="F218" i="5"/>
  <c r="E218" i="5"/>
  <c r="D218" i="5"/>
  <c r="W215" i="5"/>
  <c r="V215" i="5"/>
  <c r="U215" i="5"/>
  <c r="T215" i="5"/>
  <c r="S215" i="5"/>
  <c r="R215" i="5"/>
  <c r="Q215" i="5"/>
  <c r="P215" i="5"/>
  <c r="O215" i="5"/>
  <c r="N215" i="5"/>
  <c r="M215" i="5"/>
  <c r="L215" i="5"/>
  <c r="K215" i="5"/>
  <c r="J215" i="5"/>
  <c r="I215" i="5"/>
  <c r="H215" i="5"/>
  <c r="G215" i="5"/>
  <c r="F215" i="5"/>
  <c r="E215" i="5"/>
  <c r="D215" i="5"/>
  <c r="W214" i="5"/>
  <c r="V214" i="5"/>
  <c r="U214" i="5"/>
  <c r="T214" i="5"/>
  <c r="S214" i="5"/>
  <c r="R214" i="5"/>
  <c r="Q214" i="5"/>
  <c r="P214" i="5"/>
  <c r="O214" i="5"/>
  <c r="N214" i="5"/>
  <c r="M214" i="5"/>
  <c r="L214" i="5"/>
  <c r="K214" i="5"/>
  <c r="J214" i="5"/>
  <c r="I214" i="5"/>
  <c r="H214" i="5"/>
  <c r="G214" i="5"/>
  <c r="F214" i="5"/>
  <c r="E214" i="5"/>
  <c r="D214" i="5"/>
  <c r="W213" i="5"/>
  <c r="V213" i="5"/>
  <c r="U213" i="5"/>
  <c r="T213" i="5"/>
  <c r="S213" i="5"/>
  <c r="R213" i="5"/>
  <c r="Q213" i="5"/>
  <c r="P213" i="5"/>
  <c r="O213" i="5"/>
  <c r="N213" i="5"/>
  <c r="M213" i="5"/>
  <c r="L213" i="5"/>
  <c r="K213" i="5"/>
  <c r="J213" i="5"/>
  <c r="I213" i="5"/>
  <c r="H213" i="5"/>
  <c r="G213" i="5"/>
  <c r="F213" i="5"/>
  <c r="E213" i="5"/>
  <c r="D213" i="5"/>
  <c r="W212" i="5"/>
  <c r="V212" i="5"/>
  <c r="U212" i="5"/>
  <c r="T212" i="5"/>
  <c r="S212" i="5"/>
  <c r="R212" i="5"/>
  <c r="Q212" i="5"/>
  <c r="P212" i="5"/>
  <c r="O212" i="5"/>
  <c r="N212" i="5"/>
  <c r="M212" i="5"/>
  <c r="L212" i="5"/>
  <c r="K212" i="5"/>
  <c r="J212" i="5"/>
  <c r="I212" i="5"/>
  <c r="H212" i="5"/>
  <c r="G212" i="5"/>
  <c r="F212" i="5"/>
  <c r="E212" i="5"/>
  <c r="D212" i="5"/>
  <c r="W211" i="5"/>
  <c r="V211" i="5"/>
  <c r="U211" i="5"/>
  <c r="T211" i="5"/>
  <c r="S211" i="5"/>
  <c r="R211" i="5"/>
  <c r="Q211" i="5"/>
  <c r="P211" i="5"/>
  <c r="O211" i="5"/>
  <c r="N211" i="5"/>
  <c r="M211" i="5"/>
  <c r="L211" i="5"/>
  <c r="K211" i="5"/>
  <c r="J211" i="5"/>
  <c r="I211" i="5"/>
  <c r="H211" i="5"/>
  <c r="G211" i="5"/>
  <c r="F211" i="5"/>
  <c r="E211" i="5"/>
  <c r="D211" i="5"/>
  <c r="W210" i="5"/>
  <c r="V210" i="5"/>
  <c r="U210" i="5"/>
  <c r="T210" i="5"/>
  <c r="S210" i="5"/>
  <c r="R210" i="5"/>
  <c r="Q210" i="5"/>
  <c r="P210" i="5"/>
  <c r="O210" i="5"/>
  <c r="N210" i="5"/>
  <c r="M210" i="5"/>
  <c r="L210" i="5"/>
  <c r="K210" i="5"/>
  <c r="J210" i="5"/>
  <c r="I210" i="5"/>
  <c r="H210" i="5"/>
  <c r="G210" i="5"/>
  <c r="F210" i="5"/>
  <c r="E210" i="5"/>
  <c r="D210" i="5"/>
  <c r="W209" i="5"/>
  <c r="V209" i="5"/>
  <c r="U209" i="5"/>
  <c r="T209" i="5"/>
  <c r="S209" i="5"/>
  <c r="R209" i="5"/>
  <c r="R216" i="5" s="1"/>
  <c r="Q209" i="5"/>
  <c r="Q216" i="5" s="1"/>
  <c r="P209" i="5"/>
  <c r="P216" i="5" s="1"/>
  <c r="O209" i="5"/>
  <c r="N209" i="5"/>
  <c r="M209" i="5"/>
  <c r="L209" i="5"/>
  <c r="K209" i="5"/>
  <c r="K216" i="5" s="1"/>
  <c r="J209" i="5"/>
  <c r="I209" i="5"/>
  <c r="H209" i="5"/>
  <c r="G209" i="5"/>
  <c r="F209" i="5"/>
  <c r="E209" i="5"/>
  <c r="D209" i="5"/>
  <c r="AV205" i="5"/>
  <c r="AU205" i="5"/>
  <c r="AT205" i="5"/>
  <c r="AS205" i="5"/>
  <c r="AR205" i="5"/>
  <c r="AQ205" i="5"/>
  <c r="AP205" i="5"/>
  <c r="AO205" i="5"/>
  <c r="AN205" i="5"/>
  <c r="AM205" i="5"/>
  <c r="AL205" i="5"/>
  <c r="AK205" i="5"/>
  <c r="AJ205" i="5"/>
  <c r="AI205" i="5"/>
  <c r="AH205" i="5"/>
  <c r="AG205" i="5"/>
  <c r="AF205" i="5"/>
  <c r="AE205" i="5"/>
  <c r="W204" i="5"/>
  <c r="W205" i="5" s="1"/>
  <c r="V204" i="5"/>
  <c r="V205" i="5" s="1"/>
  <c r="U204" i="5"/>
  <c r="U205" i="5" s="1"/>
  <c r="T204" i="5"/>
  <c r="T205" i="5" s="1"/>
  <c r="S204" i="5"/>
  <c r="S205" i="5" s="1"/>
  <c r="R204" i="5"/>
  <c r="R205" i="5" s="1"/>
  <c r="Q204" i="5"/>
  <c r="Q205" i="5" s="1"/>
  <c r="P204" i="5"/>
  <c r="P205" i="5" s="1"/>
  <c r="O204" i="5"/>
  <c r="O205" i="5" s="1"/>
  <c r="N204" i="5"/>
  <c r="N205" i="5" s="1"/>
  <c r="M204" i="5"/>
  <c r="M205" i="5" s="1"/>
  <c r="L204" i="5"/>
  <c r="L205" i="5" s="1"/>
  <c r="K204" i="5"/>
  <c r="K205" i="5" s="1"/>
  <c r="J204" i="5"/>
  <c r="J205" i="5" s="1"/>
  <c r="I204" i="5"/>
  <c r="H204" i="5"/>
  <c r="G204" i="5"/>
  <c r="F204" i="5"/>
  <c r="E204" i="5"/>
  <c r="D22" i="77" s="1"/>
  <c r="D204" i="5"/>
  <c r="E202" i="5"/>
  <c r="W201" i="5"/>
  <c r="V201" i="5"/>
  <c r="U201" i="5"/>
  <c r="T201" i="5"/>
  <c r="S201" i="5"/>
  <c r="R201" i="5"/>
  <c r="Q201" i="5"/>
  <c r="P201" i="5"/>
  <c r="O201" i="5"/>
  <c r="N201" i="5"/>
  <c r="M201" i="5"/>
  <c r="L201" i="5"/>
  <c r="K201" i="5"/>
  <c r="J201" i="5"/>
  <c r="I201" i="5"/>
  <c r="H201" i="5"/>
  <c r="G201" i="5"/>
  <c r="F201" i="5"/>
  <c r="E201" i="5"/>
  <c r="D201" i="5"/>
  <c r="W200" i="5"/>
  <c r="V200" i="5"/>
  <c r="U200" i="5"/>
  <c r="T200" i="5"/>
  <c r="S200" i="5"/>
  <c r="R200" i="5"/>
  <c r="Q200" i="5"/>
  <c r="P200" i="5"/>
  <c r="O200" i="5"/>
  <c r="N200" i="5"/>
  <c r="M200" i="5"/>
  <c r="L200" i="5"/>
  <c r="K200" i="5"/>
  <c r="J200" i="5"/>
  <c r="I200" i="5"/>
  <c r="H200" i="5"/>
  <c r="G200" i="5"/>
  <c r="F200" i="5"/>
  <c r="E200" i="5"/>
  <c r="D200" i="5"/>
  <c r="W199" i="5"/>
  <c r="V199" i="5"/>
  <c r="U199" i="5"/>
  <c r="T199" i="5"/>
  <c r="S199" i="5"/>
  <c r="R199" i="5"/>
  <c r="Q199" i="5"/>
  <c r="P199" i="5"/>
  <c r="O199" i="5"/>
  <c r="N199" i="5"/>
  <c r="M199" i="5"/>
  <c r="L199" i="5"/>
  <c r="K199" i="5"/>
  <c r="J199" i="5"/>
  <c r="I199" i="5"/>
  <c r="H199" i="5"/>
  <c r="G199" i="5"/>
  <c r="F199" i="5"/>
  <c r="E199" i="5"/>
  <c r="D199" i="5"/>
  <c r="W198" i="5"/>
  <c r="V198" i="5"/>
  <c r="U198" i="5"/>
  <c r="T198" i="5"/>
  <c r="S198" i="5"/>
  <c r="R198" i="5"/>
  <c r="Q198" i="5"/>
  <c r="P198" i="5"/>
  <c r="O198" i="5"/>
  <c r="N198" i="5"/>
  <c r="M198" i="5"/>
  <c r="L198" i="5"/>
  <c r="K198" i="5"/>
  <c r="J198" i="5"/>
  <c r="I198" i="5"/>
  <c r="H198" i="5"/>
  <c r="G198" i="5"/>
  <c r="F198" i="5"/>
  <c r="E198" i="5"/>
  <c r="D198" i="5"/>
  <c r="W197" i="5"/>
  <c r="W202" i="5" s="1"/>
  <c r="V197" i="5"/>
  <c r="U197" i="5"/>
  <c r="T197" i="5"/>
  <c r="S197" i="5"/>
  <c r="R197" i="5"/>
  <c r="R202" i="5" s="1"/>
  <c r="Q197" i="5"/>
  <c r="P197" i="5"/>
  <c r="O197" i="5"/>
  <c r="N197" i="5"/>
  <c r="M197" i="5"/>
  <c r="M202" i="5" s="1"/>
  <c r="L197" i="5"/>
  <c r="L202" i="5" s="1"/>
  <c r="K197" i="5"/>
  <c r="K202" i="5" s="1"/>
  <c r="J197" i="5"/>
  <c r="I197" i="5"/>
  <c r="H197" i="5"/>
  <c r="G197" i="5"/>
  <c r="F197" i="5"/>
  <c r="E197" i="5"/>
  <c r="D197" i="5"/>
  <c r="W194" i="5"/>
  <c r="V194" i="5"/>
  <c r="U194" i="5"/>
  <c r="T194" i="5"/>
  <c r="S194" i="5"/>
  <c r="R194" i="5"/>
  <c r="Q194" i="5"/>
  <c r="P194" i="5"/>
  <c r="O194" i="5"/>
  <c r="N194" i="5"/>
  <c r="M194" i="5"/>
  <c r="L194" i="5"/>
  <c r="K194" i="5"/>
  <c r="J194" i="5"/>
  <c r="I194" i="5"/>
  <c r="H194" i="5"/>
  <c r="G194" i="5"/>
  <c r="F194" i="5"/>
  <c r="E194" i="5"/>
  <c r="D194" i="5"/>
  <c r="W193" i="5"/>
  <c r="V193" i="5"/>
  <c r="U193" i="5"/>
  <c r="T193" i="5"/>
  <c r="S193" i="5"/>
  <c r="R193" i="5"/>
  <c r="Q193" i="5"/>
  <c r="P193" i="5"/>
  <c r="O193" i="5"/>
  <c r="N193" i="5"/>
  <c r="M193" i="5"/>
  <c r="L193" i="5"/>
  <c r="K193" i="5"/>
  <c r="J193" i="5"/>
  <c r="I193" i="5"/>
  <c r="H193" i="5"/>
  <c r="G193" i="5"/>
  <c r="F193" i="5"/>
  <c r="E193" i="5"/>
  <c r="D193" i="5"/>
  <c r="W192" i="5"/>
  <c r="V192" i="5"/>
  <c r="U192" i="5"/>
  <c r="T192" i="5"/>
  <c r="S192" i="5"/>
  <c r="R192" i="5"/>
  <c r="Q192" i="5"/>
  <c r="P192" i="5"/>
  <c r="O192" i="5"/>
  <c r="N192" i="5"/>
  <c r="M192" i="5"/>
  <c r="L192" i="5"/>
  <c r="K192" i="5"/>
  <c r="J192" i="5"/>
  <c r="I192" i="5"/>
  <c r="H192" i="5"/>
  <c r="F192" i="5"/>
  <c r="E192" i="5"/>
  <c r="D192" i="5"/>
  <c r="W191" i="5"/>
  <c r="V191" i="5"/>
  <c r="U191" i="5"/>
  <c r="T191" i="5"/>
  <c r="S191" i="5"/>
  <c r="R191" i="5"/>
  <c r="Q191" i="5"/>
  <c r="P191" i="5"/>
  <c r="O191" i="5"/>
  <c r="N191" i="5"/>
  <c r="M191" i="5"/>
  <c r="L191" i="5"/>
  <c r="K191" i="5"/>
  <c r="J191" i="5"/>
  <c r="I191" i="5"/>
  <c r="H191" i="5"/>
  <c r="G191" i="5"/>
  <c r="E191" i="5"/>
  <c r="D191" i="5"/>
  <c r="W190" i="5"/>
  <c r="V190" i="5"/>
  <c r="U190" i="5"/>
  <c r="T190" i="5"/>
  <c r="S190" i="5"/>
  <c r="R190" i="5"/>
  <c r="Q190" i="5"/>
  <c r="P190" i="5"/>
  <c r="O190" i="5"/>
  <c r="O195" i="5" s="1"/>
  <c r="N190" i="5"/>
  <c r="N195" i="5" s="1"/>
  <c r="M190" i="5"/>
  <c r="L190" i="5"/>
  <c r="K190" i="5"/>
  <c r="J190" i="5"/>
  <c r="I190" i="5"/>
  <c r="H190" i="5"/>
  <c r="G190" i="5"/>
  <c r="E190" i="5"/>
  <c r="D190" i="5"/>
  <c r="W187" i="5"/>
  <c r="V187" i="5"/>
  <c r="U187" i="5"/>
  <c r="T187" i="5"/>
  <c r="S187" i="5"/>
  <c r="R187" i="5"/>
  <c r="Q187" i="5"/>
  <c r="P187" i="5"/>
  <c r="O187" i="5"/>
  <c r="N187" i="5"/>
  <c r="M187" i="5"/>
  <c r="L187" i="5"/>
  <c r="K187" i="5"/>
  <c r="J187" i="5"/>
  <c r="I187" i="5"/>
  <c r="H187" i="5"/>
  <c r="G187" i="5"/>
  <c r="F187" i="5"/>
  <c r="E187" i="5"/>
  <c r="D187" i="5"/>
  <c r="W186" i="5"/>
  <c r="V186" i="5"/>
  <c r="U186" i="5"/>
  <c r="T186" i="5"/>
  <c r="S186" i="5"/>
  <c r="R186" i="5"/>
  <c r="Q186" i="5"/>
  <c r="P186" i="5"/>
  <c r="O186" i="5"/>
  <c r="N186" i="5"/>
  <c r="M186" i="5"/>
  <c r="L186" i="5"/>
  <c r="K186" i="5"/>
  <c r="J186" i="5"/>
  <c r="I186" i="5"/>
  <c r="H186" i="5"/>
  <c r="G186" i="5"/>
  <c r="F186" i="5"/>
  <c r="E186" i="5"/>
  <c r="D186" i="5"/>
  <c r="W185" i="5"/>
  <c r="V185" i="5"/>
  <c r="U185" i="5"/>
  <c r="T185" i="5"/>
  <c r="S185" i="5"/>
  <c r="R185" i="5"/>
  <c r="Q185" i="5"/>
  <c r="P185" i="5"/>
  <c r="O185" i="5"/>
  <c r="N185" i="5"/>
  <c r="M185" i="5"/>
  <c r="L185" i="5"/>
  <c r="K185" i="5"/>
  <c r="J185" i="5"/>
  <c r="I185" i="5"/>
  <c r="H185" i="5"/>
  <c r="G185" i="5"/>
  <c r="F185" i="5"/>
  <c r="E185" i="5"/>
  <c r="D185" i="5"/>
  <c r="W184" i="5"/>
  <c r="V184" i="5"/>
  <c r="U184" i="5"/>
  <c r="T184" i="5"/>
  <c r="S184" i="5"/>
  <c r="R184" i="5"/>
  <c r="Q184" i="5"/>
  <c r="P184" i="5"/>
  <c r="O184" i="5"/>
  <c r="N184" i="5"/>
  <c r="M184" i="5"/>
  <c r="L184" i="5"/>
  <c r="K184" i="5"/>
  <c r="J184" i="5"/>
  <c r="I184" i="5"/>
  <c r="H184" i="5"/>
  <c r="G184" i="5"/>
  <c r="F184" i="5"/>
  <c r="E184" i="5"/>
  <c r="D184" i="5"/>
  <c r="W183" i="5"/>
  <c r="V183" i="5"/>
  <c r="U183" i="5"/>
  <c r="T183" i="5"/>
  <c r="S183" i="5"/>
  <c r="R183" i="5"/>
  <c r="Q183" i="5"/>
  <c r="P183" i="5"/>
  <c r="O183" i="5"/>
  <c r="N183" i="5"/>
  <c r="M183" i="5"/>
  <c r="L183" i="5"/>
  <c r="K183" i="5"/>
  <c r="J183" i="5"/>
  <c r="I183" i="5"/>
  <c r="H183" i="5"/>
  <c r="G183" i="5"/>
  <c r="F183" i="5"/>
  <c r="E183" i="5"/>
  <c r="D183" i="5"/>
  <c r="W182" i="5"/>
  <c r="V182" i="5"/>
  <c r="U182" i="5"/>
  <c r="T182" i="5"/>
  <c r="S182" i="5"/>
  <c r="R182" i="5"/>
  <c r="Q182" i="5"/>
  <c r="P182" i="5"/>
  <c r="O182" i="5"/>
  <c r="N182" i="5"/>
  <c r="M182" i="5"/>
  <c r="L182" i="5"/>
  <c r="K182" i="5"/>
  <c r="J182" i="5"/>
  <c r="I182" i="5"/>
  <c r="H182" i="5"/>
  <c r="G182" i="5"/>
  <c r="F182" i="5"/>
  <c r="E182" i="5"/>
  <c r="D182" i="5"/>
  <c r="W181" i="5"/>
  <c r="V181" i="5"/>
  <c r="V188" i="5" s="1"/>
  <c r="U181" i="5"/>
  <c r="U188" i="5" s="1"/>
  <c r="T181" i="5"/>
  <c r="T188" i="5" s="1"/>
  <c r="S181" i="5"/>
  <c r="R181" i="5"/>
  <c r="Q181" i="5"/>
  <c r="P181" i="5"/>
  <c r="O181" i="5"/>
  <c r="O188" i="5" s="1"/>
  <c r="N181" i="5"/>
  <c r="M181" i="5"/>
  <c r="L181" i="5"/>
  <c r="K181" i="5"/>
  <c r="J181" i="5"/>
  <c r="J188" i="5" s="1"/>
  <c r="I181" i="5"/>
  <c r="H181" i="5"/>
  <c r="G181" i="5"/>
  <c r="F181" i="5"/>
  <c r="E181" i="5"/>
  <c r="D181" i="5"/>
  <c r="AV178" i="5"/>
  <c r="AU178" i="5"/>
  <c r="AT178" i="5"/>
  <c r="AS178" i="5"/>
  <c r="AR178" i="5"/>
  <c r="AQ178" i="5"/>
  <c r="AP178" i="5"/>
  <c r="AO178" i="5"/>
  <c r="AN178" i="5"/>
  <c r="AM178" i="5"/>
  <c r="AL178" i="5"/>
  <c r="AK178" i="5"/>
  <c r="AJ178" i="5"/>
  <c r="AI178" i="5"/>
  <c r="AH178" i="5"/>
  <c r="AG178" i="5"/>
  <c r="AF178" i="5"/>
  <c r="AE178" i="5"/>
  <c r="W177" i="5"/>
  <c r="W178" i="5" s="1"/>
  <c r="V177" i="5"/>
  <c r="V178" i="5" s="1"/>
  <c r="U177" i="5"/>
  <c r="U178" i="5" s="1"/>
  <c r="T177" i="5"/>
  <c r="T178" i="5" s="1"/>
  <c r="S177" i="5"/>
  <c r="S178" i="5" s="1"/>
  <c r="R177" i="5"/>
  <c r="R178" i="5" s="1"/>
  <c r="Q177" i="5"/>
  <c r="Q178" i="5" s="1"/>
  <c r="P177" i="5"/>
  <c r="P178" i="5" s="1"/>
  <c r="O177" i="5"/>
  <c r="O178" i="5" s="1"/>
  <c r="N177" i="5"/>
  <c r="N178" i="5" s="1"/>
  <c r="M177" i="5"/>
  <c r="M178" i="5" s="1"/>
  <c r="L177" i="5"/>
  <c r="L178" i="5" s="1"/>
  <c r="K177" i="5"/>
  <c r="K178" i="5" s="1"/>
  <c r="J177" i="5"/>
  <c r="J178" i="5" s="1"/>
  <c r="I177" i="5"/>
  <c r="H177" i="5"/>
  <c r="G177" i="5"/>
  <c r="F177" i="5"/>
  <c r="E177" i="5"/>
  <c r="D177" i="5"/>
  <c r="W169" i="5"/>
  <c r="V169" i="5"/>
  <c r="U169" i="5"/>
  <c r="T169" i="5"/>
  <c r="S169" i="5"/>
  <c r="R169" i="5"/>
  <c r="Q169" i="5"/>
  <c r="P169" i="5"/>
  <c r="O169" i="5"/>
  <c r="N169" i="5"/>
  <c r="M169" i="5"/>
  <c r="L169" i="5"/>
  <c r="K169" i="5"/>
  <c r="J169" i="5"/>
  <c r="I169" i="5"/>
  <c r="H169" i="5"/>
  <c r="G169" i="5"/>
  <c r="F169" i="5"/>
  <c r="E169" i="5"/>
  <c r="D169" i="5"/>
  <c r="W168" i="5"/>
  <c r="V168" i="5"/>
  <c r="U168" i="5"/>
  <c r="T168" i="5"/>
  <c r="S168" i="5"/>
  <c r="R168" i="5"/>
  <c r="Q168" i="5"/>
  <c r="P168" i="5"/>
  <c r="O168" i="5"/>
  <c r="N168" i="5"/>
  <c r="M168" i="5"/>
  <c r="L168" i="5"/>
  <c r="K168" i="5"/>
  <c r="J168" i="5"/>
  <c r="I168" i="5"/>
  <c r="H168" i="5"/>
  <c r="G168" i="5"/>
  <c r="F168" i="5"/>
  <c r="E168" i="5"/>
  <c r="D168" i="5"/>
  <c r="W167" i="5"/>
  <c r="V167" i="5"/>
  <c r="U167" i="5"/>
  <c r="T167" i="5"/>
  <c r="S167" i="5"/>
  <c r="R167" i="5"/>
  <c r="Q167" i="5"/>
  <c r="P167" i="5"/>
  <c r="O167" i="5"/>
  <c r="N167" i="5"/>
  <c r="M167" i="5"/>
  <c r="L167" i="5"/>
  <c r="K167" i="5"/>
  <c r="J167" i="5"/>
  <c r="I167" i="5"/>
  <c r="H167" i="5"/>
  <c r="G167" i="5"/>
  <c r="F167" i="5"/>
  <c r="E167" i="5"/>
  <c r="D167" i="5"/>
  <c r="W166" i="5"/>
  <c r="V166" i="5"/>
  <c r="U166" i="5"/>
  <c r="T166" i="5"/>
  <c r="S166" i="5"/>
  <c r="R166" i="5"/>
  <c r="Q166" i="5"/>
  <c r="P166" i="5"/>
  <c r="O166" i="5"/>
  <c r="N166" i="5"/>
  <c r="M166" i="5"/>
  <c r="L166" i="5"/>
  <c r="K166" i="5"/>
  <c r="J166" i="5"/>
  <c r="I166" i="5"/>
  <c r="H166" i="5"/>
  <c r="G166" i="5"/>
  <c r="F166" i="5"/>
  <c r="E166" i="5"/>
  <c r="D166" i="5"/>
  <c r="W165" i="5"/>
  <c r="V165" i="5"/>
  <c r="U165" i="5"/>
  <c r="T165" i="5"/>
  <c r="S165" i="5"/>
  <c r="R165" i="5"/>
  <c r="Q165" i="5"/>
  <c r="P165" i="5"/>
  <c r="O165" i="5"/>
  <c r="N165" i="5"/>
  <c r="M165" i="5"/>
  <c r="L165" i="5"/>
  <c r="K165" i="5"/>
  <c r="J165" i="5"/>
  <c r="I165" i="5"/>
  <c r="H165" i="5"/>
  <c r="G165" i="5"/>
  <c r="F165" i="5"/>
  <c r="E165" i="5"/>
  <c r="D165" i="5"/>
  <c r="W164" i="5"/>
  <c r="V164" i="5"/>
  <c r="U164" i="5"/>
  <c r="T164" i="5"/>
  <c r="S164" i="5"/>
  <c r="R164" i="5"/>
  <c r="Q164" i="5"/>
  <c r="P164" i="5"/>
  <c r="O164" i="5"/>
  <c r="N164" i="5"/>
  <c r="M164" i="5"/>
  <c r="L164" i="5"/>
  <c r="K164" i="5"/>
  <c r="J164" i="5"/>
  <c r="I164" i="5"/>
  <c r="H164" i="5"/>
  <c r="G164" i="5"/>
  <c r="F164" i="5"/>
  <c r="E164" i="5"/>
  <c r="D164" i="5"/>
  <c r="W163" i="5"/>
  <c r="V163" i="5"/>
  <c r="U163" i="5"/>
  <c r="T163" i="5"/>
  <c r="S163" i="5"/>
  <c r="R163" i="5"/>
  <c r="Q163" i="5"/>
  <c r="P163" i="5"/>
  <c r="O163" i="5"/>
  <c r="N163" i="5"/>
  <c r="M163" i="5"/>
  <c r="L163" i="5"/>
  <c r="K163" i="5"/>
  <c r="J163" i="5"/>
  <c r="I163" i="5"/>
  <c r="H163" i="5"/>
  <c r="G163" i="5"/>
  <c r="F163" i="5"/>
  <c r="E163" i="5"/>
  <c r="D163" i="5"/>
  <c r="W162" i="5"/>
  <c r="V162" i="5"/>
  <c r="U162" i="5"/>
  <c r="T162" i="5"/>
  <c r="S162" i="5"/>
  <c r="R162" i="5"/>
  <c r="Q162" i="5"/>
  <c r="P162" i="5"/>
  <c r="O162" i="5"/>
  <c r="N162" i="5"/>
  <c r="M162" i="5"/>
  <c r="L162" i="5"/>
  <c r="K162" i="5"/>
  <c r="J162" i="5"/>
  <c r="I162" i="5"/>
  <c r="H162" i="5"/>
  <c r="G162" i="5"/>
  <c r="F162" i="5"/>
  <c r="E162" i="5"/>
  <c r="D162" i="5"/>
  <c r="W161" i="5"/>
  <c r="V161" i="5"/>
  <c r="U161" i="5"/>
  <c r="T161" i="5"/>
  <c r="S161" i="5"/>
  <c r="R161" i="5"/>
  <c r="Q161" i="5"/>
  <c r="P161" i="5"/>
  <c r="O161" i="5"/>
  <c r="N161" i="5"/>
  <c r="M161" i="5"/>
  <c r="L161" i="5"/>
  <c r="K161" i="5"/>
  <c r="J161" i="5"/>
  <c r="I161" i="5"/>
  <c r="H161" i="5"/>
  <c r="G161" i="5"/>
  <c r="F161" i="5"/>
  <c r="E161" i="5"/>
  <c r="D161" i="5"/>
  <c r="W160" i="5"/>
  <c r="V160" i="5"/>
  <c r="U160" i="5"/>
  <c r="T160" i="5"/>
  <c r="S160" i="5"/>
  <c r="S170" i="5" s="1"/>
  <c r="R160" i="5"/>
  <c r="R170" i="5" s="1"/>
  <c r="Q160" i="5"/>
  <c r="P160" i="5"/>
  <c r="O160" i="5"/>
  <c r="N160" i="5"/>
  <c r="M160" i="5"/>
  <c r="M170" i="5" s="1"/>
  <c r="L160" i="5"/>
  <c r="K160" i="5"/>
  <c r="J160" i="5"/>
  <c r="I160" i="5"/>
  <c r="H160" i="5"/>
  <c r="G160" i="5"/>
  <c r="F160" i="5"/>
  <c r="E160" i="5"/>
  <c r="D17" i="77" s="1"/>
  <c r="D160" i="5"/>
  <c r="AV157" i="5"/>
  <c r="AU157" i="5"/>
  <c r="AT157" i="5"/>
  <c r="AS157" i="5"/>
  <c r="AR157" i="5"/>
  <c r="AQ157" i="5"/>
  <c r="AP157" i="5"/>
  <c r="AO157" i="5"/>
  <c r="AN157" i="5"/>
  <c r="AM157" i="5"/>
  <c r="AL157" i="5"/>
  <c r="AK157" i="5"/>
  <c r="AJ157" i="5"/>
  <c r="AI157" i="5"/>
  <c r="AH157" i="5"/>
  <c r="AG157" i="5"/>
  <c r="AF157" i="5"/>
  <c r="AE157" i="5"/>
  <c r="C157" i="5"/>
  <c r="W156" i="5"/>
  <c r="V156" i="5"/>
  <c r="U156" i="5"/>
  <c r="T156" i="5"/>
  <c r="S156" i="5"/>
  <c r="R156" i="5"/>
  <c r="Q156" i="5"/>
  <c r="P156" i="5"/>
  <c r="O156" i="5"/>
  <c r="N156" i="5"/>
  <c r="M156" i="5"/>
  <c r="L156" i="5"/>
  <c r="K156" i="5"/>
  <c r="J156" i="5"/>
  <c r="I156" i="5"/>
  <c r="H156" i="5"/>
  <c r="G156" i="5"/>
  <c r="F156" i="5"/>
  <c r="E156" i="5"/>
  <c r="D29" i="77" s="1"/>
  <c r="D156" i="5"/>
  <c r="W154" i="5"/>
  <c r="V154" i="5"/>
  <c r="U154" i="5"/>
  <c r="T154" i="5"/>
  <c r="S154" i="5"/>
  <c r="R154" i="5"/>
  <c r="Q154" i="5"/>
  <c r="P154" i="5"/>
  <c r="O154" i="5"/>
  <c r="N154" i="5"/>
  <c r="M154" i="5"/>
  <c r="L154" i="5"/>
  <c r="K154" i="5"/>
  <c r="J154" i="5"/>
  <c r="I154" i="5"/>
  <c r="H154" i="5"/>
  <c r="G154" i="5"/>
  <c r="F154" i="5"/>
  <c r="E154" i="5"/>
  <c r="D154" i="5"/>
  <c r="C152" i="5"/>
  <c r="W149" i="5"/>
  <c r="W150" i="5" s="1"/>
  <c r="V149" i="5"/>
  <c r="V150" i="5" s="1"/>
  <c r="U149" i="5"/>
  <c r="U150" i="5" s="1"/>
  <c r="T149" i="5"/>
  <c r="T150" i="5" s="1"/>
  <c r="S149" i="5"/>
  <c r="S150" i="5" s="1"/>
  <c r="R149" i="5"/>
  <c r="R150" i="5" s="1"/>
  <c r="Q149" i="5"/>
  <c r="Q150" i="5" s="1"/>
  <c r="P149" i="5"/>
  <c r="P150" i="5" s="1"/>
  <c r="O149" i="5"/>
  <c r="O150" i="5" s="1"/>
  <c r="N149" i="5"/>
  <c r="N150" i="5" s="1"/>
  <c r="M149" i="5"/>
  <c r="M150" i="5" s="1"/>
  <c r="L149" i="5"/>
  <c r="L150" i="5" s="1"/>
  <c r="K149" i="5"/>
  <c r="K150" i="5" s="1"/>
  <c r="J149" i="5"/>
  <c r="J150" i="5" s="1"/>
  <c r="I149" i="5"/>
  <c r="H149" i="5"/>
  <c r="G149" i="5"/>
  <c r="F149" i="5"/>
  <c r="E149" i="5"/>
  <c r="D149" i="5"/>
  <c r="AV146" i="5"/>
  <c r="AU146" i="5"/>
  <c r="AT146" i="5"/>
  <c r="AS146" i="5"/>
  <c r="AR146" i="5"/>
  <c r="AQ146" i="5"/>
  <c r="AP146" i="5"/>
  <c r="AO146" i="5"/>
  <c r="AN146" i="5"/>
  <c r="AM146" i="5"/>
  <c r="AL146" i="5"/>
  <c r="AK146" i="5"/>
  <c r="AJ146" i="5"/>
  <c r="AI146" i="5"/>
  <c r="AH146" i="5"/>
  <c r="AG146" i="5"/>
  <c r="AF146" i="5"/>
  <c r="AE146" i="5"/>
  <c r="W145" i="5"/>
  <c r="W146" i="5" s="1"/>
  <c r="V145" i="5"/>
  <c r="V146" i="5" s="1"/>
  <c r="U145" i="5"/>
  <c r="U146" i="5" s="1"/>
  <c r="T145" i="5"/>
  <c r="T146" i="5" s="1"/>
  <c r="S145" i="5"/>
  <c r="S146" i="5" s="1"/>
  <c r="R145" i="5"/>
  <c r="R146" i="5" s="1"/>
  <c r="Q145" i="5"/>
  <c r="Q146" i="5" s="1"/>
  <c r="P145" i="5"/>
  <c r="P146" i="5" s="1"/>
  <c r="O145" i="5"/>
  <c r="O146" i="5" s="1"/>
  <c r="N145" i="5"/>
  <c r="N146" i="5" s="1"/>
  <c r="M145" i="5"/>
  <c r="M146" i="5" s="1"/>
  <c r="L145" i="5"/>
  <c r="L146" i="5" s="1"/>
  <c r="K145" i="5"/>
  <c r="K146" i="5" s="1"/>
  <c r="J145" i="5"/>
  <c r="J146" i="5" s="1"/>
  <c r="I145" i="5"/>
  <c r="H145" i="5"/>
  <c r="G145" i="5"/>
  <c r="F145" i="5"/>
  <c r="E145" i="5"/>
  <c r="D145" i="5"/>
  <c r="W142" i="5"/>
  <c r="W143" i="5" s="1"/>
  <c r="V142" i="5"/>
  <c r="V143" i="5" s="1"/>
  <c r="U142" i="5"/>
  <c r="U143" i="5" s="1"/>
  <c r="T142" i="5"/>
  <c r="T143" i="5" s="1"/>
  <c r="S142" i="5"/>
  <c r="S143" i="5" s="1"/>
  <c r="R142" i="5"/>
  <c r="R143" i="5" s="1"/>
  <c r="Q142" i="5"/>
  <c r="Q143" i="5" s="1"/>
  <c r="P142" i="5"/>
  <c r="P143" i="5" s="1"/>
  <c r="O142" i="5"/>
  <c r="O143" i="5" s="1"/>
  <c r="N142" i="5"/>
  <c r="N143" i="5" s="1"/>
  <c r="M142" i="5"/>
  <c r="M143" i="5" s="1"/>
  <c r="L142" i="5"/>
  <c r="L143" i="5" s="1"/>
  <c r="K142" i="5"/>
  <c r="K143" i="5" s="1"/>
  <c r="J142" i="5"/>
  <c r="J143" i="5" s="1"/>
  <c r="I142" i="5"/>
  <c r="H142" i="5"/>
  <c r="G142" i="5"/>
  <c r="F142" i="5"/>
  <c r="E142" i="5"/>
  <c r="D142" i="5"/>
  <c r="W139" i="5"/>
  <c r="V139" i="5"/>
  <c r="U139" i="5"/>
  <c r="T139" i="5"/>
  <c r="S139" i="5"/>
  <c r="R139" i="5"/>
  <c r="Q139" i="5"/>
  <c r="P139" i="5"/>
  <c r="O139" i="5"/>
  <c r="N139" i="5"/>
  <c r="M139" i="5"/>
  <c r="L139" i="5"/>
  <c r="K139" i="5"/>
  <c r="J139" i="5"/>
  <c r="I139" i="5"/>
  <c r="H139" i="5"/>
  <c r="G139" i="5"/>
  <c r="F139" i="5"/>
  <c r="E139" i="5"/>
  <c r="D139" i="5"/>
  <c r="W138" i="5"/>
  <c r="V138" i="5"/>
  <c r="U138" i="5"/>
  <c r="T138" i="5"/>
  <c r="S138" i="5"/>
  <c r="R138" i="5"/>
  <c r="Q138" i="5"/>
  <c r="P138" i="5"/>
  <c r="O138" i="5"/>
  <c r="N138" i="5"/>
  <c r="M138" i="5"/>
  <c r="L138" i="5"/>
  <c r="K138" i="5"/>
  <c r="J138" i="5"/>
  <c r="I138" i="5"/>
  <c r="H138" i="5"/>
  <c r="G138" i="5"/>
  <c r="F138" i="5"/>
  <c r="E138" i="5"/>
  <c r="D138" i="5"/>
  <c r="W137" i="5"/>
  <c r="V137" i="5"/>
  <c r="U137" i="5"/>
  <c r="T137" i="5"/>
  <c r="S137" i="5"/>
  <c r="R137" i="5"/>
  <c r="Q137" i="5"/>
  <c r="P137" i="5"/>
  <c r="O137" i="5"/>
  <c r="N137" i="5"/>
  <c r="M137" i="5"/>
  <c r="L137" i="5"/>
  <c r="K137" i="5"/>
  <c r="J137" i="5"/>
  <c r="I137" i="5"/>
  <c r="H137" i="5"/>
  <c r="G137" i="5"/>
  <c r="F137" i="5"/>
  <c r="E137" i="5"/>
  <c r="D137" i="5"/>
  <c r="W136" i="5"/>
  <c r="V136" i="5"/>
  <c r="U136" i="5"/>
  <c r="U140" i="5" s="1"/>
  <c r="T136" i="5"/>
  <c r="T140" i="5" s="1"/>
  <c r="S136" i="5"/>
  <c r="R136" i="5"/>
  <c r="Q136" i="5"/>
  <c r="P136" i="5"/>
  <c r="O136" i="5"/>
  <c r="O140" i="5" s="1"/>
  <c r="N136" i="5"/>
  <c r="M136" i="5"/>
  <c r="L136" i="5"/>
  <c r="K136" i="5"/>
  <c r="J136" i="5"/>
  <c r="J140" i="5" s="1"/>
  <c r="I136" i="5"/>
  <c r="H136" i="5"/>
  <c r="G136" i="5"/>
  <c r="F136" i="5"/>
  <c r="E136" i="5"/>
  <c r="D136" i="5"/>
  <c r="W133" i="5"/>
  <c r="V133" i="5"/>
  <c r="U133" i="5"/>
  <c r="T133" i="5"/>
  <c r="S133" i="5"/>
  <c r="R133" i="5"/>
  <c r="Q133" i="5"/>
  <c r="P133" i="5"/>
  <c r="O133" i="5"/>
  <c r="N133" i="5"/>
  <c r="M133" i="5"/>
  <c r="L133" i="5"/>
  <c r="K133" i="5"/>
  <c r="J133" i="5"/>
  <c r="I133" i="5"/>
  <c r="H133" i="5"/>
  <c r="G133" i="5"/>
  <c r="F133" i="5"/>
  <c r="E133" i="5"/>
  <c r="D133" i="5"/>
  <c r="W132" i="5"/>
  <c r="V132" i="5"/>
  <c r="U132" i="5"/>
  <c r="T132" i="5"/>
  <c r="S132" i="5"/>
  <c r="R132" i="5"/>
  <c r="Q132" i="5"/>
  <c r="P132" i="5"/>
  <c r="O132" i="5"/>
  <c r="N132" i="5"/>
  <c r="M132" i="5"/>
  <c r="L132" i="5"/>
  <c r="K132" i="5"/>
  <c r="J132" i="5"/>
  <c r="I132" i="5"/>
  <c r="H132" i="5"/>
  <c r="G132" i="5"/>
  <c r="F132" i="5"/>
  <c r="E132" i="5"/>
  <c r="D132" i="5"/>
  <c r="W131" i="5"/>
  <c r="V131" i="5"/>
  <c r="U131" i="5"/>
  <c r="T131" i="5"/>
  <c r="S131" i="5"/>
  <c r="R131" i="5"/>
  <c r="Q131" i="5"/>
  <c r="P131" i="5"/>
  <c r="O131" i="5"/>
  <c r="N131" i="5"/>
  <c r="M131" i="5"/>
  <c r="L131" i="5"/>
  <c r="K131" i="5"/>
  <c r="J131" i="5"/>
  <c r="I131" i="5"/>
  <c r="H131" i="5"/>
  <c r="G131" i="5"/>
  <c r="F131" i="5"/>
  <c r="E131" i="5"/>
  <c r="D131" i="5"/>
  <c r="W130" i="5"/>
  <c r="V130" i="5"/>
  <c r="U130" i="5"/>
  <c r="T130" i="5"/>
  <c r="S130" i="5"/>
  <c r="R130" i="5"/>
  <c r="Q130" i="5"/>
  <c r="P130" i="5"/>
  <c r="O130" i="5"/>
  <c r="N130" i="5"/>
  <c r="M130" i="5"/>
  <c r="L130" i="5"/>
  <c r="K130" i="5"/>
  <c r="J130" i="5"/>
  <c r="I130" i="5"/>
  <c r="H130" i="5"/>
  <c r="G130" i="5"/>
  <c r="F130" i="5"/>
  <c r="E130" i="5"/>
  <c r="D130" i="5"/>
  <c r="W129" i="5"/>
  <c r="V129" i="5"/>
  <c r="U129" i="5"/>
  <c r="T129" i="5"/>
  <c r="S129" i="5"/>
  <c r="R129" i="5"/>
  <c r="Q129" i="5"/>
  <c r="P129" i="5"/>
  <c r="O129" i="5"/>
  <c r="N129" i="5"/>
  <c r="M129" i="5"/>
  <c r="L129" i="5"/>
  <c r="K129" i="5"/>
  <c r="J129" i="5"/>
  <c r="I129" i="5"/>
  <c r="H129" i="5"/>
  <c r="G129" i="5"/>
  <c r="F129" i="5"/>
  <c r="E129" i="5"/>
  <c r="D129" i="5"/>
  <c r="W128" i="5"/>
  <c r="V128" i="5"/>
  <c r="V134" i="5" s="1"/>
  <c r="U128" i="5"/>
  <c r="T128" i="5"/>
  <c r="T134" i="5" s="1"/>
  <c r="S128" i="5"/>
  <c r="R128" i="5"/>
  <c r="Q128" i="5"/>
  <c r="P128" i="5"/>
  <c r="O128" i="5"/>
  <c r="N128" i="5"/>
  <c r="M128" i="5"/>
  <c r="L128" i="5"/>
  <c r="K128" i="5"/>
  <c r="J128" i="5"/>
  <c r="I128" i="5"/>
  <c r="H128" i="5"/>
  <c r="G128" i="5"/>
  <c r="F128" i="5"/>
  <c r="E128" i="5"/>
  <c r="D128" i="5"/>
  <c r="C115" i="5"/>
  <c r="W113" i="5"/>
  <c r="W114" i="5" s="1"/>
  <c r="V113" i="5"/>
  <c r="V114" i="5" s="1"/>
  <c r="U113" i="5"/>
  <c r="U114" i="5" s="1"/>
  <c r="T113" i="5"/>
  <c r="T114" i="5" s="1"/>
  <c r="S113" i="5"/>
  <c r="S114" i="5" s="1"/>
  <c r="R113" i="5"/>
  <c r="R114" i="5" s="1"/>
  <c r="Q113" i="5"/>
  <c r="Q114" i="5" s="1"/>
  <c r="P113" i="5"/>
  <c r="P114" i="5" s="1"/>
  <c r="O113" i="5"/>
  <c r="O114" i="5" s="1"/>
  <c r="N113" i="5"/>
  <c r="N114" i="5" s="1"/>
  <c r="M113" i="5"/>
  <c r="M114" i="5" s="1"/>
  <c r="L113" i="5"/>
  <c r="L114" i="5" s="1"/>
  <c r="K113" i="5"/>
  <c r="K114" i="5" s="1"/>
  <c r="J113" i="5"/>
  <c r="J114" i="5" s="1"/>
  <c r="I113" i="5"/>
  <c r="H113" i="5"/>
  <c r="G113" i="5"/>
  <c r="F113" i="5"/>
  <c r="E113" i="5"/>
  <c r="D113" i="5"/>
  <c r="AV111" i="5"/>
  <c r="AU111" i="5"/>
  <c r="AT111" i="5"/>
  <c r="AS111" i="5"/>
  <c r="AR111" i="5"/>
  <c r="AQ111" i="5"/>
  <c r="AP111" i="5"/>
  <c r="AO111" i="5"/>
  <c r="AN111" i="5"/>
  <c r="AM111" i="5"/>
  <c r="AL111" i="5"/>
  <c r="AK111" i="5"/>
  <c r="AJ111" i="5"/>
  <c r="AI111" i="5"/>
  <c r="AH111" i="5"/>
  <c r="AG111" i="5"/>
  <c r="AF111" i="5"/>
  <c r="AE111" i="5"/>
  <c r="W110" i="5"/>
  <c r="W111" i="5" s="1"/>
  <c r="V110" i="5"/>
  <c r="V111" i="5" s="1"/>
  <c r="U110" i="5"/>
  <c r="U111" i="5" s="1"/>
  <c r="T110" i="5"/>
  <c r="T111" i="5" s="1"/>
  <c r="S110" i="5"/>
  <c r="S111" i="5" s="1"/>
  <c r="R110" i="5"/>
  <c r="R111" i="5" s="1"/>
  <c r="Q110" i="5"/>
  <c r="Q111" i="5" s="1"/>
  <c r="P110" i="5"/>
  <c r="P111" i="5" s="1"/>
  <c r="O110" i="5"/>
  <c r="O111" i="5" s="1"/>
  <c r="N110" i="5"/>
  <c r="N111" i="5" s="1"/>
  <c r="M110" i="5"/>
  <c r="M111" i="5" s="1"/>
  <c r="L110" i="5"/>
  <c r="L111" i="5" s="1"/>
  <c r="K110" i="5"/>
  <c r="K111" i="5" s="1"/>
  <c r="J110" i="5"/>
  <c r="J111" i="5" s="1"/>
  <c r="I110" i="5"/>
  <c r="H110" i="5"/>
  <c r="G110" i="5"/>
  <c r="F110" i="5"/>
  <c r="E110" i="5"/>
  <c r="D110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W101" i="5"/>
  <c r="V101" i="5"/>
  <c r="U101" i="5"/>
  <c r="U107" i="5" s="1"/>
  <c r="T101" i="5"/>
  <c r="T107" i="5" s="1"/>
  <c r="S101" i="5"/>
  <c r="S107" i="5" s="1"/>
  <c r="R101" i="5"/>
  <c r="Q101" i="5"/>
  <c r="P101" i="5"/>
  <c r="O101" i="5"/>
  <c r="N101" i="5"/>
  <c r="N107" i="5" s="1"/>
  <c r="M101" i="5"/>
  <c r="L101" i="5"/>
  <c r="K101" i="5"/>
  <c r="J101" i="5"/>
  <c r="I101" i="5"/>
  <c r="H101" i="5"/>
  <c r="G101" i="5"/>
  <c r="F101" i="5"/>
  <c r="E101" i="5"/>
  <c r="D101" i="5"/>
  <c r="W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H98" i="5"/>
  <c r="G98" i="5"/>
  <c r="F98" i="5"/>
  <c r="E98" i="5"/>
  <c r="D98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H97" i="5"/>
  <c r="G97" i="5"/>
  <c r="F97" i="5"/>
  <c r="E97" i="5"/>
  <c r="D97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W89" i="5"/>
  <c r="V89" i="5"/>
  <c r="U89" i="5"/>
  <c r="T89" i="5"/>
  <c r="S89" i="5"/>
  <c r="R89" i="5"/>
  <c r="Q89" i="5"/>
  <c r="P89" i="5"/>
  <c r="P99" i="5" s="1"/>
  <c r="O89" i="5"/>
  <c r="O99" i="5" s="1"/>
  <c r="N89" i="5"/>
  <c r="M89" i="5"/>
  <c r="L89" i="5"/>
  <c r="K89" i="5"/>
  <c r="J89" i="5"/>
  <c r="J99" i="5" s="1"/>
  <c r="I89" i="5"/>
  <c r="H89" i="5"/>
  <c r="G89" i="5"/>
  <c r="F89" i="5"/>
  <c r="E89" i="5"/>
  <c r="D89" i="5"/>
  <c r="C86" i="5"/>
  <c r="AV84" i="5"/>
  <c r="AU84" i="5"/>
  <c r="AT84" i="5"/>
  <c r="AS84" i="5"/>
  <c r="AR84" i="5"/>
  <c r="AQ84" i="5"/>
  <c r="AP84" i="5"/>
  <c r="AO84" i="5"/>
  <c r="AN84" i="5"/>
  <c r="AM84" i="5"/>
  <c r="AL84" i="5"/>
  <c r="AK84" i="5"/>
  <c r="AJ84" i="5"/>
  <c r="AI84" i="5"/>
  <c r="AH84" i="5"/>
  <c r="AG84" i="5"/>
  <c r="AF84" i="5"/>
  <c r="AE84" i="5"/>
  <c r="W83" i="5"/>
  <c r="W84" i="5" s="1"/>
  <c r="V83" i="5"/>
  <c r="V84" i="5" s="1"/>
  <c r="U83" i="5"/>
  <c r="U84" i="5" s="1"/>
  <c r="T83" i="5"/>
  <c r="T84" i="5" s="1"/>
  <c r="S83" i="5"/>
  <c r="S84" i="5" s="1"/>
  <c r="R83" i="5"/>
  <c r="R84" i="5" s="1"/>
  <c r="Q83" i="5"/>
  <c r="Q84" i="5" s="1"/>
  <c r="P83" i="5"/>
  <c r="P84" i="5" s="1"/>
  <c r="O83" i="5"/>
  <c r="O84" i="5" s="1"/>
  <c r="N83" i="5"/>
  <c r="N84" i="5" s="1"/>
  <c r="M83" i="5"/>
  <c r="M84" i="5" s="1"/>
  <c r="L83" i="5"/>
  <c r="L84" i="5" s="1"/>
  <c r="K83" i="5"/>
  <c r="K84" i="5" s="1"/>
  <c r="J83" i="5"/>
  <c r="J84" i="5" s="1"/>
  <c r="I83" i="5"/>
  <c r="H83" i="5"/>
  <c r="G83" i="5"/>
  <c r="F83" i="5"/>
  <c r="E83" i="5"/>
  <c r="D83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W78" i="5"/>
  <c r="V78" i="5"/>
  <c r="U78" i="5"/>
  <c r="T78" i="5"/>
  <c r="T81" i="5" s="1"/>
  <c r="S78" i="5"/>
  <c r="S81" i="5" s="1"/>
  <c r="R78" i="5"/>
  <c r="R81" i="5" s="1"/>
  <c r="Q78" i="5"/>
  <c r="P78" i="5"/>
  <c r="O78" i="5"/>
  <c r="N78" i="5"/>
  <c r="M78" i="5"/>
  <c r="M81" i="5" s="1"/>
  <c r="L78" i="5"/>
  <c r="K78" i="5"/>
  <c r="J78" i="5"/>
  <c r="I78" i="5"/>
  <c r="H78" i="5"/>
  <c r="G78" i="5"/>
  <c r="F78" i="5"/>
  <c r="E78" i="5"/>
  <c r="D78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W73" i="5"/>
  <c r="V73" i="5"/>
  <c r="U73" i="5"/>
  <c r="T73" i="5"/>
  <c r="T76" i="5" s="1"/>
  <c r="S73" i="5"/>
  <c r="S76" i="5" s="1"/>
  <c r="R73" i="5"/>
  <c r="R76" i="5" s="1"/>
  <c r="Q73" i="5"/>
  <c r="P73" i="5"/>
  <c r="O73" i="5"/>
  <c r="N73" i="5"/>
  <c r="M73" i="5"/>
  <c r="M76" i="5" s="1"/>
  <c r="L73" i="5"/>
  <c r="K73" i="5"/>
  <c r="J73" i="5"/>
  <c r="I73" i="5"/>
  <c r="H73" i="5"/>
  <c r="G73" i="5"/>
  <c r="F73" i="5"/>
  <c r="E73" i="5"/>
  <c r="D73" i="5"/>
  <c r="W70" i="5"/>
  <c r="V70" i="5"/>
  <c r="U70" i="5"/>
  <c r="T70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W69" i="5"/>
  <c r="V69" i="5"/>
  <c r="U69" i="5"/>
  <c r="T69" i="5"/>
  <c r="S69" i="5"/>
  <c r="R69" i="5"/>
  <c r="Q69" i="5"/>
  <c r="P69" i="5"/>
  <c r="O69" i="5"/>
  <c r="N69" i="5"/>
  <c r="M69" i="5"/>
  <c r="L69" i="5"/>
  <c r="K69" i="5"/>
  <c r="J69" i="5"/>
  <c r="I69" i="5"/>
  <c r="H69" i="5"/>
  <c r="G69" i="5"/>
  <c r="F69" i="5"/>
  <c r="E69" i="5"/>
  <c r="D69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W67" i="5"/>
  <c r="V67" i="5"/>
  <c r="U67" i="5"/>
  <c r="T67" i="5"/>
  <c r="S67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W66" i="5"/>
  <c r="V66" i="5"/>
  <c r="U66" i="5"/>
  <c r="T66" i="5"/>
  <c r="S66" i="5"/>
  <c r="R66" i="5"/>
  <c r="Q66" i="5"/>
  <c r="P66" i="5"/>
  <c r="O66" i="5"/>
  <c r="N66" i="5"/>
  <c r="M66" i="5"/>
  <c r="L66" i="5"/>
  <c r="K66" i="5"/>
  <c r="J66" i="5"/>
  <c r="I66" i="5"/>
  <c r="H66" i="5"/>
  <c r="G66" i="5"/>
  <c r="F66" i="5"/>
  <c r="E66" i="5"/>
  <c r="C26" i="77" s="1"/>
  <c r="D66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H65" i="5"/>
  <c r="G65" i="5"/>
  <c r="F65" i="5"/>
  <c r="E65" i="5"/>
  <c r="D65" i="5"/>
  <c r="W64" i="5"/>
  <c r="V64" i="5"/>
  <c r="U64" i="5"/>
  <c r="U71" i="5" s="1"/>
  <c r="T64" i="5"/>
  <c r="S64" i="5"/>
  <c r="R64" i="5"/>
  <c r="Q64" i="5"/>
  <c r="P64" i="5"/>
  <c r="P71" i="5" s="1"/>
  <c r="O64" i="5"/>
  <c r="O71" i="5" s="1"/>
  <c r="N64" i="5"/>
  <c r="N71" i="5" s="1"/>
  <c r="M64" i="5"/>
  <c r="L64" i="5"/>
  <c r="K64" i="5"/>
  <c r="J64" i="5"/>
  <c r="I64" i="5"/>
  <c r="H64" i="5"/>
  <c r="G64" i="5"/>
  <c r="F64" i="5"/>
  <c r="E64" i="5"/>
  <c r="D64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W58" i="5"/>
  <c r="W62" i="5" s="1"/>
  <c r="V58" i="5"/>
  <c r="V62" i="5" s="1"/>
  <c r="U58" i="5"/>
  <c r="T58" i="5"/>
  <c r="S58" i="5"/>
  <c r="R58" i="5"/>
  <c r="Q58" i="5"/>
  <c r="Q62" i="5" s="1"/>
  <c r="P58" i="5"/>
  <c r="O58" i="5"/>
  <c r="N58" i="5"/>
  <c r="M58" i="5"/>
  <c r="L58" i="5"/>
  <c r="K58" i="5"/>
  <c r="K62" i="5" s="1"/>
  <c r="J58" i="5"/>
  <c r="J62" i="5" s="1"/>
  <c r="I58" i="5"/>
  <c r="H58" i="5"/>
  <c r="G58" i="5"/>
  <c r="F58" i="5"/>
  <c r="E58" i="5"/>
  <c r="D58" i="5"/>
  <c r="AV55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W41" i="5"/>
  <c r="V41" i="5"/>
  <c r="U41" i="5"/>
  <c r="T41" i="5"/>
  <c r="S41" i="5"/>
  <c r="R41" i="5"/>
  <c r="Q41" i="5"/>
  <c r="P41" i="5"/>
  <c r="O41" i="5"/>
  <c r="O55" i="5" s="1"/>
  <c r="N41" i="5"/>
  <c r="M41" i="5"/>
  <c r="L41" i="5"/>
  <c r="K41" i="5"/>
  <c r="J41" i="5"/>
  <c r="J55" i="5" s="1"/>
  <c r="I41" i="5"/>
  <c r="H41" i="5"/>
  <c r="G41" i="5"/>
  <c r="F41" i="5"/>
  <c r="E41" i="5"/>
  <c r="C17" i="77" s="1"/>
  <c r="D41" i="5"/>
  <c r="C38" i="5"/>
  <c r="AV37" i="5"/>
  <c r="AU37" i="5"/>
  <c r="AT37" i="5"/>
  <c r="AS37" i="5"/>
  <c r="AR37" i="5"/>
  <c r="AQ37" i="5"/>
  <c r="AP37" i="5"/>
  <c r="AO37" i="5"/>
  <c r="AN37" i="5"/>
  <c r="AM37" i="5"/>
  <c r="AL37" i="5"/>
  <c r="AK37" i="5"/>
  <c r="AJ37" i="5"/>
  <c r="AI37" i="5"/>
  <c r="AH37" i="5"/>
  <c r="AG37" i="5"/>
  <c r="AF37" i="5"/>
  <c r="AE37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2" i="5"/>
  <c r="W29" i="5"/>
  <c r="W30" i="5" s="1"/>
  <c r="V29" i="5"/>
  <c r="V30" i="5" s="1"/>
  <c r="U29" i="5"/>
  <c r="U30" i="5" s="1"/>
  <c r="T29" i="5"/>
  <c r="T30" i="5" s="1"/>
  <c r="S29" i="5"/>
  <c r="S30" i="5" s="1"/>
  <c r="R29" i="5"/>
  <c r="R30" i="5" s="1"/>
  <c r="Q29" i="5"/>
  <c r="Q30" i="5" s="1"/>
  <c r="P29" i="5"/>
  <c r="P30" i="5" s="1"/>
  <c r="O29" i="5"/>
  <c r="O30" i="5" s="1"/>
  <c r="N29" i="5"/>
  <c r="N30" i="5" s="1"/>
  <c r="M29" i="5"/>
  <c r="M30" i="5" s="1"/>
  <c r="L29" i="5"/>
  <c r="L30" i="5" s="1"/>
  <c r="K29" i="5"/>
  <c r="K30" i="5" s="1"/>
  <c r="J29" i="5"/>
  <c r="J30" i="5" s="1"/>
  <c r="I29" i="5"/>
  <c r="H29" i="5"/>
  <c r="G29" i="5"/>
  <c r="F29" i="5"/>
  <c r="E29" i="5"/>
  <c r="D29" i="5"/>
  <c r="W26" i="5"/>
  <c r="W27" i="5" s="1"/>
  <c r="V26" i="5"/>
  <c r="V27" i="5" s="1"/>
  <c r="U26" i="5"/>
  <c r="U27" i="5" s="1"/>
  <c r="T26" i="5"/>
  <c r="T27" i="5" s="1"/>
  <c r="S26" i="5"/>
  <c r="S27" i="5" s="1"/>
  <c r="R26" i="5"/>
  <c r="R27" i="5" s="1"/>
  <c r="Q26" i="5"/>
  <c r="Q27" i="5" s="1"/>
  <c r="P26" i="5"/>
  <c r="P27" i="5" s="1"/>
  <c r="O26" i="5"/>
  <c r="O27" i="5" s="1"/>
  <c r="N26" i="5"/>
  <c r="N27" i="5" s="1"/>
  <c r="M26" i="5"/>
  <c r="M27" i="5" s="1"/>
  <c r="L26" i="5"/>
  <c r="L27" i="5" s="1"/>
  <c r="K26" i="5"/>
  <c r="K27" i="5" s="1"/>
  <c r="J26" i="5"/>
  <c r="J27" i="5" s="1"/>
  <c r="I26" i="5"/>
  <c r="H26" i="5"/>
  <c r="G26" i="5"/>
  <c r="F26" i="5"/>
  <c r="E26" i="5"/>
  <c r="D26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W20" i="5"/>
  <c r="V20" i="5"/>
  <c r="V24" i="5" s="1"/>
  <c r="U20" i="5"/>
  <c r="T20" i="5"/>
  <c r="S20" i="5"/>
  <c r="R20" i="5"/>
  <c r="Q20" i="5"/>
  <c r="P20" i="5"/>
  <c r="O20" i="5"/>
  <c r="O24" i="5" s="1"/>
  <c r="N20" i="5"/>
  <c r="M20" i="5"/>
  <c r="L20" i="5"/>
  <c r="K20" i="5"/>
  <c r="J20" i="5"/>
  <c r="J24" i="5" s="1"/>
  <c r="I20" i="5"/>
  <c r="H20" i="5"/>
  <c r="G20" i="5"/>
  <c r="F20" i="5"/>
  <c r="E20" i="5"/>
  <c r="D20" i="5"/>
  <c r="AV18" i="5"/>
  <c r="AU18" i="5"/>
  <c r="AT18" i="5"/>
  <c r="AS18" i="5"/>
  <c r="AR18" i="5"/>
  <c r="AQ18" i="5"/>
  <c r="AP18" i="5"/>
  <c r="AO18" i="5"/>
  <c r="AN18" i="5"/>
  <c r="AM18" i="5"/>
  <c r="AL18" i="5"/>
  <c r="AK18" i="5"/>
  <c r="AJ18" i="5"/>
  <c r="AI18" i="5"/>
  <c r="AH18" i="5"/>
  <c r="AG18" i="5"/>
  <c r="AF18" i="5"/>
  <c r="AE18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C33" i="77" s="1"/>
  <c r="D14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W12" i="5"/>
  <c r="W18" i="5" s="1"/>
  <c r="V12" i="5"/>
  <c r="V18" i="5" s="1"/>
  <c r="U12" i="5"/>
  <c r="U18" i="5" s="1"/>
  <c r="T12" i="5"/>
  <c r="S12" i="5"/>
  <c r="R12" i="5"/>
  <c r="Q12" i="5"/>
  <c r="P12" i="5"/>
  <c r="P18" i="5" s="1"/>
  <c r="O12" i="5"/>
  <c r="N12" i="5"/>
  <c r="M12" i="5"/>
  <c r="L12" i="5"/>
  <c r="K12" i="5"/>
  <c r="K18" i="5" s="1"/>
  <c r="J12" i="5"/>
  <c r="J18" i="5" s="1"/>
  <c r="I12" i="5"/>
  <c r="H12" i="5"/>
  <c r="G12" i="5"/>
  <c r="F12" i="5"/>
  <c r="E12" i="5"/>
  <c r="D12" i="5"/>
  <c r="V55" i="5" l="1"/>
  <c r="T18" i="5"/>
  <c r="N24" i="5"/>
  <c r="N55" i="5"/>
  <c r="U62" i="5"/>
  <c r="M71" i="5"/>
  <c r="Q76" i="5"/>
  <c r="Q81" i="5"/>
  <c r="N99" i="5"/>
  <c r="N115" i="5" s="1"/>
  <c r="R107" i="5"/>
  <c r="S134" i="5"/>
  <c r="S140" i="5"/>
  <c r="Q170" i="5"/>
  <c r="S188" i="5"/>
  <c r="L195" i="5"/>
  <c r="J202" i="5"/>
  <c r="V202" i="5"/>
  <c r="O216" i="5"/>
  <c r="S228" i="5"/>
  <c r="P266" i="5"/>
  <c r="K279" i="5"/>
  <c r="W279" i="5"/>
  <c r="L293" i="5"/>
  <c r="T299" i="5"/>
  <c r="L310" i="5"/>
  <c r="J318" i="5"/>
  <c r="V318" i="5"/>
  <c r="S329" i="5"/>
  <c r="K339" i="5"/>
  <c r="W339" i="5"/>
  <c r="N364" i="5"/>
  <c r="U134" i="5"/>
  <c r="M195" i="5"/>
  <c r="M339" i="5"/>
  <c r="P842" i="5"/>
  <c r="W998" i="5"/>
  <c r="N1024" i="5"/>
  <c r="O1122" i="5"/>
  <c r="Q99" i="5"/>
  <c r="R55" i="5"/>
  <c r="M62" i="5"/>
  <c r="Q71" i="5"/>
  <c r="U76" i="5"/>
  <c r="U81" i="5"/>
  <c r="R99" i="5"/>
  <c r="J107" i="5"/>
  <c r="K134" i="5"/>
  <c r="W134" i="5"/>
  <c r="K140" i="5"/>
  <c r="W140" i="5"/>
  <c r="U170" i="5"/>
  <c r="K188" i="5"/>
  <c r="W188" i="5"/>
  <c r="P195" i="5"/>
  <c r="N202" i="5"/>
  <c r="S216" i="5"/>
  <c r="K228" i="5"/>
  <c r="W228" i="5"/>
  <c r="P261" i="5"/>
  <c r="T266" i="5"/>
  <c r="O279" i="5"/>
  <c r="P293" i="5"/>
  <c r="L299" i="5"/>
  <c r="N318" i="5"/>
  <c r="K329" i="5"/>
  <c r="K346" i="5" s="1"/>
  <c r="K347" i="5" s="1"/>
  <c r="H15" i="76" s="1"/>
  <c r="W329" i="5"/>
  <c r="O339" i="5"/>
  <c r="J134" i="5"/>
  <c r="T170" i="5"/>
  <c r="M18" i="5"/>
  <c r="N62" i="5"/>
  <c r="V76" i="5"/>
  <c r="V81" i="5"/>
  <c r="S99" i="5"/>
  <c r="K107" i="5"/>
  <c r="W107" i="5"/>
  <c r="L134" i="5"/>
  <c r="L140" i="5"/>
  <c r="J170" i="5"/>
  <c r="V170" i="5"/>
  <c r="L188" i="5"/>
  <c r="Q195" i="5"/>
  <c r="O202" i="5"/>
  <c r="T216" i="5"/>
  <c r="L228" i="5"/>
  <c r="Q261" i="5"/>
  <c r="U266" i="5"/>
  <c r="P279" i="5"/>
  <c r="Q293" i="5"/>
  <c r="Q55" i="5"/>
  <c r="L62" i="5"/>
  <c r="V140" i="5"/>
  <c r="L18" i="5"/>
  <c r="R24" i="5"/>
  <c r="C8" i="77"/>
  <c r="C36" i="77"/>
  <c r="S24" i="5"/>
  <c r="S55" i="5"/>
  <c r="R71" i="5"/>
  <c r="J76" i="5"/>
  <c r="J81" i="5"/>
  <c r="N18" i="5"/>
  <c r="T24" i="5"/>
  <c r="O62" i="5"/>
  <c r="S71" i="5"/>
  <c r="K76" i="5"/>
  <c r="W76" i="5"/>
  <c r="K81" i="5"/>
  <c r="W81" i="5"/>
  <c r="T99" i="5"/>
  <c r="T115" i="5" s="1"/>
  <c r="L107" i="5"/>
  <c r="M134" i="5"/>
  <c r="M140" i="5"/>
  <c r="K170" i="5"/>
  <c r="M188" i="5"/>
  <c r="R195" i="5"/>
  <c r="P202" i="5"/>
  <c r="U216" i="5"/>
  <c r="M228" i="5"/>
  <c r="R261" i="5"/>
  <c r="J266" i="5"/>
  <c r="N519" i="5"/>
  <c r="N530" i="5" s="1"/>
  <c r="T836" i="5"/>
  <c r="T851" i="5"/>
  <c r="O18" i="5"/>
  <c r="U24" i="5"/>
  <c r="U55" i="5"/>
  <c r="C18" i="77"/>
  <c r="P62" i="5"/>
  <c r="T71" i="5"/>
  <c r="L76" i="5"/>
  <c r="L81" i="5"/>
  <c r="U99" i="5"/>
  <c r="M107" i="5"/>
  <c r="N134" i="5"/>
  <c r="N152" i="5" s="1"/>
  <c r="N140" i="5"/>
  <c r="L170" i="5"/>
  <c r="N188" i="5"/>
  <c r="S195" i="5"/>
  <c r="Q202" i="5"/>
  <c r="J216" i="5"/>
  <c r="V216" i="5"/>
  <c r="N228" i="5"/>
  <c r="S261" i="5"/>
  <c r="K266" i="5"/>
  <c r="W266" i="5"/>
  <c r="R279" i="5"/>
  <c r="S293" i="5"/>
  <c r="O299" i="5"/>
  <c r="S310" i="5"/>
  <c r="Q318" i="5"/>
  <c r="N329" i="5"/>
  <c r="R339" i="5"/>
  <c r="U364" i="5"/>
  <c r="K55" i="5"/>
  <c r="J71" i="5"/>
  <c r="N76" i="5"/>
  <c r="K99" i="5"/>
  <c r="W99" i="5"/>
  <c r="W115" i="5" s="1"/>
  <c r="O107" i="5"/>
  <c r="P134" i="5"/>
  <c r="P140" i="5"/>
  <c r="N170" i="5"/>
  <c r="P188" i="5"/>
  <c r="U195" i="5"/>
  <c r="S202" i="5"/>
  <c r="L216" i="5"/>
  <c r="P228" i="5"/>
  <c r="U261" i="5"/>
  <c r="M266" i="5"/>
  <c r="U293" i="5"/>
  <c r="Q299" i="5"/>
  <c r="U310" i="5"/>
  <c r="S318" i="5"/>
  <c r="P329" i="5"/>
  <c r="T339" i="5"/>
  <c r="K364" i="5"/>
  <c r="W364" i="5"/>
  <c r="V959" i="5"/>
  <c r="V99" i="5"/>
  <c r="Q18" i="5"/>
  <c r="C27" i="77"/>
  <c r="K24" i="5"/>
  <c r="W24" i="5"/>
  <c r="W55" i="5"/>
  <c r="R62" i="5"/>
  <c r="V71" i="5"/>
  <c r="N81" i="5"/>
  <c r="R18" i="5"/>
  <c r="L24" i="5"/>
  <c r="L55" i="5"/>
  <c r="S62" i="5"/>
  <c r="K71" i="5"/>
  <c r="W71" i="5"/>
  <c r="O76" i="5"/>
  <c r="O81" i="5"/>
  <c r="L99" i="5"/>
  <c r="L115" i="5" s="1"/>
  <c r="P107" i="5"/>
  <c r="Q134" i="5"/>
  <c r="Q140" i="5"/>
  <c r="Q188" i="5"/>
  <c r="J195" i="5"/>
  <c r="V195" i="5"/>
  <c r="T202" i="5"/>
  <c r="M216" i="5"/>
  <c r="Q228" i="5"/>
  <c r="J261" i="5"/>
  <c r="J274" i="5" s="1"/>
  <c r="V261" i="5"/>
  <c r="N266" i="5"/>
  <c r="P24" i="5"/>
  <c r="Q24" i="5"/>
  <c r="T195" i="5"/>
  <c r="S18" i="5"/>
  <c r="M24" i="5"/>
  <c r="M55" i="5"/>
  <c r="C12" i="77"/>
  <c r="T62" i="5"/>
  <c r="L71" i="5"/>
  <c r="P76" i="5"/>
  <c r="P81" i="5"/>
  <c r="M99" i="5"/>
  <c r="M115" i="5" s="1"/>
  <c r="Q107" i="5"/>
  <c r="R134" i="5"/>
  <c r="R140" i="5"/>
  <c r="P170" i="5"/>
  <c r="R188" i="5"/>
  <c r="K195" i="5"/>
  <c r="W195" i="5"/>
  <c r="U202" i="5"/>
  <c r="N216" i="5"/>
  <c r="N242" i="5" s="1"/>
  <c r="R228" i="5"/>
  <c r="K261" i="5"/>
  <c r="W261" i="5"/>
  <c r="W274" i="5" s="1"/>
  <c r="O266" i="5"/>
  <c r="J279" i="5"/>
  <c r="K293" i="5"/>
  <c r="W293" i="5"/>
  <c r="S299" i="5"/>
  <c r="K310" i="5"/>
  <c r="W310" i="5"/>
  <c r="U318" i="5"/>
  <c r="R329" i="5"/>
  <c r="R346" i="5" s="1"/>
  <c r="R347" i="5" s="1"/>
  <c r="O15" i="76" s="1"/>
  <c r="J339" i="5"/>
  <c r="V339" i="5"/>
  <c r="M364" i="5"/>
  <c r="M375" i="5" s="1"/>
  <c r="J395" i="5"/>
  <c r="V395" i="5"/>
  <c r="F405" i="5"/>
  <c r="R405" i="5"/>
  <c r="N410" i="5"/>
  <c r="N416" i="5"/>
  <c r="O427" i="5"/>
  <c r="S439" i="5"/>
  <c r="L464" i="5"/>
  <c r="L470" i="5"/>
  <c r="L482" i="5" s="1"/>
  <c r="U491" i="5"/>
  <c r="T503" i="5"/>
  <c r="O553" i="5"/>
  <c r="K558" i="5"/>
  <c r="W558" i="5"/>
  <c r="J578" i="5"/>
  <c r="J592" i="5" s="1"/>
  <c r="V578" i="5"/>
  <c r="V592" i="5" s="1"/>
  <c r="N584" i="5"/>
  <c r="M599" i="5"/>
  <c r="N613" i="5"/>
  <c r="U627" i="5"/>
  <c r="M635" i="5"/>
  <c r="K643" i="5"/>
  <c r="W643" i="5"/>
  <c r="T654" i="5"/>
  <c r="T670" i="5" s="1"/>
  <c r="L663" i="5"/>
  <c r="Q688" i="5"/>
  <c r="Q694" i="5"/>
  <c r="N712" i="5"/>
  <c r="T731" i="5"/>
  <c r="L740" i="5"/>
  <c r="P747" i="5"/>
  <c r="L754" i="5"/>
  <c r="Q768" i="5"/>
  <c r="Q784" i="5" s="1"/>
  <c r="U776" i="5"/>
  <c r="J802" i="5"/>
  <c r="J815" i="5" s="1"/>
  <c r="V802" i="5"/>
  <c r="V815" i="5" s="1"/>
  <c r="J807" i="5"/>
  <c r="V807" i="5"/>
  <c r="U1003" i="5"/>
  <c r="L1024" i="5"/>
  <c r="L1030" i="5"/>
  <c r="L1078" i="5"/>
  <c r="U1129" i="5"/>
  <c r="U1130" i="5" s="1"/>
  <c r="R22" i="76" s="1"/>
  <c r="U670" i="5"/>
  <c r="K503" i="5"/>
  <c r="W503" i="5"/>
  <c r="K512" i="5"/>
  <c r="W512" i="5"/>
  <c r="O519" i="5"/>
  <c r="K526" i="5"/>
  <c r="P540" i="5"/>
  <c r="R553" i="5"/>
  <c r="R559" i="5" s="1"/>
  <c r="N558" i="5"/>
  <c r="M578" i="5"/>
  <c r="M592" i="5" s="1"/>
  <c r="Q584" i="5"/>
  <c r="P599" i="5"/>
  <c r="Q613" i="5"/>
  <c r="L627" i="5"/>
  <c r="P635" i="5"/>
  <c r="N643" i="5"/>
  <c r="K654" i="5"/>
  <c r="K670" i="5" s="1"/>
  <c r="W654" i="5"/>
  <c r="W670" i="5" s="1"/>
  <c r="O663" i="5"/>
  <c r="T688" i="5"/>
  <c r="T706" i="5" s="1"/>
  <c r="T694" i="5"/>
  <c r="Q712" i="5"/>
  <c r="K731" i="5"/>
  <c r="W731" i="5"/>
  <c r="O740" i="5"/>
  <c r="S747" i="5"/>
  <c r="O754" i="5"/>
  <c r="T768" i="5"/>
  <c r="T784" i="5" s="1"/>
  <c r="L776" i="5"/>
  <c r="M802" i="5"/>
  <c r="M815" i="5" s="1"/>
  <c r="M807" i="5"/>
  <c r="U836" i="5"/>
  <c r="U865" i="5" s="1"/>
  <c r="Q842" i="5"/>
  <c r="U851" i="5"/>
  <c r="M856" i="5"/>
  <c r="M861" i="5"/>
  <c r="J878" i="5"/>
  <c r="V878" i="5"/>
  <c r="L891" i="5"/>
  <c r="O917" i="5"/>
  <c r="S923" i="5"/>
  <c r="N940" i="5"/>
  <c r="S953" i="5"/>
  <c r="S980" i="5" s="1"/>
  <c r="S1008" i="5" s="1"/>
  <c r="P21" i="76" s="1"/>
  <c r="K959" i="5"/>
  <c r="K980" i="5" s="1"/>
  <c r="K1008" i="5" s="1"/>
  <c r="H21" i="76" s="1"/>
  <c r="W959" i="5"/>
  <c r="O966" i="5"/>
  <c r="K971" i="5"/>
  <c r="W971" i="5"/>
  <c r="K976" i="5"/>
  <c r="W976" i="5"/>
  <c r="T990" i="5"/>
  <c r="L998" i="5"/>
  <c r="L1003" i="5"/>
  <c r="O1024" i="5"/>
  <c r="O1030" i="5"/>
  <c r="O1038" i="5" s="1"/>
  <c r="O1058" i="5"/>
  <c r="O1105" i="5" s="1"/>
  <c r="O1078" i="5"/>
  <c r="S1087" i="5"/>
  <c r="R364" i="5"/>
  <c r="N395" i="5"/>
  <c r="J405" i="5"/>
  <c r="V405" i="5"/>
  <c r="R410" i="5"/>
  <c r="R416" i="5"/>
  <c r="S427" i="5"/>
  <c r="K439" i="5"/>
  <c r="W439" i="5"/>
  <c r="P464" i="5"/>
  <c r="P470" i="5"/>
  <c r="M491" i="5"/>
  <c r="L503" i="5"/>
  <c r="L512" i="5"/>
  <c r="P519" i="5"/>
  <c r="L526" i="5"/>
  <c r="Q540" i="5"/>
  <c r="S553" i="5"/>
  <c r="O558" i="5"/>
  <c r="N578" i="5"/>
  <c r="N592" i="5" s="1"/>
  <c r="R584" i="5"/>
  <c r="R592" i="5" s="1"/>
  <c r="Q599" i="5"/>
  <c r="R613" i="5"/>
  <c r="M627" i="5"/>
  <c r="Q635" i="5"/>
  <c r="O643" i="5"/>
  <c r="L654" i="5"/>
  <c r="L670" i="5" s="1"/>
  <c r="P663" i="5"/>
  <c r="U688" i="5"/>
  <c r="U694" i="5"/>
  <c r="F712" i="5"/>
  <c r="R712" i="5"/>
  <c r="L731" i="5"/>
  <c r="L758" i="5" s="1"/>
  <c r="L785" i="5" s="1"/>
  <c r="I19" i="76" s="1"/>
  <c r="P740" i="5"/>
  <c r="T747" i="5"/>
  <c r="P754" i="5"/>
  <c r="U768" i="5"/>
  <c r="U784" i="5" s="1"/>
  <c r="M776" i="5"/>
  <c r="N802" i="5"/>
  <c r="N815" i="5" s="1"/>
  <c r="N807" i="5"/>
  <c r="J836" i="5"/>
  <c r="V836" i="5"/>
  <c r="R842" i="5"/>
  <c r="J851" i="5"/>
  <c r="V851" i="5"/>
  <c r="V865" i="5" s="1"/>
  <c r="N856" i="5"/>
  <c r="N865" i="5" s="1"/>
  <c r="N861" i="5"/>
  <c r="K878" i="5"/>
  <c r="W878" i="5"/>
  <c r="M891" i="5"/>
  <c r="P917" i="5"/>
  <c r="P931" i="5" s="1"/>
  <c r="T923" i="5"/>
  <c r="O940" i="5"/>
  <c r="T953" i="5"/>
  <c r="L959" i="5"/>
  <c r="P966" i="5"/>
  <c r="L971" i="5"/>
  <c r="L976" i="5"/>
  <c r="U990" i="5"/>
  <c r="M998" i="5"/>
  <c r="P1024" i="5"/>
  <c r="P1030" i="5"/>
  <c r="P1058" i="5"/>
  <c r="P1078" i="5"/>
  <c r="T1087" i="5"/>
  <c r="M1112" i="5"/>
  <c r="M1129" i="5" s="1"/>
  <c r="M299" i="5"/>
  <c r="Q310" i="5"/>
  <c r="O318" i="5"/>
  <c r="L329" i="5"/>
  <c r="P339" i="5"/>
  <c r="S364" i="5"/>
  <c r="O395" i="5"/>
  <c r="K405" i="5"/>
  <c r="W405" i="5"/>
  <c r="S410" i="5"/>
  <c r="S416" i="5"/>
  <c r="T427" i="5"/>
  <c r="L439" i="5"/>
  <c r="Q464" i="5"/>
  <c r="Q470" i="5"/>
  <c r="N491" i="5"/>
  <c r="M503" i="5"/>
  <c r="M512" i="5"/>
  <c r="Q519" i="5"/>
  <c r="M526" i="5"/>
  <c r="R540" i="5"/>
  <c r="T553" i="5"/>
  <c r="P558" i="5"/>
  <c r="O578" i="5"/>
  <c r="O592" i="5" s="1"/>
  <c r="S584" i="5"/>
  <c r="F599" i="5"/>
  <c r="R599" i="5"/>
  <c r="S613" i="5"/>
  <c r="N627" i="5"/>
  <c r="R635" i="5"/>
  <c r="P643" i="5"/>
  <c r="M654" i="5"/>
  <c r="M670" i="5" s="1"/>
  <c r="Q663" i="5"/>
  <c r="J688" i="5"/>
  <c r="V688" i="5"/>
  <c r="J694" i="5"/>
  <c r="V694" i="5"/>
  <c r="S712" i="5"/>
  <c r="M731" i="5"/>
  <c r="Q740" i="5"/>
  <c r="U747" i="5"/>
  <c r="Q754" i="5"/>
  <c r="J768" i="5"/>
  <c r="J784" i="5" s="1"/>
  <c r="V768" i="5"/>
  <c r="V784" i="5" s="1"/>
  <c r="N776" i="5"/>
  <c r="O802" i="5"/>
  <c r="O815" i="5" s="1"/>
  <c r="O807" i="5"/>
  <c r="K836" i="5"/>
  <c r="W836" i="5"/>
  <c r="S842" i="5"/>
  <c r="K851" i="5"/>
  <c r="K865" i="5" s="1"/>
  <c r="W851" i="5"/>
  <c r="W865" i="5" s="1"/>
  <c r="O856" i="5"/>
  <c r="O861" i="5"/>
  <c r="L878" i="5"/>
  <c r="N891" i="5"/>
  <c r="K24" i="77"/>
  <c r="Q917" i="5"/>
  <c r="Q931" i="5" s="1"/>
  <c r="U923" i="5"/>
  <c r="P940" i="5"/>
  <c r="U953" i="5"/>
  <c r="M959" i="5"/>
  <c r="M980" i="5" s="1"/>
  <c r="Q966" i="5"/>
  <c r="M971" i="5"/>
  <c r="M976" i="5"/>
  <c r="J990" i="5"/>
  <c r="J1007" i="5" s="1"/>
  <c r="V990" i="5"/>
  <c r="N998" i="5"/>
  <c r="N1003" i="5"/>
  <c r="Q1058" i="5"/>
  <c r="Q1078" i="5"/>
  <c r="M1101" i="5"/>
  <c r="N1112" i="5"/>
  <c r="N1129" i="5" s="1"/>
  <c r="Q279" i="5"/>
  <c r="R293" i="5"/>
  <c r="N299" i="5"/>
  <c r="R310" i="5"/>
  <c r="P318" i="5"/>
  <c r="M329" i="5"/>
  <c r="Q339" i="5"/>
  <c r="T364" i="5"/>
  <c r="P395" i="5"/>
  <c r="L405" i="5"/>
  <c r="T410" i="5"/>
  <c r="T416" i="5"/>
  <c r="U427" i="5"/>
  <c r="M439" i="5"/>
  <c r="R464" i="5"/>
  <c r="R470" i="5"/>
  <c r="O491" i="5"/>
  <c r="N503" i="5"/>
  <c r="N512" i="5"/>
  <c r="R519" i="5"/>
  <c r="N526" i="5"/>
  <c r="S540" i="5"/>
  <c r="U553" i="5"/>
  <c r="Q558" i="5"/>
  <c r="P578" i="5"/>
  <c r="P592" i="5" s="1"/>
  <c r="T584" i="5"/>
  <c r="S599" i="5"/>
  <c r="T613" i="5"/>
  <c r="O627" i="5"/>
  <c r="O647" i="5" s="1"/>
  <c r="S635" i="5"/>
  <c r="Q643" i="5"/>
  <c r="N654" i="5"/>
  <c r="N670" i="5" s="1"/>
  <c r="R663" i="5"/>
  <c r="K688" i="5"/>
  <c r="W688" i="5"/>
  <c r="K694" i="5"/>
  <c r="W694" i="5"/>
  <c r="T712" i="5"/>
  <c r="I10" i="77"/>
  <c r="N731" i="5"/>
  <c r="R740" i="5"/>
  <c r="J747" i="5"/>
  <c r="V747" i="5"/>
  <c r="R754" i="5"/>
  <c r="K768" i="5"/>
  <c r="K784" i="5" s="1"/>
  <c r="W768" i="5"/>
  <c r="W784" i="5" s="1"/>
  <c r="O776" i="5"/>
  <c r="P802" i="5"/>
  <c r="P815" i="5" s="1"/>
  <c r="P807" i="5"/>
  <c r="L836" i="5"/>
  <c r="L865" i="5" s="1"/>
  <c r="T842" i="5"/>
  <c r="L851" i="5"/>
  <c r="P856" i="5"/>
  <c r="P861" i="5"/>
  <c r="M878" i="5"/>
  <c r="O891" i="5"/>
  <c r="R917" i="5"/>
  <c r="R931" i="5" s="1"/>
  <c r="J923" i="5"/>
  <c r="V923" i="5"/>
  <c r="Q940" i="5"/>
  <c r="J953" i="5"/>
  <c r="V953" i="5"/>
  <c r="V980" i="5" s="1"/>
  <c r="N959" i="5"/>
  <c r="R966" i="5"/>
  <c r="N971" i="5"/>
  <c r="N976" i="5"/>
  <c r="K990" i="5"/>
  <c r="W990" i="5"/>
  <c r="O998" i="5"/>
  <c r="O1003" i="5"/>
  <c r="R1024" i="5"/>
  <c r="R1030" i="5"/>
  <c r="R1058" i="5"/>
  <c r="R1078" i="5"/>
  <c r="R1105" i="5" s="1"/>
  <c r="R1130" i="5" s="1"/>
  <c r="O22" i="76" s="1"/>
  <c r="J1087" i="5"/>
  <c r="V1087" i="5"/>
  <c r="N1101" i="5"/>
  <c r="O1112" i="5"/>
  <c r="O1129" i="5" s="1"/>
  <c r="S1122" i="5"/>
  <c r="Q395" i="5"/>
  <c r="M405" i="5"/>
  <c r="U410" i="5"/>
  <c r="U416" i="5"/>
  <c r="J427" i="5"/>
  <c r="V427" i="5"/>
  <c r="V446" i="5" s="1"/>
  <c r="V447" i="5" s="1"/>
  <c r="S16" i="76" s="1"/>
  <c r="N439" i="5"/>
  <c r="S464" i="5"/>
  <c r="S470" i="5"/>
  <c r="P491" i="5"/>
  <c r="O503" i="5"/>
  <c r="O512" i="5"/>
  <c r="S519" i="5"/>
  <c r="O526" i="5"/>
  <c r="T540" i="5"/>
  <c r="J553" i="5"/>
  <c r="V553" i="5"/>
  <c r="R558" i="5"/>
  <c r="Q578" i="5"/>
  <c r="Q592" i="5" s="1"/>
  <c r="U584" i="5"/>
  <c r="U592" i="5" s="1"/>
  <c r="U671" i="5" s="1"/>
  <c r="R18" i="76" s="1"/>
  <c r="U613" i="5"/>
  <c r="P627" i="5"/>
  <c r="P647" i="5" s="1"/>
  <c r="P671" i="5" s="1"/>
  <c r="M18" i="76" s="1"/>
  <c r="T635" i="5"/>
  <c r="R643" i="5"/>
  <c r="O654" i="5"/>
  <c r="S663" i="5"/>
  <c r="L688" i="5"/>
  <c r="L694" i="5"/>
  <c r="O731" i="5"/>
  <c r="S740" i="5"/>
  <c r="K747" i="5"/>
  <c r="W747" i="5"/>
  <c r="S754" i="5"/>
  <c r="L768" i="5"/>
  <c r="L784" i="5" s="1"/>
  <c r="P776" i="5"/>
  <c r="Q802" i="5"/>
  <c r="Q815" i="5" s="1"/>
  <c r="Q807" i="5"/>
  <c r="S931" i="5"/>
  <c r="T1122" i="5"/>
  <c r="T1129" i="5" s="1"/>
  <c r="T1130" i="5" s="1"/>
  <c r="Q22" i="76" s="1"/>
  <c r="P670" i="5"/>
  <c r="M784" i="5"/>
  <c r="J842" i="5"/>
  <c r="V842" i="5"/>
  <c r="N851" i="5"/>
  <c r="R856" i="5"/>
  <c r="R861" i="5"/>
  <c r="O878" i="5"/>
  <c r="Q891" i="5"/>
  <c r="T917" i="5"/>
  <c r="T931" i="5" s="1"/>
  <c r="L923" i="5"/>
  <c r="L931" i="5" s="1"/>
  <c r="S940" i="5"/>
  <c r="L953" i="5"/>
  <c r="P959" i="5"/>
  <c r="T966" i="5"/>
  <c r="P971" i="5"/>
  <c r="P976" i="5"/>
  <c r="Q1112" i="5"/>
  <c r="Q1129" i="5" s="1"/>
  <c r="U1122" i="5"/>
  <c r="S395" i="5"/>
  <c r="O405" i="5"/>
  <c r="K410" i="5"/>
  <c r="W410" i="5"/>
  <c r="K416" i="5"/>
  <c r="W416" i="5"/>
  <c r="L427" i="5"/>
  <c r="P439" i="5"/>
  <c r="U464" i="5"/>
  <c r="U470" i="5"/>
  <c r="F491" i="5"/>
  <c r="Q503" i="5"/>
  <c r="Q512" i="5"/>
  <c r="U519" i="5"/>
  <c r="Q526" i="5"/>
  <c r="J540" i="5"/>
  <c r="V540" i="5"/>
  <c r="L553" i="5"/>
  <c r="T558" i="5"/>
  <c r="S578" i="5"/>
  <c r="S592" i="5" s="1"/>
  <c r="K584" i="5"/>
  <c r="K592" i="5" s="1"/>
  <c r="W584" i="5"/>
  <c r="W592" i="5" s="1"/>
  <c r="K613" i="5"/>
  <c r="W613" i="5"/>
  <c r="R627" i="5"/>
  <c r="J635" i="5"/>
  <c r="V635" i="5"/>
  <c r="T643" i="5"/>
  <c r="Q654" i="5"/>
  <c r="U663" i="5"/>
  <c r="N688" i="5"/>
  <c r="N706" i="5" s="1"/>
  <c r="N694" i="5"/>
  <c r="Q731" i="5"/>
  <c r="U740" i="5"/>
  <c r="M747" i="5"/>
  <c r="U754" i="5"/>
  <c r="N768" i="5"/>
  <c r="N784" i="5" s="1"/>
  <c r="R776" i="5"/>
  <c r="S802" i="5"/>
  <c r="S815" i="5" s="1"/>
  <c r="S807" i="5"/>
  <c r="O836" i="5"/>
  <c r="K842" i="5"/>
  <c r="W842" i="5"/>
  <c r="O851" i="5"/>
  <c r="O865" i="5" s="1"/>
  <c r="S856" i="5"/>
  <c r="S865" i="5" s="1"/>
  <c r="S861" i="5"/>
  <c r="P878" i="5"/>
  <c r="R891" i="5"/>
  <c r="U917" i="5"/>
  <c r="M923" i="5"/>
  <c r="M931" i="5" s="1"/>
  <c r="T940" i="5"/>
  <c r="M953" i="5"/>
  <c r="K18" i="77"/>
  <c r="Q959" i="5"/>
  <c r="U966" i="5"/>
  <c r="Q971" i="5"/>
  <c r="Q976" i="5"/>
  <c r="N990" i="5"/>
  <c r="R998" i="5"/>
  <c r="R1003" i="5"/>
  <c r="U1024" i="5"/>
  <c r="U1030" i="5"/>
  <c r="U1058" i="5"/>
  <c r="U1078" i="5"/>
  <c r="M1087" i="5"/>
  <c r="J293" i="5"/>
  <c r="V293" i="5"/>
  <c r="R299" i="5"/>
  <c r="J310" i="5"/>
  <c r="V310" i="5"/>
  <c r="T318" i="5"/>
  <c r="Q329" i="5"/>
  <c r="U339" i="5"/>
  <c r="L364" i="5"/>
  <c r="T395" i="5"/>
  <c r="P405" i="5"/>
  <c r="L410" i="5"/>
  <c r="L416" i="5"/>
  <c r="M427" i="5"/>
  <c r="Q439" i="5"/>
  <c r="J464" i="5"/>
  <c r="V464" i="5"/>
  <c r="J470" i="5"/>
  <c r="J482" i="5" s="1"/>
  <c r="J560" i="5" s="1"/>
  <c r="G17" i="76" s="1"/>
  <c r="V470" i="5"/>
  <c r="S491" i="5"/>
  <c r="R503" i="5"/>
  <c r="R512" i="5"/>
  <c r="J519" i="5"/>
  <c r="V519" i="5"/>
  <c r="R526" i="5"/>
  <c r="K540" i="5"/>
  <c r="W540" i="5"/>
  <c r="M553" i="5"/>
  <c r="M559" i="5" s="1"/>
  <c r="U558" i="5"/>
  <c r="T578" i="5"/>
  <c r="L584" i="5"/>
  <c r="L592" i="5" s="1"/>
  <c r="L671" i="5" s="1"/>
  <c r="I18" i="76" s="1"/>
  <c r="L613" i="5"/>
  <c r="S627" i="5"/>
  <c r="K635" i="5"/>
  <c r="W635" i="5"/>
  <c r="U643" i="5"/>
  <c r="R654" i="5"/>
  <c r="R670" i="5" s="1"/>
  <c r="J663" i="5"/>
  <c r="V663" i="5"/>
  <c r="O688" i="5"/>
  <c r="O706" i="5" s="1"/>
  <c r="O694" i="5"/>
  <c r="I18" i="77"/>
  <c r="R731" i="5"/>
  <c r="J740" i="5"/>
  <c r="V740" i="5"/>
  <c r="N747" i="5"/>
  <c r="J754" i="5"/>
  <c r="V754" i="5"/>
  <c r="O768" i="5"/>
  <c r="O784" i="5" s="1"/>
  <c r="S776" i="5"/>
  <c r="T802" i="5"/>
  <c r="T815" i="5" s="1"/>
  <c r="T807" i="5"/>
  <c r="P836" i="5"/>
  <c r="L842" i="5"/>
  <c r="P851" i="5"/>
  <c r="T856" i="5"/>
  <c r="T861" i="5"/>
  <c r="Q878" i="5"/>
  <c r="S891" i="5"/>
  <c r="J917" i="5"/>
  <c r="V917" i="5"/>
  <c r="V931" i="5" s="1"/>
  <c r="N923" i="5"/>
  <c r="N931" i="5" s="1"/>
  <c r="U940" i="5"/>
  <c r="N953" i="5"/>
  <c r="N980" i="5" s="1"/>
  <c r="R959" i="5"/>
  <c r="J966" i="5"/>
  <c r="V966" i="5"/>
  <c r="R971" i="5"/>
  <c r="R976" i="5"/>
  <c r="O990" i="5"/>
  <c r="S998" i="5"/>
  <c r="S1003" i="5"/>
  <c r="J1024" i="5"/>
  <c r="V1024" i="5"/>
  <c r="J1030" i="5"/>
  <c r="J1038" i="5" s="1"/>
  <c r="V1030" i="5"/>
  <c r="V1038" i="5" s="1"/>
  <c r="J1058" i="5"/>
  <c r="V1058" i="5"/>
  <c r="V1105" i="5" s="1"/>
  <c r="J1078" i="5"/>
  <c r="V1078" i="5"/>
  <c r="N1087" i="5"/>
  <c r="R1101" i="5"/>
  <c r="S1112" i="5"/>
  <c r="S1129" i="5" s="1"/>
  <c r="K1122" i="5"/>
  <c r="K1129" i="5" s="1"/>
  <c r="W1122" i="5"/>
  <c r="W1129" i="5" s="1"/>
  <c r="U395" i="5"/>
  <c r="U420" i="5" s="1"/>
  <c r="U447" i="5" s="1"/>
  <c r="R16" i="76" s="1"/>
  <c r="Q405" i="5"/>
  <c r="M410" i="5"/>
  <c r="M416" i="5"/>
  <c r="N427" i="5"/>
  <c r="R439" i="5"/>
  <c r="K464" i="5"/>
  <c r="W464" i="5"/>
  <c r="K470" i="5"/>
  <c r="W470" i="5"/>
  <c r="S670" i="5"/>
  <c r="P784" i="5"/>
  <c r="J18" i="77"/>
  <c r="M842" i="5"/>
  <c r="Q851" i="5"/>
  <c r="U856" i="5"/>
  <c r="U861" i="5"/>
  <c r="R878" i="5"/>
  <c r="T891" i="5"/>
  <c r="K917" i="5"/>
  <c r="K931" i="5" s="1"/>
  <c r="W917" i="5"/>
  <c r="W931" i="5" s="1"/>
  <c r="O923" i="5"/>
  <c r="J940" i="5"/>
  <c r="V940" i="5"/>
  <c r="O953" i="5"/>
  <c r="O980" i="5" s="1"/>
  <c r="S959" i="5"/>
  <c r="K966" i="5"/>
  <c r="W966" i="5"/>
  <c r="S971" i="5"/>
  <c r="S976" i="5"/>
  <c r="P990" i="5"/>
  <c r="T998" i="5"/>
  <c r="T1003" i="5"/>
  <c r="K1024" i="5"/>
  <c r="W1024" i="5"/>
  <c r="K1030" i="5"/>
  <c r="W1030" i="5"/>
  <c r="K1058" i="5"/>
  <c r="K1105" i="5" s="1"/>
  <c r="W1058" i="5"/>
  <c r="K1078" i="5"/>
  <c r="W1078" i="5"/>
  <c r="O1087" i="5"/>
  <c r="E8" i="77"/>
  <c r="E33" i="77"/>
  <c r="E27" i="77"/>
  <c r="E36" i="77"/>
  <c r="E26" i="77"/>
  <c r="E28" i="77"/>
  <c r="F24" i="77"/>
  <c r="F8" i="77"/>
  <c r="F33" i="77"/>
  <c r="F27" i="77"/>
  <c r="F36" i="77"/>
  <c r="F16" i="77"/>
  <c r="F18" i="77"/>
  <c r="F28" i="77"/>
  <c r="G33" i="77"/>
  <c r="G27" i="77"/>
  <c r="G36" i="77"/>
  <c r="G17" i="77"/>
  <c r="G18" i="77"/>
  <c r="G28" i="77"/>
  <c r="H17" i="77"/>
  <c r="H18" i="77"/>
  <c r="J725" i="5"/>
  <c r="L725" i="5"/>
  <c r="N725" i="5"/>
  <c r="N758" i="5" s="1"/>
  <c r="P725" i="5"/>
  <c r="T725" i="5"/>
  <c r="T758" i="5" s="1"/>
  <c r="V725" i="5"/>
  <c r="C24" i="77"/>
  <c r="C21" i="77"/>
  <c r="M21" i="77" s="1"/>
  <c r="N21" i="77" s="1"/>
  <c r="C29" i="77"/>
  <c r="C28" i="77"/>
  <c r="C20" i="77"/>
  <c r="C22" i="77"/>
  <c r="M22" i="77" s="1"/>
  <c r="N22" i="77" s="1"/>
  <c r="D24" i="77"/>
  <c r="D33" i="77"/>
  <c r="D27" i="77"/>
  <c r="D36" i="77"/>
  <c r="D32" i="77"/>
  <c r="M32" i="77" s="1"/>
  <c r="N32" i="77" s="1"/>
  <c r="D11" i="77"/>
  <c r="M11" i="77" s="1"/>
  <c r="N11" i="77" s="1"/>
  <c r="D18" i="77"/>
  <c r="D10" i="77"/>
  <c r="D28" i="77"/>
  <c r="D16" i="77"/>
  <c r="D13" i="77"/>
  <c r="D35" i="77"/>
  <c r="M35" i="77" s="1"/>
  <c r="N35" i="77" s="1"/>
  <c r="E19" i="77"/>
  <c r="E24" i="77"/>
  <c r="E30" i="77"/>
  <c r="E23" i="77"/>
  <c r="E18" i="77"/>
  <c r="E10" i="77"/>
  <c r="E25" i="77"/>
  <c r="E12" i="77"/>
  <c r="F23" i="77"/>
  <c r="F17" i="77"/>
  <c r="F26" i="77"/>
  <c r="F14" i="77"/>
  <c r="F30" i="77"/>
  <c r="G8" i="77"/>
  <c r="G24" i="77"/>
  <c r="G12" i="77"/>
  <c r="H24" i="77"/>
  <c r="H8" i="77"/>
  <c r="H33" i="77"/>
  <c r="H27" i="77"/>
  <c r="H36" i="77"/>
  <c r="H25" i="77"/>
  <c r="H28" i="77"/>
  <c r="H15" i="77"/>
  <c r="I13" i="77"/>
  <c r="I26" i="77"/>
  <c r="J8" i="77"/>
  <c r="J33" i="77"/>
  <c r="J27" i="77"/>
  <c r="J36" i="77"/>
  <c r="J23" i="77"/>
  <c r="J17" i="77"/>
  <c r="J10" i="77"/>
  <c r="J26" i="77"/>
  <c r="K8" i="77"/>
  <c r="K33" i="77"/>
  <c r="K27" i="77"/>
  <c r="K36" i="77"/>
  <c r="K23" i="77"/>
  <c r="I17" i="77"/>
  <c r="K10" i="77"/>
  <c r="K17" i="77"/>
  <c r="K14" i="77"/>
  <c r="K20" i="77"/>
  <c r="L24" i="77"/>
  <c r="L23" i="77"/>
  <c r="L17" i="77"/>
  <c r="L18" i="77"/>
  <c r="L26" i="77"/>
  <c r="L12" i="77"/>
  <c r="D8" i="77"/>
  <c r="C31" i="77"/>
  <c r="M31" i="77" s="1"/>
  <c r="N31" i="77" s="1"/>
  <c r="C23" i="77"/>
  <c r="C16" i="77"/>
  <c r="C15" i="77"/>
  <c r="D19" i="77"/>
  <c r="D9" i="77"/>
  <c r="D26" i="77"/>
  <c r="D23" i="77"/>
  <c r="E29" i="77"/>
  <c r="E16" i="77"/>
  <c r="E34" i="77"/>
  <c r="M34" i="77" s="1"/>
  <c r="N34" i="77" s="1"/>
  <c r="F9" i="77"/>
  <c r="F10" i="77"/>
  <c r="G29" i="77"/>
  <c r="G19" i="77"/>
  <c r="H12" i="77"/>
  <c r="I24" i="77"/>
  <c r="I8" i="77"/>
  <c r="I16" i="77"/>
  <c r="I9" i="77"/>
  <c r="J19" i="77"/>
  <c r="N310" i="5"/>
  <c r="R725" i="5"/>
  <c r="R758" i="5" s="1"/>
  <c r="K32" i="5"/>
  <c r="O32" i="5"/>
  <c r="S32" i="5"/>
  <c r="W32" i="5"/>
  <c r="L38" i="5"/>
  <c r="V38" i="5"/>
  <c r="M32" i="5"/>
  <c r="Q32" i="5"/>
  <c r="U32" i="5"/>
  <c r="J38" i="5"/>
  <c r="N38" i="5"/>
  <c r="P38" i="5"/>
  <c r="R38" i="5"/>
  <c r="T38" i="5"/>
  <c r="J32" i="5"/>
  <c r="L32" i="5"/>
  <c r="N32" i="5"/>
  <c r="P32" i="5"/>
  <c r="R32" i="5"/>
  <c r="T32" i="5"/>
  <c r="V32" i="5"/>
  <c r="K38" i="5"/>
  <c r="M38" i="5"/>
  <c r="O38" i="5"/>
  <c r="Q38" i="5"/>
  <c r="S38" i="5"/>
  <c r="U38" i="5"/>
  <c r="W38" i="5"/>
  <c r="D86" i="5"/>
  <c r="J115" i="5"/>
  <c r="P115" i="5"/>
  <c r="K152" i="5"/>
  <c r="Q152" i="5"/>
  <c r="U152" i="5"/>
  <c r="W152" i="5"/>
  <c r="J157" i="5"/>
  <c r="J243" i="5" s="1"/>
  <c r="G14" i="76" s="1"/>
  <c r="L157" i="5"/>
  <c r="N157" i="5"/>
  <c r="P157" i="5"/>
  <c r="R157" i="5"/>
  <c r="T157" i="5"/>
  <c r="V157" i="5"/>
  <c r="V243" i="5" s="1"/>
  <c r="S14" i="76" s="1"/>
  <c r="E206" i="5"/>
  <c r="J242" i="5"/>
  <c r="L242" i="5"/>
  <c r="P242" i="5"/>
  <c r="T242" i="5"/>
  <c r="V242" i="5"/>
  <c r="K274" i="5"/>
  <c r="O274" i="5"/>
  <c r="Q274" i="5"/>
  <c r="U274" i="5"/>
  <c r="K322" i="5"/>
  <c r="M322" i="5"/>
  <c r="S322" i="5"/>
  <c r="U322" i="5"/>
  <c r="W322" i="5"/>
  <c r="W347" i="5" s="1"/>
  <c r="T15" i="76" s="1"/>
  <c r="J346" i="5"/>
  <c r="N346" i="5"/>
  <c r="P346" i="5"/>
  <c r="T346" i="5"/>
  <c r="V346" i="5"/>
  <c r="K375" i="5"/>
  <c r="O375" i="5"/>
  <c r="Q375" i="5"/>
  <c r="S375" i="5"/>
  <c r="U375" i="5"/>
  <c r="W375" i="5"/>
  <c r="J381" i="5"/>
  <c r="L381" i="5"/>
  <c r="N381" i="5"/>
  <c r="P381" i="5"/>
  <c r="R381" i="5"/>
  <c r="T381" i="5"/>
  <c r="V381" i="5"/>
  <c r="K420" i="5"/>
  <c r="O420" i="5"/>
  <c r="S420" i="5"/>
  <c r="W420" i="5"/>
  <c r="J446" i="5"/>
  <c r="L446" i="5"/>
  <c r="N446" i="5"/>
  <c r="N447" i="5" s="1"/>
  <c r="K16" i="76" s="1"/>
  <c r="P446" i="5"/>
  <c r="R446" i="5"/>
  <c r="T446" i="5"/>
  <c r="J206" i="5"/>
  <c r="L206" i="5"/>
  <c r="P206" i="5"/>
  <c r="P243" i="5" s="1"/>
  <c r="M14" i="76" s="1"/>
  <c r="R206" i="5"/>
  <c r="T206" i="5"/>
  <c r="V206" i="5"/>
  <c r="K115" i="5"/>
  <c r="O115" i="5"/>
  <c r="Q115" i="5"/>
  <c r="S115" i="5"/>
  <c r="U115" i="5"/>
  <c r="J152" i="5"/>
  <c r="P152" i="5"/>
  <c r="R152" i="5"/>
  <c r="T152" i="5"/>
  <c r="T243" i="5" s="1"/>
  <c r="Q14" i="76" s="1"/>
  <c r="V152" i="5"/>
  <c r="K157" i="5"/>
  <c r="M157" i="5"/>
  <c r="O157" i="5"/>
  <c r="Q157" i="5"/>
  <c r="S157" i="5"/>
  <c r="U157" i="5"/>
  <c r="W157" i="5"/>
  <c r="K242" i="5"/>
  <c r="M242" i="5"/>
  <c r="O242" i="5"/>
  <c r="S242" i="5"/>
  <c r="U242" i="5"/>
  <c r="N274" i="5"/>
  <c r="P274" i="5"/>
  <c r="R274" i="5"/>
  <c r="T274" i="5"/>
  <c r="L322" i="5"/>
  <c r="R322" i="5"/>
  <c r="V322" i="5"/>
  <c r="Q346" i="5"/>
  <c r="S346" i="5"/>
  <c r="U346" i="5"/>
  <c r="U347" i="5" s="1"/>
  <c r="R15" i="76" s="1"/>
  <c r="W346" i="5"/>
  <c r="J375" i="5"/>
  <c r="L375" i="5"/>
  <c r="N375" i="5"/>
  <c r="P375" i="5"/>
  <c r="R375" i="5"/>
  <c r="T375" i="5"/>
  <c r="V375" i="5"/>
  <c r="K381" i="5"/>
  <c r="M381" i="5"/>
  <c r="O381" i="5"/>
  <c r="Q381" i="5"/>
  <c r="S381" i="5"/>
  <c r="U381" i="5"/>
  <c r="W381" i="5"/>
  <c r="K206" i="5"/>
  <c r="Q206" i="5"/>
  <c r="S206" i="5"/>
  <c r="U206" i="5"/>
  <c r="U243" i="5" s="1"/>
  <c r="R14" i="76" s="1"/>
  <c r="K530" i="5"/>
  <c r="O530" i="5"/>
  <c r="Q530" i="5"/>
  <c r="S530" i="5"/>
  <c r="U530" i="5"/>
  <c r="J559" i="5"/>
  <c r="L559" i="5"/>
  <c r="N559" i="5"/>
  <c r="P559" i="5"/>
  <c r="T559" i="5"/>
  <c r="V559" i="5"/>
  <c r="J706" i="5"/>
  <c r="L706" i="5"/>
  <c r="P706" i="5"/>
  <c r="R706" i="5"/>
  <c r="V706" i="5"/>
  <c r="H725" i="5"/>
  <c r="V758" i="5"/>
  <c r="J820" i="5"/>
  <c r="L820" i="5"/>
  <c r="N820" i="5"/>
  <c r="P820" i="5"/>
  <c r="R820" i="5"/>
  <c r="T820" i="5"/>
  <c r="V820" i="5"/>
  <c r="Q865" i="5"/>
  <c r="G953" i="5"/>
  <c r="I953" i="5"/>
  <c r="U980" i="5"/>
  <c r="L1007" i="5"/>
  <c r="N1007" i="5"/>
  <c r="P1007" i="5"/>
  <c r="R1007" i="5"/>
  <c r="T1007" i="5"/>
  <c r="V1007" i="5"/>
  <c r="K1038" i="5"/>
  <c r="M1038" i="5"/>
  <c r="Q1038" i="5"/>
  <c r="S1038" i="5"/>
  <c r="U1038" i="5"/>
  <c r="W1038" i="5"/>
  <c r="J1046" i="5"/>
  <c r="L1046" i="5"/>
  <c r="N1046" i="5"/>
  <c r="P1046" i="5"/>
  <c r="R1046" i="5"/>
  <c r="T1046" i="5"/>
  <c r="V1046" i="5"/>
  <c r="M1105" i="5"/>
  <c r="Q1105" i="5"/>
  <c r="S1105" i="5"/>
  <c r="U1105" i="5"/>
  <c r="W1105" i="5"/>
  <c r="J647" i="5"/>
  <c r="L647" i="5"/>
  <c r="N647" i="5"/>
  <c r="N671" i="5" s="1"/>
  <c r="K18" i="76" s="1"/>
  <c r="T647" i="5"/>
  <c r="V647" i="5"/>
  <c r="C899" i="5"/>
  <c r="B20" i="76" s="1"/>
  <c r="J420" i="5"/>
  <c r="J447" i="5" s="1"/>
  <c r="G16" i="76" s="1"/>
  <c r="L420" i="5"/>
  <c r="N420" i="5"/>
  <c r="P420" i="5"/>
  <c r="R420" i="5"/>
  <c r="T420" i="5"/>
  <c r="V420" i="5"/>
  <c r="K446" i="5"/>
  <c r="O446" i="5"/>
  <c r="S446" i="5"/>
  <c r="U446" i="5"/>
  <c r="W446" i="5"/>
  <c r="J530" i="5"/>
  <c r="L530" i="5"/>
  <c r="P530" i="5"/>
  <c r="R530" i="5"/>
  <c r="T530" i="5"/>
  <c r="V530" i="5"/>
  <c r="K559" i="5"/>
  <c r="O559" i="5"/>
  <c r="Q559" i="5"/>
  <c r="S559" i="5"/>
  <c r="U559" i="5"/>
  <c r="W559" i="5"/>
  <c r="K706" i="5"/>
  <c r="M706" i="5"/>
  <c r="Q706" i="5"/>
  <c r="S706" i="5"/>
  <c r="U706" i="5"/>
  <c r="W706" i="5"/>
  <c r="G725" i="5"/>
  <c r="I725" i="5"/>
  <c r="K820" i="5"/>
  <c r="M820" i="5"/>
  <c r="O820" i="5"/>
  <c r="Q820" i="5"/>
  <c r="S820" i="5"/>
  <c r="U820" i="5"/>
  <c r="W820" i="5"/>
  <c r="P865" i="5"/>
  <c r="R865" i="5"/>
  <c r="F953" i="5"/>
  <c r="H953" i="5"/>
  <c r="R980" i="5"/>
  <c r="T980" i="5"/>
  <c r="T1008" i="5" s="1"/>
  <c r="Q21" i="76" s="1"/>
  <c r="K1007" i="5"/>
  <c r="M1007" i="5"/>
  <c r="O1007" i="5"/>
  <c r="Q1007" i="5"/>
  <c r="S1007" i="5"/>
  <c r="U1007" i="5"/>
  <c r="W1007" i="5"/>
  <c r="L1038" i="5"/>
  <c r="L1130" i="5" s="1"/>
  <c r="I22" i="76" s="1"/>
  <c r="N1038" i="5"/>
  <c r="P1038" i="5"/>
  <c r="R1038" i="5"/>
  <c r="T1038" i="5"/>
  <c r="K1046" i="5"/>
  <c r="M1046" i="5"/>
  <c r="O1046" i="5"/>
  <c r="Q1046" i="5"/>
  <c r="Q1130" i="5" s="1"/>
  <c r="N22" i="76" s="1"/>
  <c r="S1046" i="5"/>
  <c r="U1046" i="5"/>
  <c r="W1046" i="5"/>
  <c r="L1105" i="5"/>
  <c r="N1105" i="5"/>
  <c r="N1130" i="5" s="1"/>
  <c r="K22" i="76" s="1"/>
  <c r="P1105" i="5"/>
  <c r="T1105" i="5"/>
  <c r="K647" i="5"/>
  <c r="Q647" i="5"/>
  <c r="S647" i="5"/>
  <c r="U647" i="5"/>
  <c r="W647" i="5"/>
  <c r="K725" i="5"/>
  <c r="M725" i="5"/>
  <c r="O725" i="5"/>
  <c r="Q725" i="5"/>
  <c r="S725" i="5"/>
  <c r="U725" i="5"/>
  <c r="W725" i="5"/>
  <c r="D32" i="5"/>
  <c r="H18" i="5"/>
  <c r="F24" i="5"/>
  <c r="F27" i="5"/>
  <c r="H27" i="5"/>
  <c r="F30" i="5"/>
  <c r="H30" i="5"/>
  <c r="G38" i="5"/>
  <c r="I38" i="5"/>
  <c r="F55" i="5"/>
  <c r="H55" i="5"/>
  <c r="H86" i="5" s="1"/>
  <c r="G18" i="5"/>
  <c r="I18" i="5"/>
  <c r="G24" i="5"/>
  <c r="I24" i="5"/>
  <c r="G27" i="5"/>
  <c r="I27" i="5"/>
  <c r="G30" i="5"/>
  <c r="I30" i="5"/>
  <c r="D38" i="5"/>
  <c r="F38" i="5"/>
  <c r="H38" i="5"/>
  <c r="G55" i="5"/>
  <c r="G86" i="5" s="1"/>
  <c r="F62" i="5"/>
  <c r="H62" i="5"/>
  <c r="F71" i="5"/>
  <c r="H71" i="5"/>
  <c r="F76" i="5"/>
  <c r="H76" i="5"/>
  <c r="H81" i="5"/>
  <c r="F84" i="5"/>
  <c r="H84" i="5"/>
  <c r="E115" i="5"/>
  <c r="G99" i="5"/>
  <c r="I99" i="5"/>
  <c r="G107" i="5"/>
  <c r="I107" i="5"/>
  <c r="G111" i="5"/>
  <c r="I111" i="5"/>
  <c r="G114" i="5"/>
  <c r="I114" i="5"/>
  <c r="D152" i="5"/>
  <c r="F134" i="5"/>
  <c r="H134" i="5"/>
  <c r="F140" i="5"/>
  <c r="H140" i="5"/>
  <c r="F143" i="5"/>
  <c r="H143" i="5"/>
  <c r="F146" i="5"/>
  <c r="H146" i="5"/>
  <c r="F150" i="5"/>
  <c r="H150" i="5"/>
  <c r="G157" i="5"/>
  <c r="I157" i="5"/>
  <c r="F170" i="5"/>
  <c r="H170" i="5"/>
  <c r="F178" i="5"/>
  <c r="H178" i="5"/>
  <c r="F188" i="5"/>
  <c r="H188" i="5"/>
  <c r="F195" i="5"/>
  <c r="H195" i="5"/>
  <c r="F202" i="5"/>
  <c r="H202" i="5"/>
  <c r="G205" i="5"/>
  <c r="I205" i="5"/>
  <c r="D242" i="5"/>
  <c r="F216" i="5"/>
  <c r="H216" i="5"/>
  <c r="F228" i="5"/>
  <c r="H228" i="5"/>
  <c r="F237" i="5"/>
  <c r="H237" i="5"/>
  <c r="F240" i="5"/>
  <c r="H240" i="5"/>
  <c r="G261" i="5"/>
  <c r="I261" i="5"/>
  <c r="G266" i="5"/>
  <c r="I266" i="5"/>
  <c r="G269" i="5"/>
  <c r="I269" i="5"/>
  <c r="G273" i="5"/>
  <c r="I273" i="5"/>
  <c r="D279" i="5"/>
  <c r="F279" i="5"/>
  <c r="H279" i="5"/>
  <c r="G293" i="5"/>
  <c r="I293" i="5"/>
  <c r="G299" i="5"/>
  <c r="I299" i="5"/>
  <c r="G310" i="5"/>
  <c r="I310" i="5"/>
  <c r="G313" i="5"/>
  <c r="I313" i="5"/>
  <c r="G318" i="5"/>
  <c r="I318" i="5"/>
  <c r="G321" i="5"/>
  <c r="I321" i="5"/>
  <c r="D346" i="5"/>
  <c r="F329" i="5"/>
  <c r="H329" i="5"/>
  <c r="F339" i="5"/>
  <c r="H339" i="5"/>
  <c r="F342" i="5"/>
  <c r="H342" i="5"/>
  <c r="F345" i="5"/>
  <c r="H345" i="5"/>
  <c r="G364" i="5"/>
  <c r="I364" i="5"/>
  <c r="G367" i="5"/>
  <c r="I367" i="5"/>
  <c r="G374" i="5"/>
  <c r="I374" i="5"/>
  <c r="D381" i="5"/>
  <c r="F381" i="5"/>
  <c r="H381" i="5"/>
  <c r="G395" i="5"/>
  <c r="I395" i="5"/>
  <c r="G405" i="5"/>
  <c r="I405" i="5"/>
  <c r="G410" i="5"/>
  <c r="G416" i="5"/>
  <c r="I416" i="5"/>
  <c r="G419" i="5"/>
  <c r="I419" i="5"/>
  <c r="D446" i="5"/>
  <c r="F18" i="5"/>
  <c r="G62" i="5"/>
  <c r="I62" i="5"/>
  <c r="G71" i="5"/>
  <c r="I71" i="5"/>
  <c r="G76" i="5"/>
  <c r="I76" i="5"/>
  <c r="G81" i="5"/>
  <c r="I81" i="5"/>
  <c r="G84" i="5"/>
  <c r="I84" i="5"/>
  <c r="D115" i="5"/>
  <c r="F99" i="5"/>
  <c r="H99" i="5"/>
  <c r="F107" i="5"/>
  <c r="H107" i="5"/>
  <c r="F111" i="5"/>
  <c r="H111" i="5"/>
  <c r="F114" i="5"/>
  <c r="H114" i="5"/>
  <c r="G134" i="5"/>
  <c r="I134" i="5"/>
  <c r="G140" i="5"/>
  <c r="I140" i="5"/>
  <c r="G143" i="5"/>
  <c r="I143" i="5"/>
  <c r="G146" i="5"/>
  <c r="I146" i="5"/>
  <c r="G150" i="5"/>
  <c r="I150" i="5"/>
  <c r="D157" i="5"/>
  <c r="F157" i="5"/>
  <c r="H157" i="5"/>
  <c r="G170" i="5"/>
  <c r="I170" i="5"/>
  <c r="G178" i="5"/>
  <c r="I178" i="5"/>
  <c r="G188" i="5"/>
  <c r="I188" i="5"/>
  <c r="G195" i="5"/>
  <c r="I195" i="5"/>
  <c r="G202" i="5"/>
  <c r="I202" i="5"/>
  <c r="F205" i="5"/>
  <c r="H205" i="5"/>
  <c r="E242" i="5"/>
  <c r="G216" i="5"/>
  <c r="I216" i="5"/>
  <c r="G228" i="5"/>
  <c r="I228" i="5"/>
  <c r="G237" i="5"/>
  <c r="I237" i="5"/>
  <c r="G240" i="5"/>
  <c r="I240" i="5"/>
  <c r="F261" i="5"/>
  <c r="H261" i="5"/>
  <c r="F266" i="5"/>
  <c r="H266" i="5"/>
  <c r="F269" i="5"/>
  <c r="H269" i="5"/>
  <c r="F273" i="5"/>
  <c r="H273" i="5"/>
  <c r="G279" i="5"/>
  <c r="I279" i="5"/>
  <c r="D322" i="5"/>
  <c r="F293" i="5"/>
  <c r="H293" i="5"/>
  <c r="F299" i="5"/>
  <c r="H299" i="5"/>
  <c r="F310" i="5"/>
  <c r="H310" i="5"/>
  <c r="F313" i="5"/>
  <c r="H313" i="5"/>
  <c r="F318" i="5"/>
  <c r="H318" i="5"/>
  <c r="F321" i="5"/>
  <c r="H321" i="5"/>
  <c r="G329" i="5"/>
  <c r="I329" i="5"/>
  <c r="G339" i="5"/>
  <c r="I339" i="5"/>
  <c r="G342" i="5"/>
  <c r="I342" i="5"/>
  <c r="G345" i="5"/>
  <c r="I345" i="5"/>
  <c r="D375" i="5"/>
  <c r="F364" i="5"/>
  <c r="H364" i="5"/>
  <c r="F367" i="5"/>
  <c r="H367" i="5"/>
  <c r="F374" i="5"/>
  <c r="H374" i="5"/>
  <c r="G381" i="5"/>
  <c r="I381" i="5"/>
  <c r="D420" i="5"/>
  <c r="H395" i="5"/>
  <c r="H405" i="5"/>
  <c r="F410" i="5"/>
  <c r="H410" i="5"/>
  <c r="F416" i="5"/>
  <c r="H416" i="5"/>
  <c r="F427" i="5"/>
  <c r="H427" i="5"/>
  <c r="F439" i="5"/>
  <c r="H439" i="5"/>
  <c r="F442" i="5"/>
  <c r="H442" i="5"/>
  <c r="F445" i="5"/>
  <c r="H445" i="5"/>
  <c r="G464" i="5"/>
  <c r="I464" i="5"/>
  <c r="G470" i="5"/>
  <c r="G482" i="5" s="1"/>
  <c r="I470" i="5"/>
  <c r="G473" i="5"/>
  <c r="I473" i="5"/>
  <c r="G476" i="5"/>
  <c r="I476" i="5"/>
  <c r="G480" i="5"/>
  <c r="I480" i="5"/>
  <c r="D491" i="5"/>
  <c r="D560" i="5" s="1"/>
  <c r="H491" i="5"/>
  <c r="G503" i="5"/>
  <c r="I503" i="5"/>
  <c r="G512" i="5"/>
  <c r="I512" i="5"/>
  <c r="G519" i="5"/>
  <c r="I519" i="5"/>
  <c r="G526" i="5"/>
  <c r="I526" i="5"/>
  <c r="G529" i="5"/>
  <c r="I529" i="5"/>
  <c r="D559" i="5"/>
  <c r="F540" i="5"/>
  <c r="H540" i="5"/>
  <c r="F543" i="5"/>
  <c r="H543" i="5"/>
  <c r="F553" i="5"/>
  <c r="H553" i="5"/>
  <c r="F558" i="5"/>
  <c r="H558" i="5"/>
  <c r="G578" i="5"/>
  <c r="I578" i="5"/>
  <c r="G584" i="5"/>
  <c r="I584" i="5"/>
  <c r="G587" i="5"/>
  <c r="I587" i="5"/>
  <c r="G591" i="5"/>
  <c r="I591" i="5"/>
  <c r="D599" i="5"/>
  <c r="H599" i="5"/>
  <c r="G613" i="5"/>
  <c r="I613" i="5"/>
  <c r="F627" i="5"/>
  <c r="H627" i="5"/>
  <c r="F635" i="5"/>
  <c r="H635" i="5"/>
  <c r="F638" i="5"/>
  <c r="H638" i="5"/>
  <c r="F643" i="5"/>
  <c r="H643" i="5"/>
  <c r="F646" i="5"/>
  <c r="H646" i="5"/>
  <c r="G654" i="5"/>
  <c r="I654" i="5"/>
  <c r="G663" i="5"/>
  <c r="I663" i="5"/>
  <c r="G666" i="5"/>
  <c r="I666" i="5"/>
  <c r="G669" i="5"/>
  <c r="I669" i="5"/>
  <c r="D706" i="5"/>
  <c r="F688" i="5"/>
  <c r="H688" i="5"/>
  <c r="F694" i="5"/>
  <c r="H694" i="5"/>
  <c r="F697" i="5"/>
  <c r="H697" i="5"/>
  <c r="F700" i="5"/>
  <c r="H700" i="5"/>
  <c r="F704" i="5"/>
  <c r="H704" i="5"/>
  <c r="G712" i="5"/>
  <c r="I712" i="5"/>
  <c r="G731" i="5"/>
  <c r="I731" i="5"/>
  <c r="G740" i="5"/>
  <c r="I740" i="5"/>
  <c r="G747" i="5"/>
  <c r="I747" i="5"/>
  <c r="G754" i="5"/>
  <c r="I754" i="5"/>
  <c r="G757" i="5"/>
  <c r="I757" i="5"/>
  <c r="D784" i="5"/>
  <c r="F768" i="5"/>
  <c r="H768" i="5"/>
  <c r="F776" i="5"/>
  <c r="H776" i="5"/>
  <c r="F780" i="5"/>
  <c r="H780" i="5"/>
  <c r="F783" i="5"/>
  <c r="H783" i="5"/>
  <c r="G802" i="5"/>
  <c r="I802" i="5"/>
  <c r="G807" i="5"/>
  <c r="I807" i="5"/>
  <c r="G810" i="5"/>
  <c r="I810" i="5"/>
  <c r="G814" i="5"/>
  <c r="I814" i="5"/>
  <c r="D820" i="5"/>
  <c r="F820" i="5"/>
  <c r="H820" i="5"/>
  <c r="G836" i="5"/>
  <c r="I836" i="5"/>
  <c r="G842" i="5"/>
  <c r="I842" i="5"/>
  <c r="G851" i="5"/>
  <c r="I851" i="5"/>
  <c r="G856" i="5"/>
  <c r="I856" i="5"/>
  <c r="G861" i="5"/>
  <c r="I861" i="5"/>
  <c r="G864" i="5"/>
  <c r="I864" i="5"/>
  <c r="D898" i="5"/>
  <c r="F878" i="5"/>
  <c r="H878" i="5"/>
  <c r="F881" i="5"/>
  <c r="H881" i="5"/>
  <c r="F891" i="5"/>
  <c r="H891" i="5"/>
  <c r="H898" i="5" s="1"/>
  <c r="F894" i="5"/>
  <c r="H894" i="5"/>
  <c r="F897" i="5"/>
  <c r="H897" i="5"/>
  <c r="G917" i="5"/>
  <c r="I917" i="5"/>
  <c r="G923" i="5"/>
  <c r="I923" i="5"/>
  <c r="G930" i="5"/>
  <c r="I930" i="5"/>
  <c r="D940" i="5"/>
  <c r="F940" i="5"/>
  <c r="H940" i="5"/>
  <c r="G959" i="5"/>
  <c r="I959" i="5"/>
  <c r="G966" i="5"/>
  <c r="I966" i="5"/>
  <c r="G971" i="5"/>
  <c r="I971" i="5"/>
  <c r="G976" i="5"/>
  <c r="I976" i="5"/>
  <c r="G979" i="5"/>
  <c r="I979" i="5"/>
  <c r="D1007" i="5"/>
  <c r="D1008" i="5" s="1"/>
  <c r="F990" i="5"/>
  <c r="H990" i="5"/>
  <c r="F998" i="5"/>
  <c r="H998" i="5"/>
  <c r="F1003" i="5"/>
  <c r="H1003" i="5"/>
  <c r="F1006" i="5"/>
  <c r="H1006" i="5"/>
  <c r="G1024" i="5"/>
  <c r="I1024" i="5"/>
  <c r="G1030" i="5"/>
  <c r="I1030" i="5"/>
  <c r="G1033" i="5"/>
  <c r="I1033" i="5"/>
  <c r="G1037" i="5"/>
  <c r="I1037" i="5"/>
  <c r="D1046" i="5"/>
  <c r="F1046" i="5"/>
  <c r="H1046" i="5"/>
  <c r="G1058" i="5"/>
  <c r="I1058" i="5"/>
  <c r="G1078" i="5"/>
  <c r="I1078" i="5"/>
  <c r="G1087" i="5"/>
  <c r="I1087" i="5"/>
  <c r="G1094" i="5"/>
  <c r="I1094" i="5"/>
  <c r="G1101" i="5"/>
  <c r="I1101" i="5"/>
  <c r="G1104" i="5"/>
  <c r="I1104" i="5"/>
  <c r="D1129" i="5"/>
  <c r="F1112" i="5"/>
  <c r="H1112" i="5"/>
  <c r="F1122" i="5"/>
  <c r="H1122" i="5"/>
  <c r="F1125" i="5"/>
  <c r="H1125" i="5"/>
  <c r="F1128" i="5"/>
  <c r="H1128" i="5"/>
  <c r="F419" i="5"/>
  <c r="H419" i="5"/>
  <c r="E446" i="5"/>
  <c r="G427" i="5"/>
  <c r="I427" i="5"/>
  <c r="G439" i="5"/>
  <c r="I439" i="5"/>
  <c r="G442" i="5"/>
  <c r="I442" i="5"/>
  <c r="G445" i="5"/>
  <c r="I445" i="5"/>
  <c r="D482" i="5"/>
  <c r="F464" i="5"/>
  <c r="H464" i="5"/>
  <c r="F470" i="5"/>
  <c r="H470" i="5"/>
  <c r="H482" i="5" s="1"/>
  <c r="F473" i="5"/>
  <c r="H473" i="5"/>
  <c r="F476" i="5"/>
  <c r="H476" i="5"/>
  <c r="F480" i="5"/>
  <c r="H480" i="5"/>
  <c r="G491" i="5"/>
  <c r="I491" i="5"/>
  <c r="D530" i="5"/>
  <c r="F503" i="5"/>
  <c r="H503" i="5"/>
  <c r="F512" i="5"/>
  <c r="H512" i="5"/>
  <c r="F519" i="5"/>
  <c r="H519" i="5"/>
  <c r="F526" i="5"/>
  <c r="H526" i="5"/>
  <c r="H529" i="5"/>
  <c r="E559" i="5"/>
  <c r="G540" i="5"/>
  <c r="I540" i="5"/>
  <c r="G543" i="5"/>
  <c r="I543" i="5"/>
  <c r="G553" i="5"/>
  <c r="I553" i="5"/>
  <c r="G558" i="5"/>
  <c r="I558" i="5"/>
  <c r="D592" i="5"/>
  <c r="F578" i="5"/>
  <c r="H578" i="5"/>
  <c r="F584" i="5"/>
  <c r="H584" i="5"/>
  <c r="F587" i="5"/>
  <c r="H587" i="5"/>
  <c r="F591" i="5"/>
  <c r="H591" i="5"/>
  <c r="G599" i="5"/>
  <c r="I599" i="5"/>
  <c r="H613" i="5"/>
  <c r="G627" i="5"/>
  <c r="I627" i="5"/>
  <c r="G635" i="5"/>
  <c r="I635" i="5"/>
  <c r="G638" i="5"/>
  <c r="I638" i="5"/>
  <c r="G643" i="5"/>
  <c r="I643" i="5"/>
  <c r="G646" i="5"/>
  <c r="I646" i="5"/>
  <c r="D670" i="5"/>
  <c r="F654" i="5"/>
  <c r="H654" i="5"/>
  <c r="F663" i="5"/>
  <c r="H663" i="5"/>
  <c r="F666" i="5"/>
  <c r="H666" i="5"/>
  <c r="F669" i="5"/>
  <c r="H669" i="5"/>
  <c r="G688" i="5"/>
  <c r="I688" i="5"/>
  <c r="G694" i="5"/>
  <c r="I694" i="5"/>
  <c r="G697" i="5"/>
  <c r="I697" i="5"/>
  <c r="G700" i="5"/>
  <c r="I700" i="5"/>
  <c r="G704" i="5"/>
  <c r="I704" i="5"/>
  <c r="D712" i="5"/>
  <c r="H712" i="5"/>
  <c r="F731" i="5"/>
  <c r="H731" i="5"/>
  <c r="F740" i="5"/>
  <c r="H740" i="5"/>
  <c r="F747" i="5"/>
  <c r="H747" i="5"/>
  <c r="F754" i="5"/>
  <c r="H754" i="5"/>
  <c r="F757" i="5"/>
  <c r="H757" i="5"/>
  <c r="E784" i="5"/>
  <c r="G768" i="5"/>
  <c r="I768" i="5"/>
  <c r="G776" i="5"/>
  <c r="I776" i="5"/>
  <c r="G780" i="5"/>
  <c r="I780" i="5"/>
  <c r="G783" i="5"/>
  <c r="I783" i="5"/>
  <c r="D815" i="5"/>
  <c r="F802" i="5"/>
  <c r="H802" i="5"/>
  <c r="F807" i="5"/>
  <c r="H807" i="5"/>
  <c r="F810" i="5"/>
  <c r="H810" i="5"/>
  <c r="F814" i="5"/>
  <c r="H814" i="5"/>
  <c r="G820" i="5"/>
  <c r="I820" i="5"/>
  <c r="D865" i="5"/>
  <c r="F836" i="5"/>
  <c r="H836" i="5"/>
  <c r="F842" i="5"/>
  <c r="H842" i="5"/>
  <c r="F851" i="5"/>
  <c r="H851" i="5"/>
  <c r="F856" i="5"/>
  <c r="H856" i="5"/>
  <c r="F861" i="5"/>
  <c r="H861" i="5"/>
  <c r="F864" i="5"/>
  <c r="H864" i="5"/>
  <c r="E898" i="5"/>
  <c r="G878" i="5"/>
  <c r="I878" i="5"/>
  <c r="G881" i="5"/>
  <c r="I881" i="5"/>
  <c r="G891" i="5"/>
  <c r="G898" i="5" s="1"/>
  <c r="I891" i="5"/>
  <c r="G894" i="5"/>
  <c r="I894" i="5"/>
  <c r="G897" i="5"/>
  <c r="I897" i="5"/>
  <c r="D931" i="5"/>
  <c r="F917" i="5"/>
  <c r="H917" i="5"/>
  <c r="F923" i="5"/>
  <c r="H923" i="5"/>
  <c r="F930" i="5"/>
  <c r="H930" i="5"/>
  <c r="G940" i="5"/>
  <c r="I940" i="5"/>
  <c r="D980" i="5"/>
  <c r="F959" i="5"/>
  <c r="H959" i="5"/>
  <c r="F966" i="5"/>
  <c r="H966" i="5"/>
  <c r="F971" i="5"/>
  <c r="H971" i="5"/>
  <c r="F976" i="5"/>
  <c r="H976" i="5"/>
  <c r="F979" i="5"/>
  <c r="H979" i="5"/>
  <c r="E1007" i="5"/>
  <c r="G990" i="5"/>
  <c r="I990" i="5"/>
  <c r="G998" i="5"/>
  <c r="I998" i="5"/>
  <c r="G1003" i="5"/>
  <c r="I1003" i="5"/>
  <c r="G1006" i="5"/>
  <c r="I1006" i="5"/>
  <c r="D1038" i="5"/>
  <c r="F1024" i="5"/>
  <c r="H1024" i="5"/>
  <c r="F1030" i="5"/>
  <c r="H1030" i="5"/>
  <c r="F1033" i="5"/>
  <c r="H1033" i="5"/>
  <c r="F1037" i="5"/>
  <c r="H1037" i="5"/>
  <c r="G1046" i="5"/>
  <c r="I1046" i="5"/>
  <c r="D1105" i="5"/>
  <c r="F1058" i="5"/>
  <c r="H1058" i="5"/>
  <c r="F1078" i="5"/>
  <c r="H1078" i="5"/>
  <c r="F1087" i="5"/>
  <c r="H1087" i="5"/>
  <c r="F1094" i="5"/>
  <c r="H1094" i="5"/>
  <c r="F1101" i="5"/>
  <c r="H1101" i="5"/>
  <c r="F1104" i="5"/>
  <c r="H1104" i="5"/>
  <c r="G1112" i="5"/>
  <c r="I1112" i="5"/>
  <c r="G1122" i="5"/>
  <c r="I1122" i="5"/>
  <c r="G1125" i="5"/>
  <c r="I1125" i="5"/>
  <c r="G1128" i="5"/>
  <c r="I1128" i="5"/>
  <c r="S266" i="5"/>
  <c r="D274" i="5"/>
  <c r="W526" i="5"/>
  <c r="W530" i="5" s="1"/>
  <c r="W216" i="5"/>
  <c r="H24" i="5"/>
  <c r="V107" i="5"/>
  <c r="F81" i="5"/>
  <c r="I410" i="5"/>
  <c r="O134" i="5"/>
  <c r="V266" i="5"/>
  <c r="P55" i="5"/>
  <c r="W170" i="5"/>
  <c r="T293" i="5"/>
  <c r="T55" i="5"/>
  <c r="O170" i="5"/>
  <c r="K86" i="5"/>
  <c r="Q86" i="5"/>
  <c r="S86" i="5"/>
  <c r="S116" i="5" s="1"/>
  <c r="P13" i="76" s="1"/>
  <c r="U86" i="5"/>
  <c r="U116" i="5" s="1"/>
  <c r="R13" i="76" s="1"/>
  <c r="W86" i="5"/>
  <c r="C243" i="5"/>
  <c r="B14" i="76" s="1"/>
  <c r="D206" i="5"/>
  <c r="D758" i="5"/>
  <c r="P310" i="5"/>
  <c r="I55" i="5"/>
  <c r="C116" i="5"/>
  <c r="B13" i="76" s="1"/>
  <c r="J86" i="5"/>
  <c r="J116" i="5" s="1"/>
  <c r="G13" i="76" s="1"/>
  <c r="L86" i="5"/>
  <c r="N86" i="5"/>
  <c r="V86" i="5"/>
  <c r="K243" i="5"/>
  <c r="H14" i="76" s="1"/>
  <c r="C560" i="5"/>
  <c r="B17" i="76" s="1"/>
  <c r="D647" i="5"/>
  <c r="E758" i="5"/>
  <c r="E940" i="5"/>
  <c r="C1008" i="5"/>
  <c r="B21" i="76" s="1"/>
  <c r="C785" i="5"/>
  <c r="B19" i="76" s="1"/>
  <c r="C671" i="5"/>
  <c r="B18" i="76" s="1"/>
  <c r="C447" i="5"/>
  <c r="B16" i="76" s="1"/>
  <c r="L261" i="5"/>
  <c r="C347" i="5"/>
  <c r="B15" i="76" s="1"/>
  <c r="R447" i="5"/>
  <c r="O16" i="76" s="1"/>
  <c r="E32" i="5"/>
  <c r="E152" i="5"/>
  <c r="E274" i="5"/>
  <c r="E322" i="5"/>
  <c r="E381" i="5"/>
  <c r="N482" i="5"/>
  <c r="P482" i="5"/>
  <c r="R482" i="5"/>
  <c r="T482" i="5"/>
  <c r="V482" i="5"/>
  <c r="V560" i="5" s="1"/>
  <c r="S17" i="76" s="1"/>
  <c r="E482" i="5"/>
  <c r="E38" i="5"/>
  <c r="E86" i="5"/>
  <c r="E157" i="5"/>
  <c r="E279" i="5"/>
  <c r="E346" i="5"/>
  <c r="E375" i="5"/>
  <c r="E420" i="5"/>
  <c r="I482" i="5"/>
  <c r="K482" i="5"/>
  <c r="K560" i="5" s="1"/>
  <c r="H17" i="76" s="1"/>
  <c r="M482" i="5"/>
  <c r="O482" i="5"/>
  <c r="Q482" i="5"/>
  <c r="S482" i="5"/>
  <c r="U482" i="5"/>
  <c r="W482" i="5"/>
  <c r="E491" i="5"/>
  <c r="E592" i="5"/>
  <c r="E647" i="5"/>
  <c r="E712" i="5"/>
  <c r="J898" i="5"/>
  <c r="L898" i="5"/>
  <c r="N898" i="5"/>
  <c r="P898" i="5"/>
  <c r="R898" i="5"/>
  <c r="T898" i="5"/>
  <c r="V898" i="5"/>
  <c r="D1130" i="5"/>
  <c r="P1130" i="5"/>
  <c r="M22" i="76" s="1"/>
  <c r="E530" i="5"/>
  <c r="E599" i="5"/>
  <c r="E670" i="5"/>
  <c r="E706" i="5"/>
  <c r="K898" i="5"/>
  <c r="M898" i="5"/>
  <c r="O898" i="5"/>
  <c r="Q898" i="5"/>
  <c r="S898" i="5"/>
  <c r="U898" i="5"/>
  <c r="W898" i="5"/>
  <c r="M1130" i="5"/>
  <c r="J22" i="76" s="1"/>
  <c r="E820" i="5"/>
  <c r="E931" i="5"/>
  <c r="E980" i="5"/>
  <c r="E1046" i="5"/>
  <c r="C1130" i="5"/>
  <c r="B22" i="76" s="1"/>
  <c r="E1129" i="5"/>
  <c r="E815" i="5"/>
  <c r="E865" i="5"/>
  <c r="E1038" i="5"/>
  <c r="E1105" i="5"/>
  <c r="E174" i="2"/>
  <c r="G961" i="2"/>
  <c r="H961" i="2"/>
  <c r="I961" i="2"/>
  <c r="J961" i="2"/>
  <c r="K961" i="2"/>
  <c r="L961" i="2"/>
  <c r="M961" i="2"/>
  <c r="N961" i="2"/>
  <c r="O961" i="2"/>
  <c r="P961" i="2"/>
  <c r="Q961" i="2"/>
  <c r="R961" i="2"/>
  <c r="S961" i="2"/>
  <c r="T961" i="2"/>
  <c r="U961" i="2"/>
  <c r="V961" i="2"/>
  <c r="W961" i="2"/>
  <c r="G962" i="2"/>
  <c r="H962" i="2"/>
  <c r="I962" i="2"/>
  <c r="J962" i="2"/>
  <c r="K962" i="2"/>
  <c r="L962" i="2"/>
  <c r="M962" i="2"/>
  <c r="N962" i="2"/>
  <c r="O962" i="2"/>
  <c r="P962" i="2"/>
  <c r="Q962" i="2"/>
  <c r="R962" i="2"/>
  <c r="S962" i="2"/>
  <c r="T962" i="2"/>
  <c r="U962" i="2"/>
  <c r="V962" i="2"/>
  <c r="W962" i="2"/>
  <c r="G963" i="2"/>
  <c r="H963" i="2"/>
  <c r="I963" i="2"/>
  <c r="J963" i="2"/>
  <c r="K963" i="2"/>
  <c r="L963" i="2"/>
  <c r="M963" i="2"/>
  <c r="N963" i="2"/>
  <c r="O963" i="2"/>
  <c r="P963" i="2"/>
  <c r="Q963" i="2"/>
  <c r="R963" i="2"/>
  <c r="S963" i="2"/>
  <c r="T963" i="2"/>
  <c r="U963" i="2"/>
  <c r="V963" i="2"/>
  <c r="W963" i="2"/>
  <c r="G964" i="2"/>
  <c r="H964" i="2"/>
  <c r="I964" i="2"/>
  <c r="J964" i="2"/>
  <c r="K964" i="2"/>
  <c r="L964" i="2"/>
  <c r="M964" i="2"/>
  <c r="N964" i="2"/>
  <c r="O964" i="2"/>
  <c r="P964" i="2"/>
  <c r="Q964" i="2"/>
  <c r="R964" i="2"/>
  <c r="S964" i="2"/>
  <c r="T964" i="2"/>
  <c r="U964" i="2"/>
  <c r="V964" i="2"/>
  <c r="W964" i="2"/>
  <c r="F962" i="2"/>
  <c r="F963" i="2"/>
  <c r="F964" i="2"/>
  <c r="F961" i="2"/>
  <c r="E962" i="2"/>
  <c r="E963" i="2"/>
  <c r="E964" i="2"/>
  <c r="E961" i="2"/>
  <c r="D962" i="2"/>
  <c r="D963" i="2"/>
  <c r="D964" i="2"/>
  <c r="D961" i="2"/>
  <c r="F1038" i="2"/>
  <c r="G1035" i="2"/>
  <c r="H1035" i="2"/>
  <c r="I1035" i="2"/>
  <c r="J1035" i="2"/>
  <c r="K1035" i="2"/>
  <c r="L1035" i="2"/>
  <c r="M1035" i="2"/>
  <c r="N1035" i="2"/>
  <c r="O1035" i="2"/>
  <c r="P1035" i="2"/>
  <c r="Q1035" i="2"/>
  <c r="R1035" i="2"/>
  <c r="S1035" i="2"/>
  <c r="T1035" i="2"/>
  <c r="U1035" i="2"/>
  <c r="V1035" i="2"/>
  <c r="W1035" i="2"/>
  <c r="F1035" i="2"/>
  <c r="E1035" i="2"/>
  <c r="D1035" i="2"/>
  <c r="D75" i="2"/>
  <c r="D514" i="2"/>
  <c r="E514" i="2"/>
  <c r="F514" i="2"/>
  <c r="G514" i="2"/>
  <c r="H514" i="2"/>
  <c r="H522" i="2" s="1"/>
  <c r="I514" i="2"/>
  <c r="I522" i="2" s="1"/>
  <c r="J514" i="2"/>
  <c r="K514" i="2"/>
  <c r="L514" i="2"/>
  <c r="M514" i="2"/>
  <c r="M522" i="2" s="1"/>
  <c r="N514" i="2"/>
  <c r="N522" i="2" s="1"/>
  <c r="O514" i="2"/>
  <c r="O522" i="2" s="1"/>
  <c r="P514" i="2"/>
  <c r="P522" i="2" s="1"/>
  <c r="Q514" i="2"/>
  <c r="Q522" i="2" s="1"/>
  <c r="R514" i="2"/>
  <c r="S514" i="2"/>
  <c r="T514" i="2"/>
  <c r="T522" i="2" s="1"/>
  <c r="U514" i="2"/>
  <c r="U522" i="2" s="1"/>
  <c r="V514" i="2"/>
  <c r="W514" i="2"/>
  <c r="D515" i="2"/>
  <c r="E515" i="2"/>
  <c r="F515" i="2"/>
  <c r="F522" i="2" s="1"/>
  <c r="G515" i="2"/>
  <c r="H515" i="2"/>
  <c r="I515" i="2"/>
  <c r="J515" i="2"/>
  <c r="K515" i="2"/>
  <c r="L515" i="2"/>
  <c r="M515" i="2"/>
  <c r="N515" i="2"/>
  <c r="O515" i="2"/>
  <c r="P515" i="2"/>
  <c r="Q515" i="2"/>
  <c r="R515" i="2"/>
  <c r="R522" i="2" s="1"/>
  <c r="S515" i="2"/>
  <c r="T515" i="2"/>
  <c r="U515" i="2"/>
  <c r="V515" i="2"/>
  <c r="W515" i="2"/>
  <c r="D516" i="2"/>
  <c r="E516" i="2"/>
  <c r="F516" i="2"/>
  <c r="G516" i="2"/>
  <c r="H516" i="2"/>
  <c r="I516" i="2"/>
  <c r="J516" i="2"/>
  <c r="J522" i="2" s="1"/>
  <c r="K516" i="2"/>
  <c r="L516" i="2"/>
  <c r="M516" i="2"/>
  <c r="N516" i="2"/>
  <c r="O516" i="2"/>
  <c r="P516" i="2"/>
  <c r="Q516" i="2"/>
  <c r="R516" i="2"/>
  <c r="S516" i="2"/>
  <c r="T516" i="2"/>
  <c r="U516" i="2"/>
  <c r="V516" i="2"/>
  <c r="V522" i="2" s="1"/>
  <c r="W516" i="2"/>
  <c r="D517" i="2"/>
  <c r="E517" i="2"/>
  <c r="F517" i="2"/>
  <c r="G517" i="2"/>
  <c r="H517" i="2"/>
  <c r="I517" i="2"/>
  <c r="J517" i="2"/>
  <c r="K517" i="2"/>
  <c r="L517" i="2"/>
  <c r="M517" i="2"/>
  <c r="N517" i="2"/>
  <c r="O517" i="2"/>
  <c r="P517" i="2"/>
  <c r="Q517" i="2"/>
  <c r="R517" i="2"/>
  <c r="S517" i="2"/>
  <c r="T517" i="2"/>
  <c r="U517" i="2"/>
  <c r="V517" i="2"/>
  <c r="W517" i="2"/>
  <c r="D518" i="2"/>
  <c r="E518" i="2"/>
  <c r="F518" i="2"/>
  <c r="G518" i="2"/>
  <c r="H518" i="2"/>
  <c r="I518" i="2"/>
  <c r="J518" i="2"/>
  <c r="K518" i="2"/>
  <c r="L518" i="2"/>
  <c r="M518" i="2"/>
  <c r="N518" i="2"/>
  <c r="O518" i="2"/>
  <c r="P518" i="2"/>
  <c r="Q518" i="2"/>
  <c r="R518" i="2"/>
  <c r="S518" i="2"/>
  <c r="T518" i="2"/>
  <c r="U518" i="2"/>
  <c r="V518" i="2"/>
  <c r="W518" i="2"/>
  <c r="D519" i="2"/>
  <c r="E519" i="2"/>
  <c r="F519" i="2"/>
  <c r="G519" i="2"/>
  <c r="H519" i="2"/>
  <c r="I519" i="2"/>
  <c r="J519" i="2"/>
  <c r="K519" i="2"/>
  <c r="L519" i="2"/>
  <c r="M519" i="2"/>
  <c r="N519" i="2"/>
  <c r="O519" i="2"/>
  <c r="P519" i="2"/>
  <c r="Q519" i="2"/>
  <c r="R519" i="2"/>
  <c r="S519" i="2"/>
  <c r="T519" i="2"/>
  <c r="U519" i="2"/>
  <c r="V519" i="2"/>
  <c r="W519" i="2"/>
  <c r="D520" i="2"/>
  <c r="E520" i="2"/>
  <c r="F520" i="2"/>
  <c r="G520" i="2"/>
  <c r="H520" i="2"/>
  <c r="I520" i="2"/>
  <c r="J520" i="2"/>
  <c r="K520" i="2"/>
  <c r="L520" i="2"/>
  <c r="M520" i="2"/>
  <c r="N520" i="2"/>
  <c r="O520" i="2"/>
  <c r="P520" i="2"/>
  <c r="Q520" i="2"/>
  <c r="R520" i="2"/>
  <c r="S520" i="2"/>
  <c r="T520" i="2"/>
  <c r="U520" i="2"/>
  <c r="V520" i="2"/>
  <c r="W520" i="2"/>
  <c r="D521" i="2"/>
  <c r="E521" i="2"/>
  <c r="F521" i="2"/>
  <c r="G521" i="2"/>
  <c r="H521" i="2"/>
  <c r="I521" i="2"/>
  <c r="J521" i="2"/>
  <c r="K521" i="2"/>
  <c r="L521" i="2"/>
  <c r="M521" i="2"/>
  <c r="N521" i="2"/>
  <c r="O521" i="2"/>
  <c r="P521" i="2"/>
  <c r="Q521" i="2"/>
  <c r="R521" i="2"/>
  <c r="S521" i="2"/>
  <c r="T521" i="2"/>
  <c r="U521" i="2"/>
  <c r="V521" i="2"/>
  <c r="W521" i="2"/>
  <c r="G522" i="2"/>
  <c r="K522" i="2"/>
  <c r="L522" i="2"/>
  <c r="S522" i="2"/>
  <c r="W522" i="2"/>
  <c r="D1049" i="2"/>
  <c r="E1049" i="2"/>
  <c r="F1049" i="2"/>
  <c r="F1057" i="2" s="1"/>
  <c r="G1049" i="2"/>
  <c r="G1057" i="2" s="1"/>
  <c r="H1049" i="2"/>
  <c r="I1049" i="2"/>
  <c r="J1049" i="2"/>
  <c r="J1057" i="2" s="1"/>
  <c r="K1049" i="2"/>
  <c r="K1057" i="2" s="1"/>
  <c r="L1049" i="2"/>
  <c r="M1049" i="2"/>
  <c r="N1049" i="2"/>
  <c r="O1049" i="2"/>
  <c r="O1057" i="2" s="1"/>
  <c r="P1049" i="2"/>
  <c r="P1057" i="2" s="1"/>
  <c r="Q1049" i="2"/>
  <c r="Q1057" i="2" s="1"/>
  <c r="R1049" i="2"/>
  <c r="R1057" i="2" s="1"/>
  <c r="S1049" i="2"/>
  <c r="S1057" i="2" s="1"/>
  <c r="T1049" i="2"/>
  <c r="U1049" i="2"/>
  <c r="V1049" i="2"/>
  <c r="V1057" i="2" s="1"/>
  <c r="W1049" i="2"/>
  <c r="W1057" i="2" s="1"/>
  <c r="D1050" i="2"/>
  <c r="E1050" i="2"/>
  <c r="F1050" i="2"/>
  <c r="G1050" i="2"/>
  <c r="H1050" i="2"/>
  <c r="H1057" i="2" s="1"/>
  <c r="I1050" i="2"/>
  <c r="J1050" i="2"/>
  <c r="K1050" i="2"/>
  <c r="L1050" i="2"/>
  <c r="M1050" i="2"/>
  <c r="N1050" i="2"/>
  <c r="O1050" i="2"/>
  <c r="P1050" i="2"/>
  <c r="Q1050" i="2"/>
  <c r="R1050" i="2"/>
  <c r="S1050" i="2"/>
  <c r="T1050" i="2"/>
  <c r="T1057" i="2" s="1"/>
  <c r="U1050" i="2"/>
  <c r="V1050" i="2"/>
  <c r="W1050" i="2"/>
  <c r="D1051" i="2"/>
  <c r="E1051" i="2"/>
  <c r="F1051" i="2"/>
  <c r="G1051" i="2"/>
  <c r="H1051" i="2"/>
  <c r="I1051" i="2"/>
  <c r="J1051" i="2"/>
  <c r="K1051" i="2"/>
  <c r="L1051" i="2"/>
  <c r="L1057" i="2" s="1"/>
  <c r="M1051" i="2"/>
  <c r="N1051" i="2"/>
  <c r="O1051" i="2"/>
  <c r="P1051" i="2"/>
  <c r="Q1051" i="2"/>
  <c r="R1051" i="2"/>
  <c r="S1051" i="2"/>
  <c r="T1051" i="2"/>
  <c r="U1051" i="2"/>
  <c r="V1051" i="2"/>
  <c r="W1051" i="2"/>
  <c r="D1052" i="2"/>
  <c r="E1052" i="2"/>
  <c r="F1052" i="2"/>
  <c r="G1052" i="2"/>
  <c r="H1052" i="2"/>
  <c r="I1052" i="2"/>
  <c r="J1052" i="2"/>
  <c r="K1052" i="2"/>
  <c r="L1052" i="2"/>
  <c r="M1052" i="2"/>
  <c r="N1052" i="2"/>
  <c r="O1052" i="2"/>
  <c r="P1052" i="2"/>
  <c r="Q1052" i="2"/>
  <c r="R1052" i="2"/>
  <c r="S1052" i="2"/>
  <c r="T1052" i="2"/>
  <c r="U1052" i="2"/>
  <c r="V1052" i="2"/>
  <c r="W1052" i="2"/>
  <c r="D1053" i="2"/>
  <c r="E1053" i="2"/>
  <c r="F1053" i="2"/>
  <c r="G1053" i="2"/>
  <c r="H1053" i="2"/>
  <c r="I1053" i="2"/>
  <c r="J1053" i="2"/>
  <c r="K1053" i="2"/>
  <c r="L1053" i="2"/>
  <c r="M1053" i="2"/>
  <c r="N1053" i="2"/>
  <c r="O1053" i="2"/>
  <c r="P1053" i="2"/>
  <c r="Q1053" i="2"/>
  <c r="R1053" i="2"/>
  <c r="S1053" i="2"/>
  <c r="T1053" i="2"/>
  <c r="U1053" i="2"/>
  <c r="V1053" i="2"/>
  <c r="W1053" i="2"/>
  <c r="D1054" i="2"/>
  <c r="E1054" i="2"/>
  <c r="F1054" i="2"/>
  <c r="G1054" i="2"/>
  <c r="H1054" i="2"/>
  <c r="I1054" i="2"/>
  <c r="J1054" i="2"/>
  <c r="K1054" i="2"/>
  <c r="L1054" i="2"/>
  <c r="M1054" i="2"/>
  <c r="N1054" i="2"/>
  <c r="O1054" i="2"/>
  <c r="P1054" i="2"/>
  <c r="Q1054" i="2"/>
  <c r="R1054" i="2"/>
  <c r="S1054" i="2"/>
  <c r="T1054" i="2"/>
  <c r="U1054" i="2"/>
  <c r="V1054" i="2"/>
  <c r="W1054" i="2"/>
  <c r="D1055" i="2"/>
  <c r="E1055" i="2"/>
  <c r="F1055" i="2"/>
  <c r="G1055" i="2"/>
  <c r="H1055" i="2"/>
  <c r="I1055" i="2"/>
  <c r="J1055" i="2"/>
  <c r="K1055" i="2"/>
  <c r="L1055" i="2"/>
  <c r="M1055" i="2"/>
  <c r="N1055" i="2"/>
  <c r="O1055" i="2"/>
  <c r="P1055" i="2"/>
  <c r="Q1055" i="2"/>
  <c r="R1055" i="2"/>
  <c r="S1055" i="2"/>
  <c r="T1055" i="2"/>
  <c r="U1055" i="2"/>
  <c r="V1055" i="2"/>
  <c r="W1055" i="2"/>
  <c r="D1056" i="2"/>
  <c r="E1056" i="2"/>
  <c r="F1056" i="2"/>
  <c r="G1056" i="2"/>
  <c r="H1056" i="2"/>
  <c r="I1056" i="2"/>
  <c r="J1056" i="2"/>
  <c r="K1056" i="2"/>
  <c r="L1056" i="2"/>
  <c r="M1056" i="2"/>
  <c r="N1056" i="2"/>
  <c r="O1056" i="2"/>
  <c r="P1056" i="2"/>
  <c r="Q1056" i="2"/>
  <c r="R1056" i="2"/>
  <c r="S1056" i="2"/>
  <c r="T1056" i="2"/>
  <c r="U1056" i="2"/>
  <c r="V1056" i="2"/>
  <c r="W1056" i="2"/>
  <c r="I1057" i="2"/>
  <c r="M1057" i="2"/>
  <c r="N1057" i="2"/>
  <c r="U1057" i="2"/>
  <c r="C973" i="2"/>
  <c r="C1064" i="2"/>
  <c r="F1062" i="2"/>
  <c r="F1059" i="2"/>
  <c r="W1062" i="2"/>
  <c r="W1063" i="2" s="1"/>
  <c r="V1062" i="2"/>
  <c r="V1063" i="2" s="1"/>
  <c r="U1062" i="2"/>
  <c r="U1063" i="2" s="1"/>
  <c r="T1062" i="2"/>
  <c r="T1063" i="2" s="1"/>
  <c r="S1062" i="2"/>
  <c r="S1063" i="2" s="1"/>
  <c r="R1062" i="2"/>
  <c r="R1063" i="2" s="1"/>
  <c r="Q1062" i="2"/>
  <c r="Q1063" i="2" s="1"/>
  <c r="P1062" i="2"/>
  <c r="P1063" i="2" s="1"/>
  <c r="O1062" i="2"/>
  <c r="O1063" i="2" s="1"/>
  <c r="N1062" i="2"/>
  <c r="N1063" i="2" s="1"/>
  <c r="M1062" i="2"/>
  <c r="M1063" i="2" s="1"/>
  <c r="L1062" i="2"/>
  <c r="L1063" i="2" s="1"/>
  <c r="K1062" i="2"/>
  <c r="K1063" i="2" s="1"/>
  <c r="J1062" i="2"/>
  <c r="J1063" i="2" s="1"/>
  <c r="I1062" i="2"/>
  <c r="H1062" i="2"/>
  <c r="G1062" i="2"/>
  <c r="E1062" i="2"/>
  <c r="D1062" i="2"/>
  <c r="W1059" i="2"/>
  <c r="W1060" i="2" s="1"/>
  <c r="V1059" i="2"/>
  <c r="V1060" i="2" s="1"/>
  <c r="U1059" i="2"/>
  <c r="U1060" i="2" s="1"/>
  <c r="T1059" i="2"/>
  <c r="T1060" i="2" s="1"/>
  <c r="S1059" i="2"/>
  <c r="S1060" i="2" s="1"/>
  <c r="R1059" i="2"/>
  <c r="R1060" i="2" s="1"/>
  <c r="Q1059" i="2"/>
  <c r="Q1060" i="2" s="1"/>
  <c r="P1059" i="2"/>
  <c r="P1060" i="2" s="1"/>
  <c r="O1059" i="2"/>
  <c r="O1060" i="2" s="1"/>
  <c r="N1059" i="2"/>
  <c r="N1060" i="2" s="1"/>
  <c r="M1059" i="2"/>
  <c r="M1060" i="2" s="1"/>
  <c r="L1059" i="2"/>
  <c r="L1060" i="2" s="1"/>
  <c r="K1059" i="2"/>
  <c r="K1060" i="2" s="1"/>
  <c r="J1059" i="2"/>
  <c r="J1060" i="2" s="1"/>
  <c r="I1059" i="2"/>
  <c r="H1059" i="2"/>
  <c r="G1059" i="2"/>
  <c r="E1059" i="2"/>
  <c r="D1059" i="2"/>
  <c r="G1043" i="2"/>
  <c r="H1043" i="2"/>
  <c r="I1043" i="2"/>
  <c r="J1043" i="2"/>
  <c r="K1043" i="2"/>
  <c r="L1043" i="2"/>
  <c r="M1043" i="2"/>
  <c r="N1043" i="2"/>
  <c r="O1043" i="2"/>
  <c r="P1043" i="2"/>
  <c r="Q1043" i="2"/>
  <c r="R1043" i="2"/>
  <c r="S1043" i="2"/>
  <c r="T1043" i="2"/>
  <c r="U1043" i="2"/>
  <c r="V1043" i="2"/>
  <c r="W1043" i="2"/>
  <c r="G1044" i="2"/>
  <c r="H1044" i="2"/>
  <c r="I1044" i="2"/>
  <c r="J1044" i="2"/>
  <c r="K1044" i="2"/>
  <c r="L1044" i="2"/>
  <c r="M1044" i="2"/>
  <c r="N1044" i="2"/>
  <c r="O1044" i="2"/>
  <c r="P1044" i="2"/>
  <c r="Q1044" i="2"/>
  <c r="R1044" i="2"/>
  <c r="S1044" i="2"/>
  <c r="T1044" i="2"/>
  <c r="U1044" i="2"/>
  <c r="V1044" i="2"/>
  <c r="W1044" i="2"/>
  <c r="G1045" i="2"/>
  <c r="H1045" i="2"/>
  <c r="I1045" i="2"/>
  <c r="J1045" i="2"/>
  <c r="K1045" i="2"/>
  <c r="L1045" i="2"/>
  <c r="M1045" i="2"/>
  <c r="N1045" i="2"/>
  <c r="O1045" i="2"/>
  <c r="P1045" i="2"/>
  <c r="Q1045" i="2"/>
  <c r="R1045" i="2"/>
  <c r="S1045" i="2"/>
  <c r="T1045" i="2"/>
  <c r="U1045" i="2"/>
  <c r="V1045" i="2"/>
  <c r="W1045" i="2"/>
  <c r="G1046" i="2"/>
  <c r="H1046" i="2"/>
  <c r="I1046" i="2"/>
  <c r="J1046" i="2"/>
  <c r="K1046" i="2"/>
  <c r="L1046" i="2"/>
  <c r="M1046" i="2"/>
  <c r="N1046" i="2"/>
  <c r="O1046" i="2"/>
  <c r="P1046" i="2"/>
  <c r="Q1046" i="2"/>
  <c r="R1046" i="2"/>
  <c r="S1046" i="2"/>
  <c r="T1046" i="2"/>
  <c r="U1046" i="2"/>
  <c r="V1046" i="2"/>
  <c r="W1046" i="2"/>
  <c r="F1044" i="2"/>
  <c r="F1045" i="2"/>
  <c r="F1046" i="2"/>
  <c r="F1043" i="2"/>
  <c r="E1044" i="2"/>
  <c r="E1045" i="2"/>
  <c r="E1046" i="2"/>
  <c r="E1043" i="2"/>
  <c r="D1044" i="2"/>
  <c r="D1045" i="2"/>
  <c r="D1046" i="2"/>
  <c r="D1043" i="2"/>
  <c r="C1040" i="2"/>
  <c r="G1024" i="2"/>
  <c r="H1024" i="2"/>
  <c r="I1024" i="2"/>
  <c r="J1024" i="2"/>
  <c r="K1024" i="2"/>
  <c r="L1024" i="2"/>
  <c r="M1024" i="2"/>
  <c r="N1024" i="2"/>
  <c r="O1024" i="2"/>
  <c r="P1024" i="2"/>
  <c r="Q1024" i="2"/>
  <c r="R1024" i="2"/>
  <c r="S1024" i="2"/>
  <c r="T1024" i="2"/>
  <c r="U1024" i="2"/>
  <c r="V1024" i="2"/>
  <c r="W1024" i="2"/>
  <c r="G1025" i="2"/>
  <c r="H1025" i="2"/>
  <c r="I1025" i="2"/>
  <c r="J1025" i="2"/>
  <c r="K1025" i="2"/>
  <c r="L1025" i="2"/>
  <c r="M1025" i="2"/>
  <c r="N1025" i="2"/>
  <c r="O1025" i="2"/>
  <c r="P1025" i="2"/>
  <c r="Q1025" i="2"/>
  <c r="R1025" i="2"/>
  <c r="S1025" i="2"/>
  <c r="T1025" i="2"/>
  <c r="U1025" i="2"/>
  <c r="V1025" i="2"/>
  <c r="W1025" i="2"/>
  <c r="G1026" i="2"/>
  <c r="H1026" i="2"/>
  <c r="I1026" i="2"/>
  <c r="J1026" i="2"/>
  <c r="K1026" i="2"/>
  <c r="L1026" i="2"/>
  <c r="M1026" i="2"/>
  <c r="N1026" i="2"/>
  <c r="O1026" i="2"/>
  <c r="P1026" i="2"/>
  <c r="Q1026" i="2"/>
  <c r="R1026" i="2"/>
  <c r="S1026" i="2"/>
  <c r="T1026" i="2"/>
  <c r="U1026" i="2"/>
  <c r="V1026" i="2"/>
  <c r="W1026" i="2"/>
  <c r="G1027" i="2"/>
  <c r="H1027" i="2"/>
  <c r="I1027" i="2"/>
  <c r="J1027" i="2"/>
  <c r="K1027" i="2"/>
  <c r="L1027" i="2"/>
  <c r="M1027" i="2"/>
  <c r="N1027" i="2"/>
  <c r="O1027" i="2"/>
  <c r="P1027" i="2"/>
  <c r="Q1027" i="2"/>
  <c r="R1027" i="2"/>
  <c r="S1027" i="2"/>
  <c r="T1027" i="2"/>
  <c r="U1027" i="2"/>
  <c r="V1027" i="2"/>
  <c r="W1027" i="2"/>
  <c r="G1028" i="2"/>
  <c r="H1028" i="2"/>
  <c r="I1028" i="2"/>
  <c r="J1028" i="2"/>
  <c r="K1028" i="2"/>
  <c r="L1028" i="2"/>
  <c r="M1028" i="2"/>
  <c r="N1028" i="2"/>
  <c r="O1028" i="2"/>
  <c r="P1028" i="2"/>
  <c r="Q1028" i="2"/>
  <c r="R1028" i="2"/>
  <c r="S1028" i="2"/>
  <c r="T1028" i="2"/>
  <c r="U1028" i="2"/>
  <c r="V1028" i="2"/>
  <c r="W1028" i="2"/>
  <c r="F1025" i="2"/>
  <c r="F1026" i="2"/>
  <c r="F1027" i="2"/>
  <c r="F1028" i="2"/>
  <c r="F1024" i="2"/>
  <c r="E1025" i="2"/>
  <c r="E1026" i="2"/>
  <c r="E1027" i="2"/>
  <c r="E1028" i="2"/>
  <c r="E1024" i="2"/>
  <c r="D1025" i="2"/>
  <c r="D1026" i="2"/>
  <c r="D1027" i="2"/>
  <c r="D1028" i="2"/>
  <c r="D1024" i="2"/>
  <c r="G1032" i="2"/>
  <c r="H1032" i="2"/>
  <c r="I1032" i="2"/>
  <c r="J1032" i="2"/>
  <c r="K1032" i="2"/>
  <c r="L1032" i="2"/>
  <c r="M1032" i="2"/>
  <c r="N1032" i="2"/>
  <c r="O1032" i="2"/>
  <c r="P1032" i="2"/>
  <c r="Q1032" i="2"/>
  <c r="R1032" i="2"/>
  <c r="S1032" i="2"/>
  <c r="T1032" i="2"/>
  <c r="U1032" i="2"/>
  <c r="V1032" i="2"/>
  <c r="W1032" i="2"/>
  <c r="G1033" i="2"/>
  <c r="H1033" i="2"/>
  <c r="I1033" i="2"/>
  <c r="J1033" i="2"/>
  <c r="K1033" i="2"/>
  <c r="L1033" i="2"/>
  <c r="M1033" i="2"/>
  <c r="N1033" i="2"/>
  <c r="O1033" i="2"/>
  <c r="P1033" i="2"/>
  <c r="Q1033" i="2"/>
  <c r="R1033" i="2"/>
  <c r="S1033" i="2"/>
  <c r="T1033" i="2"/>
  <c r="U1033" i="2"/>
  <c r="V1033" i="2"/>
  <c r="W1033" i="2"/>
  <c r="G1034" i="2"/>
  <c r="H1034" i="2"/>
  <c r="I1034" i="2"/>
  <c r="J1034" i="2"/>
  <c r="K1034" i="2"/>
  <c r="L1034" i="2"/>
  <c r="M1034" i="2"/>
  <c r="N1034" i="2"/>
  <c r="O1034" i="2"/>
  <c r="P1034" i="2"/>
  <c r="Q1034" i="2"/>
  <c r="R1034" i="2"/>
  <c r="S1034" i="2"/>
  <c r="T1034" i="2"/>
  <c r="U1034" i="2"/>
  <c r="V1034" i="2"/>
  <c r="W1034" i="2"/>
  <c r="F1033" i="2"/>
  <c r="F1034" i="2"/>
  <c r="F1032" i="2"/>
  <c r="E1033" i="2"/>
  <c r="E1034" i="2"/>
  <c r="E1032" i="2"/>
  <c r="D1033" i="2"/>
  <c r="D1034" i="2"/>
  <c r="D1032" i="2"/>
  <c r="AV1039" i="2"/>
  <c r="AU1039" i="2"/>
  <c r="AT1039" i="2"/>
  <c r="AS1039" i="2"/>
  <c r="AR1039" i="2"/>
  <c r="AQ1039" i="2"/>
  <c r="AP1039" i="2"/>
  <c r="AO1039" i="2"/>
  <c r="AN1039" i="2"/>
  <c r="AM1039" i="2"/>
  <c r="AL1039" i="2"/>
  <c r="AK1039" i="2"/>
  <c r="AJ1039" i="2"/>
  <c r="AI1039" i="2"/>
  <c r="AH1039" i="2"/>
  <c r="AG1039" i="2"/>
  <c r="AF1039" i="2"/>
  <c r="AE1039" i="2"/>
  <c r="W1038" i="2"/>
  <c r="W1039" i="2" s="1"/>
  <c r="V1038" i="2"/>
  <c r="V1039" i="2" s="1"/>
  <c r="U1038" i="2"/>
  <c r="U1039" i="2" s="1"/>
  <c r="T1038" i="2"/>
  <c r="T1039" i="2" s="1"/>
  <c r="S1038" i="2"/>
  <c r="S1039" i="2" s="1"/>
  <c r="R1038" i="2"/>
  <c r="R1039" i="2" s="1"/>
  <c r="Q1038" i="2"/>
  <c r="Q1039" i="2" s="1"/>
  <c r="P1038" i="2"/>
  <c r="P1039" i="2" s="1"/>
  <c r="O1038" i="2"/>
  <c r="O1039" i="2" s="1"/>
  <c r="N1038" i="2"/>
  <c r="N1039" i="2" s="1"/>
  <c r="M1038" i="2"/>
  <c r="M1039" i="2" s="1"/>
  <c r="L1038" i="2"/>
  <c r="L1039" i="2" s="1"/>
  <c r="K1038" i="2"/>
  <c r="K1039" i="2" s="1"/>
  <c r="J1038" i="2"/>
  <c r="J1039" i="2" s="1"/>
  <c r="I1038" i="2"/>
  <c r="H1038" i="2"/>
  <c r="G1038" i="2"/>
  <c r="F1039" i="2"/>
  <c r="E1038" i="2"/>
  <c r="D1038" i="2"/>
  <c r="G1015" i="2"/>
  <c r="H1015" i="2"/>
  <c r="I1015" i="2"/>
  <c r="J1015" i="2"/>
  <c r="K1015" i="2"/>
  <c r="L1015" i="2"/>
  <c r="M1015" i="2"/>
  <c r="N1015" i="2"/>
  <c r="O1015" i="2"/>
  <c r="P1015" i="2"/>
  <c r="Q1015" i="2"/>
  <c r="R1015" i="2"/>
  <c r="S1015" i="2"/>
  <c r="T1015" i="2"/>
  <c r="U1015" i="2"/>
  <c r="V1015" i="2"/>
  <c r="W1015" i="2"/>
  <c r="G1016" i="2"/>
  <c r="H1016" i="2"/>
  <c r="I1016" i="2"/>
  <c r="J1016" i="2"/>
  <c r="K1016" i="2"/>
  <c r="L1016" i="2"/>
  <c r="M1016" i="2"/>
  <c r="N1016" i="2"/>
  <c r="O1016" i="2"/>
  <c r="P1016" i="2"/>
  <c r="Q1016" i="2"/>
  <c r="R1016" i="2"/>
  <c r="S1016" i="2"/>
  <c r="T1016" i="2"/>
  <c r="U1016" i="2"/>
  <c r="V1016" i="2"/>
  <c r="W1016" i="2"/>
  <c r="G1017" i="2"/>
  <c r="H1017" i="2"/>
  <c r="I1017" i="2"/>
  <c r="J1017" i="2"/>
  <c r="K1017" i="2"/>
  <c r="L1017" i="2"/>
  <c r="M1017" i="2"/>
  <c r="N1017" i="2"/>
  <c r="O1017" i="2"/>
  <c r="P1017" i="2"/>
  <c r="Q1017" i="2"/>
  <c r="R1017" i="2"/>
  <c r="S1017" i="2"/>
  <c r="T1017" i="2"/>
  <c r="U1017" i="2"/>
  <c r="V1017" i="2"/>
  <c r="W1017" i="2"/>
  <c r="G1018" i="2"/>
  <c r="H1018" i="2"/>
  <c r="I1018" i="2"/>
  <c r="J1018" i="2"/>
  <c r="K1018" i="2"/>
  <c r="L1018" i="2"/>
  <c r="M1018" i="2"/>
  <c r="N1018" i="2"/>
  <c r="O1018" i="2"/>
  <c r="P1018" i="2"/>
  <c r="Q1018" i="2"/>
  <c r="R1018" i="2"/>
  <c r="S1018" i="2"/>
  <c r="T1018" i="2"/>
  <c r="U1018" i="2"/>
  <c r="V1018" i="2"/>
  <c r="W1018" i="2"/>
  <c r="G1019" i="2"/>
  <c r="H1019" i="2"/>
  <c r="I1019" i="2"/>
  <c r="J1019" i="2"/>
  <c r="K1019" i="2"/>
  <c r="L1019" i="2"/>
  <c r="M1019" i="2"/>
  <c r="N1019" i="2"/>
  <c r="O1019" i="2"/>
  <c r="P1019" i="2"/>
  <c r="Q1019" i="2"/>
  <c r="R1019" i="2"/>
  <c r="S1019" i="2"/>
  <c r="T1019" i="2"/>
  <c r="U1019" i="2"/>
  <c r="V1019" i="2"/>
  <c r="W1019" i="2"/>
  <c r="G1020" i="2"/>
  <c r="H1020" i="2"/>
  <c r="I1020" i="2"/>
  <c r="J1020" i="2"/>
  <c r="K1020" i="2"/>
  <c r="L1020" i="2"/>
  <c r="M1020" i="2"/>
  <c r="N1020" i="2"/>
  <c r="O1020" i="2"/>
  <c r="P1020" i="2"/>
  <c r="Q1020" i="2"/>
  <c r="R1020" i="2"/>
  <c r="S1020" i="2"/>
  <c r="T1020" i="2"/>
  <c r="U1020" i="2"/>
  <c r="V1020" i="2"/>
  <c r="W1020" i="2"/>
  <c r="G1021" i="2"/>
  <c r="H1021" i="2"/>
  <c r="I1021" i="2"/>
  <c r="J1021" i="2"/>
  <c r="K1021" i="2"/>
  <c r="L1021" i="2"/>
  <c r="M1021" i="2"/>
  <c r="N1021" i="2"/>
  <c r="O1021" i="2"/>
  <c r="P1021" i="2"/>
  <c r="Q1021" i="2"/>
  <c r="R1021" i="2"/>
  <c r="S1021" i="2"/>
  <c r="T1021" i="2"/>
  <c r="U1021" i="2"/>
  <c r="V1021" i="2"/>
  <c r="W1021" i="2"/>
  <c r="F1016" i="2"/>
  <c r="F1017" i="2"/>
  <c r="F1018" i="2"/>
  <c r="F1019" i="2"/>
  <c r="F1020" i="2"/>
  <c r="F1021" i="2"/>
  <c r="F1015" i="2"/>
  <c r="E1016" i="2"/>
  <c r="E1017" i="2"/>
  <c r="E1018" i="2"/>
  <c r="E1019" i="2"/>
  <c r="E1020" i="2"/>
  <c r="E1021" i="2"/>
  <c r="E1015" i="2"/>
  <c r="D1016" i="2"/>
  <c r="D1017" i="2"/>
  <c r="D1018" i="2"/>
  <c r="D1019" i="2"/>
  <c r="D1020" i="2"/>
  <c r="D1021" i="2"/>
  <c r="D1015" i="2"/>
  <c r="G1003" i="2"/>
  <c r="H1003" i="2"/>
  <c r="I1003" i="2"/>
  <c r="J1003" i="2"/>
  <c r="K1003" i="2"/>
  <c r="L1003" i="2"/>
  <c r="M1003" i="2"/>
  <c r="N1003" i="2"/>
  <c r="O1003" i="2"/>
  <c r="P1003" i="2"/>
  <c r="Q1003" i="2"/>
  <c r="R1003" i="2"/>
  <c r="S1003" i="2"/>
  <c r="T1003" i="2"/>
  <c r="U1003" i="2"/>
  <c r="V1003" i="2"/>
  <c r="W1003" i="2"/>
  <c r="G1004" i="2"/>
  <c r="H1004" i="2"/>
  <c r="I1004" i="2"/>
  <c r="J1004" i="2"/>
  <c r="K1004" i="2"/>
  <c r="L1004" i="2"/>
  <c r="M1004" i="2"/>
  <c r="N1004" i="2"/>
  <c r="O1004" i="2"/>
  <c r="P1004" i="2"/>
  <c r="Q1004" i="2"/>
  <c r="R1004" i="2"/>
  <c r="S1004" i="2"/>
  <c r="T1004" i="2"/>
  <c r="U1004" i="2"/>
  <c r="V1004" i="2"/>
  <c r="W1004" i="2"/>
  <c r="G1005" i="2"/>
  <c r="H1005" i="2"/>
  <c r="I1005" i="2"/>
  <c r="J1005" i="2"/>
  <c r="K1005" i="2"/>
  <c r="L1005" i="2"/>
  <c r="M1005" i="2"/>
  <c r="N1005" i="2"/>
  <c r="O1005" i="2"/>
  <c r="P1005" i="2"/>
  <c r="Q1005" i="2"/>
  <c r="R1005" i="2"/>
  <c r="S1005" i="2"/>
  <c r="T1005" i="2"/>
  <c r="U1005" i="2"/>
  <c r="V1005" i="2"/>
  <c r="W1005" i="2"/>
  <c r="G1006" i="2"/>
  <c r="H1006" i="2"/>
  <c r="I1006" i="2"/>
  <c r="J1006" i="2"/>
  <c r="K1006" i="2"/>
  <c r="L1006" i="2"/>
  <c r="M1006" i="2"/>
  <c r="N1006" i="2"/>
  <c r="O1006" i="2"/>
  <c r="P1006" i="2"/>
  <c r="Q1006" i="2"/>
  <c r="R1006" i="2"/>
  <c r="S1006" i="2"/>
  <c r="T1006" i="2"/>
  <c r="U1006" i="2"/>
  <c r="V1006" i="2"/>
  <c r="W1006" i="2"/>
  <c r="G1007" i="2"/>
  <c r="H1007" i="2"/>
  <c r="I1007" i="2"/>
  <c r="J1007" i="2"/>
  <c r="K1007" i="2"/>
  <c r="L1007" i="2"/>
  <c r="M1007" i="2"/>
  <c r="N1007" i="2"/>
  <c r="O1007" i="2"/>
  <c r="P1007" i="2"/>
  <c r="Q1007" i="2"/>
  <c r="R1007" i="2"/>
  <c r="S1007" i="2"/>
  <c r="T1007" i="2"/>
  <c r="U1007" i="2"/>
  <c r="V1007" i="2"/>
  <c r="W1007" i="2"/>
  <c r="G1008" i="2"/>
  <c r="H1008" i="2"/>
  <c r="I1008" i="2"/>
  <c r="J1008" i="2"/>
  <c r="K1008" i="2"/>
  <c r="L1008" i="2"/>
  <c r="M1008" i="2"/>
  <c r="N1008" i="2"/>
  <c r="O1008" i="2"/>
  <c r="P1008" i="2"/>
  <c r="Q1008" i="2"/>
  <c r="R1008" i="2"/>
  <c r="S1008" i="2"/>
  <c r="T1008" i="2"/>
  <c r="U1008" i="2"/>
  <c r="V1008" i="2"/>
  <c r="W1008" i="2"/>
  <c r="G1009" i="2"/>
  <c r="H1009" i="2"/>
  <c r="I1009" i="2"/>
  <c r="J1009" i="2"/>
  <c r="K1009" i="2"/>
  <c r="L1009" i="2"/>
  <c r="M1009" i="2"/>
  <c r="N1009" i="2"/>
  <c r="O1009" i="2"/>
  <c r="P1009" i="2"/>
  <c r="Q1009" i="2"/>
  <c r="R1009" i="2"/>
  <c r="S1009" i="2"/>
  <c r="T1009" i="2"/>
  <c r="U1009" i="2"/>
  <c r="V1009" i="2"/>
  <c r="W1009" i="2"/>
  <c r="G1010" i="2"/>
  <c r="H1010" i="2"/>
  <c r="I1010" i="2"/>
  <c r="J1010" i="2"/>
  <c r="K1010" i="2"/>
  <c r="L1010" i="2"/>
  <c r="M1010" i="2"/>
  <c r="N1010" i="2"/>
  <c r="O1010" i="2"/>
  <c r="P1010" i="2"/>
  <c r="Q1010" i="2"/>
  <c r="R1010" i="2"/>
  <c r="S1010" i="2"/>
  <c r="T1010" i="2"/>
  <c r="U1010" i="2"/>
  <c r="V1010" i="2"/>
  <c r="W1010" i="2"/>
  <c r="G1011" i="2"/>
  <c r="H1011" i="2"/>
  <c r="I1011" i="2"/>
  <c r="J1011" i="2"/>
  <c r="K1011" i="2"/>
  <c r="L1011" i="2"/>
  <c r="M1011" i="2"/>
  <c r="N1011" i="2"/>
  <c r="O1011" i="2"/>
  <c r="P1011" i="2"/>
  <c r="Q1011" i="2"/>
  <c r="R1011" i="2"/>
  <c r="S1011" i="2"/>
  <c r="T1011" i="2"/>
  <c r="U1011" i="2"/>
  <c r="V1011" i="2"/>
  <c r="W1011" i="2"/>
  <c r="G1012" i="2"/>
  <c r="H1012" i="2"/>
  <c r="I1012" i="2"/>
  <c r="J1012" i="2"/>
  <c r="K1012" i="2"/>
  <c r="L1012" i="2"/>
  <c r="M1012" i="2"/>
  <c r="N1012" i="2"/>
  <c r="O1012" i="2"/>
  <c r="P1012" i="2"/>
  <c r="Q1012" i="2"/>
  <c r="R1012" i="2"/>
  <c r="S1012" i="2"/>
  <c r="T1012" i="2"/>
  <c r="U1012" i="2"/>
  <c r="V1012" i="2"/>
  <c r="W1012" i="2"/>
  <c r="F1004" i="2"/>
  <c r="F1005" i="2"/>
  <c r="F1006" i="2"/>
  <c r="F1007" i="2"/>
  <c r="F1008" i="2"/>
  <c r="F1009" i="2"/>
  <c r="F1010" i="2"/>
  <c r="F1011" i="2"/>
  <c r="F1012" i="2"/>
  <c r="F1003" i="2"/>
  <c r="E1004" i="2"/>
  <c r="E1005" i="2"/>
  <c r="E1006" i="2"/>
  <c r="E1007" i="2"/>
  <c r="E1008" i="2"/>
  <c r="E1009" i="2"/>
  <c r="E1010" i="2"/>
  <c r="E1011" i="2"/>
  <c r="E1012" i="2"/>
  <c r="E1003" i="2"/>
  <c r="D1004" i="2"/>
  <c r="D1005" i="2"/>
  <c r="D1006" i="2"/>
  <c r="D1007" i="2"/>
  <c r="D1008" i="2"/>
  <c r="D1009" i="2"/>
  <c r="D1010" i="2"/>
  <c r="D1011" i="2"/>
  <c r="D1012" i="2"/>
  <c r="D1003" i="2"/>
  <c r="G984" i="2"/>
  <c r="H984" i="2"/>
  <c r="I984" i="2"/>
  <c r="J984" i="2"/>
  <c r="K984" i="2"/>
  <c r="L984" i="2"/>
  <c r="M984" i="2"/>
  <c r="N984" i="2"/>
  <c r="O984" i="2"/>
  <c r="P984" i="2"/>
  <c r="Q984" i="2"/>
  <c r="R984" i="2"/>
  <c r="S984" i="2"/>
  <c r="T984" i="2"/>
  <c r="U984" i="2"/>
  <c r="V984" i="2"/>
  <c r="W984" i="2"/>
  <c r="G985" i="2"/>
  <c r="H985" i="2"/>
  <c r="I985" i="2"/>
  <c r="J985" i="2"/>
  <c r="K985" i="2"/>
  <c r="L985" i="2"/>
  <c r="M985" i="2"/>
  <c r="N985" i="2"/>
  <c r="O985" i="2"/>
  <c r="P985" i="2"/>
  <c r="Q985" i="2"/>
  <c r="R985" i="2"/>
  <c r="S985" i="2"/>
  <c r="T985" i="2"/>
  <c r="U985" i="2"/>
  <c r="V985" i="2"/>
  <c r="W985" i="2"/>
  <c r="G986" i="2"/>
  <c r="H986" i="2"/>
  <c r="I986" i="2"/>
  <c r="J986" i="2"/>
  <c r="K986" i="2"/>
  <c r="L986" i="2"/>
  <c r="M986" i="2"/>
  <c r="N986" i="2"/>
  <c r="O986" i="2"/>
  <c r="P986" i="2"/>
  <c r="Q986" i="2"/>
  <c r="R986" i="2"/>
  <c r="S986" i="2"/>
  <c r="T986" i="2"/>
  <c r="U986" i="2"/>
  <c r="V986" i="2"/>
  <c r="W986" i="2"/>
  <c r="G987" i="2"/>
  <c r="H987" i="2"/>
  <c r="I987" i="2"/>
  <c r="J987" i="2"/>
  <c r="K987" i="2"/>
  <c r="L987" i="2"/>
  <c r="M987" i="2"/>
  <c r="N987" i="2"/>
  <c r="O987" i="2"/>
  <c r="P987" i="2"/>
  <c r="Q987" i="2"/>
  <c r="R987" i="2"/>
  <c r="S987" i="2"/>
  <c r="T987" i="2"/>
  <c r="U987" i="2"/>
  <c r="V987" i="2"/>
  <c r="W987" i="2"/>
  <c r="G988" i="2"/>
  <c r="H988" i="2"/>
  <c r="I988" i="2"/>
  <c r="J988" i="2"/>
  <c r="K988" i="2"/>
  <c r="L988" i="2"/>
  <c r="M988" i="2"/>
  <c r="N988" i="2"/>
  <c r="O988" i="2"/>
  <c r="P988" i="2"/>
  <c r="Q988" i="2"/>
  <c r="R988" i="2"/>
  <c r="S988" i="2"/>
  <c r="T988" i="2"/>
  <c r="U988" i="2"/>
  <c r="V988" i="2"/>
  <c r="W988" i="2"/>
  <c r="G989" i="2"/>
  <c r="H989" i="2"/>
  <c r="I989" i="2"/>
  <c r="J989" i="2"/>
  <c r="K989" i="2"/>
  <c r="L989" i="2"/>
  <c r="M989" i="2"/>
  <c r="N989" i="2"/>
  <c r="O989" i="2"/>
  <c r="P989" i="2"/>
  <c r="Q989" i="2"/>
  <c r="R989" i="2"/>
  <c r="S989" i="2"/>
  <c r="T989" i="2"/>
  <c r="U989" i="2"/>
  <c r="V989" i="2"/>
  <c r="W989" i="2"/>
  <c r="G990" i="2"/>
  <c r="H990" i="2"/>
  <c r="I990" i="2"/>
  <c r="J990" i="2"/>
  <c r="K990" i="2"/>
  <c r="L990" i="2"/>
  <c r="M990" i="2"/>
  <c r="N990" i="2"/>
  <c r="O990" i="2"/>
  <c r="P990" i="2"/>
  <c r="Q990" i="2"/>
  <c r="R990" i="2"/>
  <c r="S990" i="2"/>
  <c r="T990" i="2"/>
  <c r="U990" i="2"/>
  <c r="V990" i="2"/>
  <c r="W990" i="2"/>
  <c r="G991" i="2"/>
  <c r="H991" i="2"/>
  <c r="I991" i="2"/>
  <c r="J991" i="2"/>
  <c r="K991" i="2"/>
  <c r="L991" i="2"/>
  <c r="M991" i="2"/>
  <c r="N991" i="2"/>
  <c r="O991" i="2"/>
  <c r="P991" i="2"/>
  <c r="Q991" i="2"/>
  <c r="R991" i="2"/>
  <c r="S991" i="2"/>
  <c r="T991" i="2"/>
  <c r="U991" i="2"/>
  <c r="V991" i="2"/>
  <c r="W991" i="2"/>
  <c r="G992" i="2"/>
  <c r="H992" i="2"/>
  <c r="I992" i="2"/>
  <c r="J992" i="2"/>
  <c r="K992" i="2"/>
  <c r="L992" i="2"/>
  <c r="M992" i="2"/>
  <c r="N992" i="2"/>
  <c r="O992" i="2"/>
  <c r="P992" i="2"/>
  <c r="Q992" i="2"/>
  <c r="R992" i="2"/>
  <c r="S992" i="2"/>
  <c r="T992" i="2"/>
  <c r="U992" i="2"/>
  <c r="V992" i="2"/>
  <c r="W992" i="2"/>
  <c r="F985" i="2"/>
  <c r="F986" i="2"/>
  <c r="F987" i="2"/>
  <c r="F988" i="2"/>
  <c r="F989" i="2"/>
  <c r="F990" i="2"/>
  <c r="F991" i="2"/>
  <c r="F992" i="2"/>
  <c r="F984" i="2"/>
  <c r="E985" i="2"/>
  <c r="E986" i="2"/>
  <c r="E987" i="2"/>
  <c r="E988" i="2"/>
  <c r="E989" i="2"/>
  <c r="E990" i="2"/>
  <c r="E991" i="2"/>
  <c r="E992" i="2"/>
  <c r="E984" i="2"/>
  <c r="D985" i="2"/>
  <c r="D986" i="2"/>
  <c r="D987" i="2"/>
  <c r="D988" i="2"/>
  <c r="D989" i="2"/>
  <c r="D990" i="2"/>
  <c r="D991" i="2"/>
  <c r="D992" i="2"/>
  <c r="D984" i="2"/>
  <c r="C981" i="2"/>
  <c r="C882" i="2"/>
  <c r="W879" i="2"/>
  <c r="V879" i="2"/>
  <c r="U879" i="2"/>
  <c r="T879" i="2"/>
  <c r="S879" i="2"/>
  <c r="R879" i="2"/>
  <c r="Q879" i="2"/>
  <c r="P879" i="2"/>
  <c r="O879" i="2"/>
  <c r="N879" i="2"/>
  <c r="M879" i="2"/>
  <c r="L879" i="2"/>
  <c r="K879" i="2"/>
  <c r="J879" i="2"/>
  <c r="I879" i="2"/>
  <c r="H879" i="2"/>
  <c r="G879" i="2"/>
  <c r="F879" i="2"/>
  <c r="E879" i="2"/>
  <c r="D879" i="2"/>
  <c r="AV980" i="2"/>
  <c r="AU980" i="2"/>
  <c r="AT980" i="2"/>
  <c r="AS980" i="2"/>
  <c r="AR980" i="2"/>
  <c r="AQ980" i="2"/>
  <c r="AP980" i="2"/>
  <c r="AO980" i="2"/>
  <c r="AN980" i="2"/>
  <c r="AM980" i="2"/>
  <c r="AL980" i="2"/>
  <c r="AK980" i="2"/>
  <c r="AJ980" i="2"/>
  <c r="AI980" i="2"/>
  <c r="AH980" i="2"/>
  <c r="AG980" i="2"/>
  <c r="AF980" i="2"/>
  <c r="AE980" i="2"/>
  <c r="W979" i="2"/>
  <c r="V979" i="2"/>
  <c r="U979" i="2"/>
  <c r="T979" i="2"/>
  <c r="S979" i="2"/>
  <c r="R979" i="2"/>
  <c r="Q979" i="2"/>
  <c r="P979" i="2"/>
  <c r="O979" i="2"/>
  <c r="N979" i="2"/>
  <c r="M979" i="2"/>
  <c r="L979" i="2"/>
  <c r="K979" i="2"/>
  <c r="J979" i="2"/>
  <c r="I979" i="2"/>
  <c r="H979" i="2"/>
  <c r="G979" i="2"/>
  <c r="F979" i="2"/>
  <c r="E979" i="2"/>
  <c r="D979" i="2"/>
  <c r="W976" i="2"/>
  <c r="V976" i="2"/>
  <c r="U976" i="2"/>
  <c r="T976" i="2"/>
  <c r="S976" i="2"/>
  <c r="R976" i="2"/>
  <c r="Q976" i="2"/>
  <c r="P976" i="2"/>
  <c r="O976" i="2"/>
  <c r="N976" i="2"/>
  <c r="M976" i="2"/>
  <c r="L976" i="2"/>
  <c r="K976" i="2"/>
  <c r="J976" i="2"/>
  <c r="I976" i="2"/>
  <c r="H976" i="2"/>
  <c r="G976" i="2"/>
  <c r="F976" i="2"/>
  <c r="E976" i="2"/>
  <c r="D976" i="2"/>
  <c r="D971" i="2"/>
  <c r="G953" i="2"/>
  <c r="H953" i="2"/>
  <c r="I953" i="2"/>
  <c r="J953" i="2"/>
  <c r="K953" i="2"/>
  <c r="L953" i="2"/>
  <c r="M953" i="2"/>
  <c r="N953" i="2"/>
  <c r="O953" i="2"/>
  <c r="P953" i="2"/>
  <c r="Q953" i="2"/>
  <c r="R953" i="2"/>
  <c r="S953" i="2"/>
  <c r="T953" i="2"/>
  <c r="U953" i="2"/>
  <c r="V953" i="2"/>
  <c r="W953" i="2"/>
  <c r="G954" i="2"/>
  <c r="H954" i="2"/>
  <c r="I954" i="2"/>
  <c r="J954" i="2"/>
  <c r="K954" i="2"/>
  <c r="L954" i="2"/>
  <c r="M954" i="2"/>
  <c r="N954" i="2"/>
  <c r="O954" i="2"/>
  <c r="P954" i="2"/>
  <c r="Q954" i="2"/>
  <c r="R954" i="2"/>
  <c r="S954" i="2"/>
  <c r="T954" i="2"/>
  <c r="U954" i="2"/>
  <c r="V954" i="2"/>
  <c r="W954" i="2"/>
  <c r="G955" i="2"/>
  <c r="H955" i="2"/>
  <c r="I955" i="2"/>
  <c r="J955" i="2"/>
  <c r="K955" i="2"/>
  <c r="L955" i="2"/>
  <c r="M955" i="2"/>
  <c r="N955" i="2"/>
  <c r="O955" i="2"/>
  <c r="P955" i="2"/>
  <c r="Q955" i="2"/>
  <c r="R955" i="2"/>
  <c r="S955" i="2"/>
  <c r="T955" i="2"/>
  <c r="U955" i="2"/>
  <c r="V955" i="2"/>
  <c r="W955" i="2"/>
  <c r="G956" i="2"/>
  <c r="H956" i="2"/>
  <c r="I956" i="2"/>
  <c r="J956" i="2"/>
  <c r="K956" i="2"/>
  <c r="L956" i="2"/>
  <c r="M956" i="2"/>
  <c r="N956" i="2"/>
  <c r="O956" i="2"/>
  <c r="P956" i="2"/>
  <c r="Q956" i="2"/>
  <c r="R956" i="2"/>
  <c r="S956" i="2"/>
  <c r="T956" i="2"/>
  <c r="U956" i="2"/>
  <c r="V956" i="2"/>
  <c r="W956" i="2"/>
  <c r="G957" i="2"/>
  <c r="H957" i="2"/>
  <c r="I957" i="2"/>
  <c r="J957" i="2"/>
  <c r="K957" i="2"/>
  <c r="L957" i="2"/>
  <c r="M957" i="2"/>
  <c r="N957" i="2"/>
  <c r="O957" i="2"/>
  <c r="P957" i="2"/>
  <c r="Q957" i="2"/>
  <c r="R957" i="2"/>
  <c r="S957" i="2"/>
  <c r="T957" i="2"/>
  <c r="U957" i="2"/>
  <c r="V957" i="2"/>
  <c r="W957" i="2"/>
  <c r="G958" i="2"/>
  <c r="H958" i="2"/>
  <c r="I958" i="2"/>
  <c r="J958" i="2"/>
  <c r="K958" i="2"/>
  <c r="L958" i="2"/>
  <c r="M958" i="2"/>
  <c r="N958" i="2"/>
  <c r="O958" i="2"/>
  <c r="P958" i="2"/>
  <c r="Q958" i="2"/>
  <c r="R958" i="2"/>
  <c r="S958" i="2"/>
  <c r="T958" i="2"/>
  <c r="U958" i="2"/>
  <c r="V958" i="2"/>
  <c r="W958" i="2"/>
  <c r="F954" i="2"/>
  <c r="F955" i="2"/>
  <c r="F956" i="2"/>
  <c r="F957" i="2"/>
  <c r="F958" i="2"/>
  <c r="F953" i="2"/>
  <c r="E954" i="2"/>
  <c r="E955" i="2"/>
  <c r="E956" i="2"/>
  <c r="E957" i="2"/>
  <c r="E958" i="2"/>
  <c r="E953" i="2"/>
  <c r="D954" i="2"/>
  <c r="D955" i="2"/>
  <c r="D956" i="2"/>
  <c r="D957" i="2"/>
  <c r="D958" i="2"/>
  <c r="D953" i="2"/>
  <c r="W971" i="2"/>
  <c r="W972" i="2" s="1"/>
  <c r="V971" i="2"/>
  <c r="V972" i="2" s="1"/>
  <c r="U971" i="2"/>
  <c r="U972" i="2" s="1"/>
  <c r="T971" i="2"/>
  <c r="T972" i="2" s="1"/>
  <c r="S971" i="2"/>
  <c r="S972" i="2" s="1"/>
  <c r="R971" i="2"/>
  <c r="R972" i="2" s="1"/>
  <c r="Q971" i="2"/>
  <c r="Q972" i="2" s="1"/>
  <c r="P971" i="2"/>
  <c r="P972" i="2" s="1"/>
  <c r="O971" i="2"/>
  <c r="O972" i="2" s="1"/>
  <c r="N971" i="2"/>
  <c r="N972" i="2" s="1"/>
  <c r="M971" i="2"/>
  <c r="M972" i="2" s="1"/>
  <c r="L971" i="2"/>
  <c r="L972" i="2" s="1"/>
  <c r="K971" i="2"/>
  <c r="K972" i="2" s="1"/>
  <c r="J971" i="2"/>
  <c r="J972" i="2" s="1"/>
  <c r="I971" i="2"/>
  <c r="H971" i="2"/>
  <c r="G971" i="2"/>
  <c r="F971" i="2"/>
  <c r="E971" i="2"/>
  <c r="W967" i="2"/>
  <c r="W968" i="2" s="1"/>
  <c r="V967" i="2"/>
  <c r="V968" i="2" s="1"/>
  <c r="U967" i="2"/>
  <c r="U968" i="2" s="1"/>
  <c r="T967" i="2"/>
  <c r="T968" i="2" s="1"/>
  <c r="S967" i="2"/>
  <c r="S968" i="2" s="1"/>
  <c r="R967" i="2"/>
  <c r="R968" i="2" s="1"/>
  <c r="Q967" i="2"/>
  <c r="Q968" i="2" s="1"/>
  <c r="P967" i="2"/>
  <c r="P968" i="2" s="1"/>
  <c r="O967" i="2"/>
  <c r="O968" i="2" s="1"/>
  <c r="N967" i="2"/>
  <c r="N968" i="2" s="1"/>
  <c r="M967" i="2"/>
  <c r="M968" i="2" s="1"/>
  <c r="L967" i="2"/>
  <c r="L968" i="2" s="1"/>
  <c r="K967" i="2"/>
  <c r="K968" i="2" s="1"/>
  <c r="J967" i="2"/>
  <c r="J968" i="2" s="1"/>
  <c r="I967" i="2"/>
  <c r="H967" i="2"/>
  <c r="G967" i="2"/>
  <c r="F967" i="2"/>
  <c r="E967" i="2"/>
  <c r="D967" i="2"/>
  <c r="C949" i="2"/>
  <c r="D947" i="2"/>
  <c r="W947" i="2"/>
  <c r="W948" i="2" s="1"/>
  <c r="V947" i="2"/>
  <c r="V948" i="2" s="1"/>
  <c r="U947" i="2"/>
  <c r="U948" i="2" s="1"/>
  <c r="T947" i="2"/>
  <c r="T948" i="2" s="1"/>
  <c r="S947" i="2"/>
  <c r="S948" i="2" s="1"/>
  <c r="R947" i="2"/>
  <c r="R948" i="2" s="1"/>
  <c r="Q947" i="2"/>
  <c r="Q948" i="2" s="1"/>
  <c r="P947" i="2"/>
  <c r="P948" i="2" s="1"/>
  <c r="O947" i="2"/>
  <c r="O948" i="2" s="1"/>
  <c r="N947" i="2"/>
  <c r="N948" i="2" s="1"/>
  <c r="M947" i="2"/>
  <c r="M948" i="2" s="1"/>
  <c r="L947" i="2"/>
  <c r="L948" i="2" s="1"/>
  <c r="K947" i="2"/>
  <c r="K948" i="2" s="1"/>
  <c r="J947" i="2"/>
  <c r="J948" i="2" s="1"/>
  <c r="I947" i="2"/>
  <c r="H947" i="2"/>
  <c r="G947" i="2"/>
  <c r="F947" i="2"/>
  <c r="E947" i="2"/>
  <c r="G942" i="2"/>
  <c r="H942" i="2"/>
  <c r="I942" i="2"/>
  <c r="J942" i="2"/>
  <c r="K942" i="2"/>
  <c r="L942" i="2"/>
  <c r="M942" i="2"/>
  <c r="N942" i="2"/>
  <c r="O942" i="2"/>
  <c r="P942" i="2"/>
  <c r="Q942" i="2"/>
  <c r="R942" i="2"/>
  <c r="S942" i="2"/>
  <c r="T942" i="2"/>
  <c r="U942" i="2"/>
  <c r="V942" i="2"/>
  <c r="W942" i="2"/>
  <c r="G943" i="2"/>
  <c r="H943" i="2"/>
  <c r="I943" i="2"/>
  <c r="J943" i="2"/>
  <c r="K943" i="2"/>
  <c r="L943" i="2"/>
  <c r="M943" i="2"/>
  <c r="N943" i="2"/>
  <c r="O943" i="2"/>
  <c r="P943" i="2"/>
  <c r="Q943" i="2"/>
  <c r="R943" i="2"/>
  <c r="S943" i="2"/>
  <c r="T943" i="2"/>
  <c r="U943" i="2"/>
  <c r="V943" i="2"/>
  <c r="W943" i="2"/>
  <c r="G944" i="2"/>
  <c r="H944" i="2"/>
  <c r="I944" i="2"/>
  <c r="J944" i="2"/>
  <c r="K944" i="2"/>
  <c r="L944" i="2"/>
  <c r="M944" i="2"/>
  <c r="N944" i="2"/>
  <c r="O944" i="2"/>
  <c r="P944" i="2"/>
  <c r="Q944" i="2"/>
  <c r="R944" i="2"/>
  <c r="S944" i="2"/>
  <c r="T944" i="2"/>
  <c r="U944" i="2"/>
  <c r="V944" i="2"/>
  <c r="W944" i="2"/>
  <c r="F943" i="2"/>
  <c r="F944" i="2"/>
  <c r="F942" i="2"/>
  <c r="E943" i="2"/>
  <c r="E944" i="2"/>
  <c r="E942" i="2"/>
  <c r="D943" i="2"/>
  <c r="D944" i="2"/>
  <c r="D942" i="2"/>
  <c r="G934" i="2"/>
  <c r="H934" i="2"/>
  <c r="I934" i="2"/>
  <c r="J934" i="2"/>
  <c r="K934" i="2"/>
  <c r="L934" i="2"/>
  <c r="M934" i="2"/>
  <c r="N934" i="2"/>
  <c r="O934" i="2"/>
  <c r="P934" i="2"/>
  <c r="Q934" i="2"/>
  <c r="R934" i="2"/>
  <c r="S934" i="2"/>
  <c r="T934" i="2"/>
  <c r="U934" i="2"/>
  <c r="V934" i="2"/>
  <c r="W934" i="2"/>
  <c r="G935" i="2"/>
  <c r="H935" i="2"/>
  <c r="I935" i="2"/>
  <c r="J935" i="2"/>
  <c r="K935" i="2"/>
  <c r="L935" i="2"/>
  <c r="M935" i="2"/>
  <c r="N935" i="2"/>
  <c r="O935" i="2"/>
  <c r="P935" i="2"/>
  <c r="Q935" i="2"/>
  <c r="R935" i="2"/>
  <c r="S935" i="2"/>
  <c r="T935" i="2"/>
  <c r="U935" i="2"/>
  <c r="V935" i="2"/>
  <c r="W935" i="2"/>
  <c r="G936" i="2"/>
  <c r="H936" i="2"/>
  <c r="I936" i="2"/>
  <c r="J936" i="2"/>
  <c r="K936" i="2"/>
  <c r="L936" i="2"/>
  <c r="M936" i="2"/>
  <c r="N936" i="2"/>
  <c r="O936" i="2"/>
  <c r="P936" i="2"/>
  <c r="Q936" i="2"/>
  <c r="R936" i="2"/>
  <c r="S936" i="2"/>
  <c r="T936" i="2"/>
  <c r="U936" i="2"/>
  <c r="V936" i="2"/>
  <c r="W936" i="2"/>
  <c r="G937" i="2"/>
  <c r="H937" i="2"/>
  <c r="I937" i="2"/>
  <c r="J937" i="2"/>
  <c r="K937" i="2"/>
  <c r="L937" i="2"/>
  <c r="M937" i="2"/>
  <c r="N937" i="2"/>
  <c r="O937" i="2"/>
  <c r="P937" i="2"/>
  <c r="Q937" i="2"/>
  <c r="R937" i="2"/>
  <c r="S937" i="2"/>
  <c r="T937" i="2"/>
  <c r="U937" i="2"/>
  <c r="V937" i="2"/>
  <c r="W937" i="2"/>
  <c r="G938" i="2"/>
  <c r="H938" i="2"/>
  <c r="I938" i="2"/>
  <c r="J938" i="2"/>
  <c r="K938" i="2"/>
  <c r="L938" i="2"/>
  <c r="M938" i="2"/>
  <c r="N938" i="2"/>
  <c r="O938" i="2"/>
  <c r="P938" i="2"/>
  <c r="Q938" i="2"/>
  <c r="R938" i="2"/>
  <c r="S938" i="2"/>
  <c r="T938" i="2"/>
  <c r="U938" i="2"/>
  <c r="V938" i="2"/>
  <c r="W938" i="2"/>
  <c r="G939" i="2"/>
  <c r="H939" i="2"/>
  <c r="I939" i="2"/>
  <c r="J939" i="2"/>
  <c r="K939" i="2"/>
  <c r="L939" i="2"/>
  <c r="M939" i="2"/>
  <c r="N939" i="2"/>
  <c r="O939" i="2"/>
  <c r="P939" i="2"/>
  <c r="Q939" i="2"/>
  <c r="R939" i="2"/>
  <c r="S939" i="2"/>
  <c r="T939" i="2"/>
  <c r="U939" i="2"/>
  <c r="V939" i="2"/>
  <c r="W939" i="2"/>
  <c r="F935" i="2"/>
  <c r="F936" i="2"/>
  <c r="F937" i="2"/>
  <c r="F938" i="2"/>
  <c r="F939" i="2"/>
  <c r="F934" i="2"/>
  <c r="E935" i="2"/>
  <c r="E936" i="2"/>
  <c r="E937" i="2"/>
  <c r="E938" i="2"/>
  <c r="E939" i="2"/>
  <c r="E934" i="2"/>
  <c r="D935" i="2"/>
  <c r="D936" i="2"/>
  <c r="D937" i="2"/>
  <c r="D938" i="2"/>
  <c r="D939" i="2"/>
  <c r="D934" i="2"/>
  <c r="G925" i="2"/>
  <c r="H925" i="2"/>
  <c r="I925" i="2"/>
  <c r="J925" i="2"/>
  <c r="K925" i="2"/>
  <c r="L925" i="2"/>
  <c r="M925" i="2"/>
  <c r="N925" i="2"/>
  <c r="O925" i="2"/>
  <c r="P925" i="2"/>
  <c r="Q925" i="2"/>
  <c r="R925" i="2"/>
  <c r="S925" i="2"/>
  <c r="T925" i="2"/>
  <c r="U925" i="2"/>
  <c r="V925" i="2"/>
  <c r="W925" i="2"/>
  <c r="G926" i="2"/>
  <c r="H926" i="2"/>
  <c r="I926" i="2"/>
  <c r="J926" i="2"/>
  <c r="K926" i="2"/>
  <c r="L926" i="2"/>
  <c r="M926" i="2"/>
  <c r="N926" i="2"/>
  <c r="O926" i="2"/>
  <c r="P926" i="2"/>
  <c r="Q926" i="2"/>
  <c r="R926" i="2"/>
  <c r="S926" i="2"/>
  <c r="T926" i="2"/>
  <c r="U926" i="2"/>
  <c r="V926" i="2"/>
  <c r="W926" i="2"/>
  <c r="G927" i="2"/>
  <c r="H927" i="2"/>
  <c r="I927" i="2"/>
  <c r="J927" i="2"/>
  <c r="K927" i="2"/>
  <c r="L927" i="2"/>
  <c r="M927" i="2"/>
  <c r="N927" i="2"/>
  <c r="O927" i="2"/>
  <c r="P927" i="2"/>
  <c r="Q927" i="2"/>
  <c r="R927" i="2"/>
  <c r="S927" i="2"/>
  <c r="T927" i="2"/>
  <c r="U927" i="2"/>
  <c r="V927" i="2"/>
  <c r="W927" i="2"/>
  <c r="G928" i="2"/>
  <c r="H928" i="2"/>
  <c r="I928" i="2"/>
  <c r="J928" i="2"/>
  <c r="K928" i="2"/>
  <c r="L928" i="2"/>
  <c r="M928" i="2"/>
  <c r="N928" i="2"/>
  <c r="O928" i="2"/>
  <c r="P928" i="2"/>
  <c r="Q928" i="2"/>
  <c r="R928" i="2"/>
  <c r="S928" i="2"/>
  <c r="T928" i="2"/>
  <c r="U928" i="2"/>
  <c r="V928" i="2"/>
  <c r="W928" i="2"/>
  <c r="G929" i="2"/>
  <c r="H929" i="2"/>
  <c r="I929" i="2"/>
  <c r="J929" i="2"/>
  <c r="K929" i="2"/>
  <c r="L929" i="2"/>
  <c r="M929" i="2"/>
  <c r="N929" i="2"/>
  <c r="O929" i="2"/>
  <c r="P929" i="2"/>
  <c r="Q929" i="2"/>
  <c r="R929" i="2"/>
  <c r="S929" i="2"/>
  <c r="T929" i="2"/>
  <c r="U929" i="2"/>
  <c r="V929" i="2"/>
  <c r="W929" i="2"/>
  <c r="G930" i="2"/>
  <c r="H930" i="2"/>
  <c r="I930" i="2"/>
  <c r="J930" i="2"/>
  <c r="K930" i="2"/>
  <c r="L930" i="2"/>
  <c r="M930" i="2"/>
  <c r="N930" i="2"/>
  <c r="O930" i="2"/>
  <c r="P930" i="2"/>
  <c r="Q930" i="2"/>
  <c r="R930" i="2"/>
  <c r="S930" i="2"/>
  <c r="T930" i="2"/>
  <c r="U930" i="2"/>
  <c r="V930" i="2"/>
  <c r="W930" i="2"/>
  <c r="G931" i="2"/>
  <c r="H931" i="2"/>
  <c r="I931" i="2"/>
  <c r="J931" i="2"/>
  <c r="K931" i="2"/>
  <c r="L931" i="2"/>
  <c r="M931" i="2"/>
  <c r="N931" i="2"/>
  <c r="O931" i="2"/>
  <c r="P931" i="2"/>
  <c r="Q931" i="2"/>
  <c r="R931" i="2"/>
  <c r="S931" i="2"/>
  <c r="T931" i="2"/>
  <c r="U931" i="2"/>
  <c r="V931" i="2"/>
  <c r="W931" i="2"/>
  <c r="F926" i="2"/>
  <c r="F927" i="2"/>
  <c r="F928" i="2"/>
  <c r="F929" i="2"/>
  <c r="F930" i="2"/>
  <c r="F931" i="2"/>
  <c r="F925" i="2"/>
  <c r="E926" i="2"/>
  <c r="E927" i="2"/>
  <c r="E928" i="2"/>
  <c r="E929" i="2"/>
  <c r="E930" i="2"/>
  <c r="E931" i="2"/>
  <c r="E925" i="2"/>
  <c r="D926" i="2"/>
  <c r="D927" i="2"/>
  <c r="D928" i="2"/>
  <c r="D929" i="2"/>
  <c r="D930" i="2"/>
  <c r="D931" i="2"/>
  <c r="D925" i="2"/>
  <c r="G861" i="2"/>
  <c r="H861" i="2"/>
  <c r="I861" i="2"/>
  <c r="J861" i="2"/>
  <c r="K861" i="2"/>
  <c r="L861" i="2"/>
  <c r="M861" i="2"/>
  <c r="N861" i="2"/>
  <c r="O861" i="2"/>
  <c r="P861" i="2"/>
  <c r="Q861" i="2"/>
  <c r="R861" i="2"/>
  <c r="S861" i="2"/>
  <c r="T861" i="2"/>
  <c r="U861" i="2"/>
  <c r="V861" i="2"/>
  <c r="W861" i="2"/>
  <c r="G862" i="2"/>
  <c r="H862" i="2"/>
  <c r="I862" i="2"/>
  <c r="J862" i="2"/>
  <c r="K862" i="2"/>
  <c r="L862" i="2"/>
  <c r="M862" i="2"/>
  <c r="N862" i="2"/>
  <c r="O862" i="2"/>
  <c r="P862" i="2"/>
  <c r="Q862" i="2"/>
  <c r="R862" i="2"/>
  <c r="S862" i="2"/>
  <c r="T862" i="2"/>
  <c r="U862" i="2"/>
  <c r="V862" i="2"/>
  <c r="W862" i="2"/>
  <c r="G863" i="2"/>
  <c r="H863" i="2"/>
  <c r="I863" i="2"/>
  <c r="J863" i="2"/>
  <c r="K863" i="2"/>
  <c r="L863" i="2"/>
  <c r="M863" i="2"/>
  <c r="N863" i="2"/>
  <c r="O863" i="2"/>
  <c r="P863" i="2"/>
  <c r="Q863" i="2"/>
  <c r="R863" i="2"/>
  <c r="S863" i="2"/>
  <c r="T863" i="2"/>
  <c r="U863" i="2"/>
  <c r="V863" i="2"/>
  <c r="W863" i="2"/>
  <c r="G864" i="2"/>
  <c r="H864" i="2"/>
  <c r="I864" i="2"/>
  <c r="J864" i="2"/>
  <c r="K864" i="2"/>
  <c r="L864" i="2"/>
  <c r="M864" i="2"/>
  <c r="N864" i="2"/>
  <c r="O864" i="2"/>
  <c r="P864" i="2"/>
  <c r="Q864" i="2"/>
  <c r="R864" i="2"/>
  <c r="S864" i="2"/>
  <c r="T864" i="2"/>
  <c r="U864" i="2"/>
  <c r="V864" i="2"/>
  <c r="W864" i="2"/>
  <c r="F862" i="2"/>
  <c r="F863" i="2"/>
  <c r="F864" i="2"/>
  <c r="F861" i="2"/>
  <c r="E862" i="2"/>
  <c r="E863" i="2"/>
  <c r="E864" i="2"/>
  <c r="E861" i="2"/>
  <c r="D862" i="2"/>
  <c r="D863" i="2"/>
  <c r="D864" i="2"/>
  <c r="D861" i="2"/>
  <c r="C922" i="2"/>
  <c r="F920" i="2"/>
  <c r="G915" i="2"/>
  <c r="H915" i="2"/>
  <c r="I915" i="2"/>
  <c r="J915" i="2"/>
  <c r="K915" i="2"/>
  <c r="L915" i="2"/>
  <c r="M915" i="2"/>
  <c r="N915" i="2"/>
  <c r="O915" i="2"/>
  <c r="P915" i="2"/>
  <c r="Q915" i="2"/>
  <c r="R915" i="2"/>
  <c r="S915" i="2"/>
  <c r="T915" i="2"/>
  <c r="U915" i="2"/>
  <c r="V915" i="2"/>
  <c r="W915" i="2"/>
  <c r="G916" i="2"/>
  <c r="H916" i="2"/>
  <c r="I916" i="2"/>
  <c r="J916" i="2"/>
  <c r="K916" i="2"/>
  <c r="L916" i="2"/>
  <c r="M916" i="2"/>
  <c r="N916" i="2"/>
  <c r="O916" i="2"/>
  <c r="P916" i="2"/>
  <c r="Q916" i="2"/>
  <c r="R916" i="2"/>
  <c r="S916" i="2"/>
  <c r="T916" i="2"/>
  <c r="U916" i="2"/>
  <c r="V916" i="2"/>
  <c r="W916" i="2"/>
  <c r="G917" i="2"/>
  <c r="H917" i="2"/>
  <c r="I917" i="2"/>
  <c r="J917" i="2"/>
  <c r="K917" i="2"/>
  <c r="L917" i="2"/>
  <c r="M917" i="2"/>
  <c r="N917" i="2"/>
  <c r="O917" i="2"/>
  <c r="P917" i="2"/>
  <c r="Q917" i="2"/>
  <c r="R917" i="2"/>
  <c r="S917" i="2"/>
  <c r="T917" i="2"/>
  <c r="U917" i="2"/>
  <c r="V917" i="2"/>
  <c r="W917" i="2"/>
  <c r="F916" i="2"/>
  <c r="F917" i="2"/>
  <c r="F915" i="2"/>
  <c r="E916" i="2"/>
  <c r="E917" i="2"/>
  <c r="E915" i="2"/>
  <c r="D916" i="2"/>
  <c r="D917" i="2"/>
  <c r="D915" i="2"/>
  <c r="AV921" i="2"/>
  <c r="AU921" i="2"/>
  <c r="AT921" i="2"/>
  <c r="AS921" i="2"/>
  <c r="AR921" i="2"/>
  <c r="AQ921" i="2"/>
  <c r="AP921" i="2"/>
  <c r="AO921" i="2"/>
  <c r="AN921" i="2"/>
  <c r="AM921" i="2"/>
  <c r="AL921" i="2"/>
  <c r="AK921" i="2"/>
  <c r="AJ921" i="2"/>
  <c r="AI921" i="2"/>
  <c r="AH921" i="2"/>
  <c r="AG921" i="2"/>
  <c r="AF921" i="2"/>
  <c r="AE921" i="2"/>
  <c r="W920" i="2"/>
  <c r="W921" i="2" s="1"/>
  <c r="V920" i="2"/>
  <c r="V921" i="2" s="1"/>
  <c r="U920" i="2"/>
  <c r="U921" i="2" s="1"/>
  <c r="T920" i="2"/>
  <c r="T921" i="2" s="1"/>
  <c r="S920" i="2"/>
  <c r="S921" i="2" s="1"/>
  <c r="R920" i="2"/>
  <c r="R921" i="2" s="1"/>
  <c r="Q920" i="2"/>
  <c r="Q921" i="2" s="1"/>
  <c r="P920" i="2"/>
  <c r="P921" i="2" s="1"/>
  <c r="O920" i="2"/>
  <c r="O921" i="2" s="1"/>
  <c r="N920" i="2"/>
  <c r="N921" i="2" s="1"/>
  <c r="M920" i="2"/>
  <c r="M921" i="2" s="1"/>
  <c r="L920" i="2"/>
  <c r="L921" i="2" s="1"/>
  <c r="K920" i="2"/>
  <c r="K921" i="2" s="1"/>
  <c r="J920" i="2"/>
  <c r="J921" i="2" s="1"/>
  <c r="I920" i="2"/>
  <c r="H920" i="2"/>
  <c r="G920" i="2"/>
  <c r="F921" i="2"/>
  <c r="E920" i="2"/>
  <c r="D920" i="2"/>
  <c r="G910" i="2"/>
  <c r="H910" i="2"/>
  <c r="I910" i="2"/>
  <c r="J910" i="2"/>
  <c r="K910" i="2"/>
  <c r="L910" i="2"/>
  <c r="M910" i="2"/>
  <c r="N910" i="2"/>
  <c r="O910" i="2"/>
  <c r="P910" i="2"/>
  <c r="Q910" i="2"/>
  <c r="R910" i="2"/>
  <c r="S910" i="2"/>
  <c r="T910" i="2"/>
  <c r="U910" i="2"/>
  <c r="V910" i="2"/>
  <c r="W910" i="2"/>
  <c r="G911" i="2"/>
  <c r="H911" i="2"/>
  <c r="I911" i="2"/>
  <c r="J911" i="2"/>
  <c r="K911" i="2"/>
  <c r="L911" i="2"/>
  <c r="M911" i="2"/>
  <c r="N911" i="2"/>
  <c r="O911" i="2"/>
  <c r="P911" i="2"/>
  <c r="Q911" i="2"/>
  <c r="R911" i="2"/>
  <c r="S911" i="2"/>
  <c r="T911" i="2"/>
  <c r="U911" i="2"/>
  <c r="V911" i="2"/>
  <c r="W911" i="2"/>
  <c r="G912" i="2"/>
  <c r="H912" i="2"/>
  <c r="I912" i="2"/>
  <c r="J912" i="2"/>
  <c r="K912" i="2"/>
  <c r="L912" i="2"/>
  <c r="M912" i="2"/>
  <c r="N912" i="2"/>
  <c r="O912" i="2"/>
  <c r="P912" i="2"/>
  <c r="Q912" i="2"/>
  <c r="R912" i="2"/>
  <c r="S912" i="2"/>
  <c r="T912" i="2"/>
  <c r="U912" i="2"/>
  <c r="V912" i="2"/>
  <c r="W912" i="2"/>
  <c r="F911" i="2"/>
  <c r="F912" i="2"/>
  <c r="F910" i="2"/>
  <c r="E911" i="2"/>
  <c r="E912" i="2"/>
  <c r="E910" i="2"/>
  <c r="D912" i="2"/>
  <c r="D911" i="2"/>
  <c r="D910" i="2"/>
  <c r="G903" i="2"/>
  <c r="H903" i="2"/>
  <c r="I903" i="2"/>
  <c r="J903" i="2"/>
  <c r="K903" i="2"/>
  <c r="L903" i="2"/>
  <c r="M903" i="2"/>
  <c r="N903" i="2"/>
  <c r="O903" i="2"/>
  <c r="P903" i="2"/>
  <c r="Q903" i="2"/>
  <c r="R903" i="2"/>
  <c r="S903" i="2"/>
  <c r="T903" i="2"/>
  <c r="U903" i="2"/>
  <c r="V903" i="2"/>
  <c r="W903" i="2"/>
  <c r="G904" i="2"/>
  <c r="H904" i="2"/>
  <c r="I904" i="2"/>
  <c r="J904" i="2"/>
  <c r="K904" i="2"/>
  <c r="L904" i="2"/>
  <c r="M904" i="2"/>
  <c r="N904" i="2"/>
  <c r="O904" i="2"/>
  <c r="P904" i="2"/>
  <c r="Q904" i="2"/>
  <c r="R904" i="2"/>
  <c r="S904" i="2"/>
  <c r="T904" i="2"/>
  <c r="U904" i="2"/>
  <c r="V904" i="2"/>
  <c r="W904" i="2"/>
  <c r="G905" i="2"/>
  <c r="H905" i="2"/>
  <c r="I905" i="2"/>
  <c r="J905" i="2"/>
  <c r="K905" i="2"/>
  <c r="L905" i="2"/>
  <c r="M905" i="2"/>
  <c r="N905" i="2"/>
  <c r="O905" i="2"/>
  <c r="P905" i="2"/>
  <c r="Q905" i="2"/>
  <c r="R905" i="2"/>
  <c r="S905" i="2"/>
  <c r="T905" i="2"/>
  <c r="U905" i="2"/>
  <c r="V905" i="2"/>
  <c r="W905" i="2"/>
  <c r="G906" i="2"/>
  <c r="H906" i="2"/>
  <c r="I906" i="2"/>
  <c r="J906" i="2"/>
  <c r="K906" i="2"/>
  <c r="L906" i="2"/>
  <c r="M906" i="2"/>
  <c r="N906" i="2"/>
  <c r="O906" i="2"/>
  <c r="P906" i="2"/>
  <c r="Q906" i="2"/>
  <c r="R906" i="2"/>
  <c r="S906" i="2"/>
  <c r="T906" i="2"/>
  <c r="U906" i="2"/>
  <c r="V906" i="2"/>
  <c r="W906" i="2"/>
  <c r="G907" i="2"/>
  <c r="H907" i="2"/>
  <c r="I907" i="2"/>
  <c r="J907" i="2"/>
  <c r="K907" i="2"/>
  <c r="L907" i="2"/>
  <c r="M907" i="2"/>
  <c r="N907" i="2"/>
  <c r="O907" i="2"/>
  <c r="P907" i="2"/>
  <c r="Q907" i="2"/>
  <c r="R907" i="2"/>
  <c r="S907" i="2"/>
  <c r="T907" i="2"/>
  <c r="U907" i="2"/>
  <c r="V907" i="2"/>
  <c r="W907" i="2"/>
  <c r="F904" i="2"/>
  <c r="F905" i="2"/>
  <c r="F906" i="2"/>
  <c r="F907" i="2"/>
  <c r="F903" i="2"/>
  <c r="E904" i="2"/>
  <c r="E905" i="2"/>
  <c r="E906" i="2"/>
  <c r="E907" i="2"/>
  <c r="E903" i="2"/>
  <c r="D904" i="2"/>
  <c r="D905" i="2"/>
  <c r="D906" i="2"/>
  <c r="D907" i="2"/>
  <c r="D903" i="2"/>
  <c r="G897" i="2"/>
  <c r="H897" i="2"/>
  <c r="I897" i="2"/>
  <c r="J897" i="2"/>
  <c r="K897" i="2"/>
  <c r="L897" i="2"/>
  <c r="M897" i="2"/>
  <c r="N897" i="2"/>
  <c r="O897" i="2"/>
  <c r="P897" i="2"/>
  <c r="Q897" i="2"/>
  <c r="R897" i="2"/>
  <c r="S897" i="2"/>
  <c r="T897" i="2"/>
  <c r="U897" i="2"/>
  <c r="V897" i="2"/>
  <c r="W897" i="2"/>
  <c r="G898" i="2"/>
  <c r="H898" i="2"/>
  <c r="I898" i="2"/>
  <c r="J898" i="2"/>
  <c r="K898" i="2"/>
  <c r="L898" i="2"/>
  <c r="M898" i="2"/>
  <c r="N898" i="2"/>
  <c r="O898" i="2"/>
  <c r="P898" i="2"/>
  <c r="Q898" i="2"/>
  <c r="R898" i="2"/>
  <c r="S898" i="2"/>
  <c r="T898" i="2"/>
  <c r="U898" i="2"/>
  <c r="V898" i="2"/>
  <c r="W898" i="2"/>
  <c r="G899" i="2"/>
  <c r="H899" i="2"/>
  <c r="I899" i="2"/>
  <c r="J899" i="2"/>
  <c r="K899" i="2"/>
  <c r="L899" i="2"/>
  <c r="M899" i="2"/>
  <c r="N899" i="2"/>
  <c r="O899" i="2"/>
  <c r="P899" i="2"/>
  <c r="Q899" i="2"/>
  <c r="R899" i="2"/>
  <c r="S899" i="2"/>
  <c r="T899" i="2"/>
  <c r="U899" i="2"/>
  <c r="V899" i="2"/>
  <c r="W899" i="2"/>
  <c r="G900" i="2"/>
  <c r="H900" i="2"/>
  <c r="I900" i="2"/>
  <c r="J900" i="2"/>
  <c r="K900" i="2"/>
  <c r="L900" i="2"/>
  <c r="M900" i="2"/>
  <c r="N900" i="2"/>
  <c r="O900" i="2"/>
  <c r="P900" i="2"/>
  <c r="Q900" i="2"/>
  <c r="R900" i="2"/>
  <c r="S900" i="2"/>
  <c r="T900" i="2"/>
  <c r="U900" i="2"/>
  <c r="V900" i="2"/>
  <c r="W900" i="2"/>
  <c r="F898" i="2"/>
  <c r="F899" i="2"/>
  <c r="F900" i="2"/>
  <c r="F897" i="2"/>
  <c r="E898" i="2"/>
  <c r="E899" i="2"/>
  <c r="E900" i="2"/>
  <c r="E897" i="2"/>
  <c r="D898" i="2"/>
  <c r="D899" i="2"/>
  <c r="D900" i="2"/>
  <c r="D897" i="2"/>
  <c r="G885" i="2"/>
  <c r="H885" i="2"/>
  <c r="I885" i="2"/>
  <c r="J885" i="2"/>
  <c r="K885" i="2"/>
  <c r="L885" i="2"/>
  <c r="M885" i="2"/>
  <c r="N885" i="2"/>
  <c r="O885" i="2"/>
  <c r="P885" i="2"/>
  <c r="Q885" i="2"/>
  <c r="R885" i="2"/>
  <c r="S885" i="2"/>
  <c r="T885" i="2"/>
  <c r="U885" i="2"/>
  <c r="V885" i="2"/>
  <c r="W885" i="2"/>
  <c r="G886" i="2"/>
  <c r="H886" i="2"/>
  <c r="I886" i="2"/>
  <c r="J886" i="2"/>
  <c r="K886" i="2"/>
  <c r="L886" i="2"/>
  <c r="M886" i="2"/>
  <c r="N886" i="2"/>
  <c r="O886" i="2"/>
  <c r="P886" i="2"/>
  <c r="Q886" i="2"/>
  <c r="R886" i="2"/>
  <c r="S886" i="2"/>
  <c r="T886" i="2"/>
  <c r="U886" i="2"/>
  <c r="V886" i="2"/>
  <c r="W886" i="2"/>
  <c r="G887" i="2"/>
  <c r="H887" i="2"/>
  <c r="I887" i="2"/>
  <c r="J887" i="2"/>
  <c r="K887" i="2"/>
  <c r="L887" i="2"/>
  <c r="M887" i="2"/>
  <c r="N887" i="2"/>
  <c r="O887" i="2"/>
  <c r="P887" i="2"/>
  <c r="Q887" i="2"/>
  <c r="R887" i="2"/>
  <c r="S887" i="2"/>
  <c r="T887" i="2"/>
  <c r="U887" i="2"/>
  <c r="V887" i="2"/>
  <c r="W887" i="2"/>
  <c r="G888" i="2"/>
  <c r="H888" i="2"/>
  <c r="I888" i="2"/>
  <c r="J888" i="2"/>
  <c r="K888" i="2"/>
  <c r="L888" i="2"/>
  <c r="M888" i="2"/>
  <c r="N888" i="2"/>
  <c r="O888" i="2"/>
  <c r="P888" i="2"/>
  <c r="Q888" i="2"/>
  <c r="R888" i="2"/>
  <c r="S888" i="2"/>
  <c r="T888" i="2"/>
  <c r="U888" i="2"/>
  <c r="V888" i="2"/>
  <c r="W888" i="2"/>
  <c r="G889" i="2"/>
  <c r="H889" i="2"/>
  <c r="I889" i="2"/>
  <c r="J889" i="2"/>
  <c r="K889" i="2"/>
  <c r="L889" i="2"/>
  <c r="M889" i="2"/>
  <c r="N889" i="2"/>
  <c r="O889" i="2"/>
  <c r="P889" i="2"/>
  <c r="Q889" i="2"/>
  <c r="R889" i="2"/>
  <c r="S889" i="2"/>
  <c r="T889" i="2"/>
  <c r="U889" i="2"/>
  <c r="V889" i="2"/>
  <c r="W889" i="2"/>
  <c r="G890" i="2"/>
  <c r="H890" i="2"/>
  <c r="I890" i="2"/>
  <c r="J890" i="2"/>
  <c r="K890" i="2"/>
  <c r="L890" i="2"/>
  <c r="M890" i="2"/>
  <c r="N890" i="2"/>
  <c r="O890" i="2"/>
  <c r="P890" i="2"/>
  <c r="Q890" i="2"/>
  <c r="R890" i="2"/>
  <c r="S890" i="2"/>
  <c r="T890" i="2"/>
  <c r="U890" i="2"/>
  <c r="V890" i="2"/>
  <c r="W890" i="2"/>
  <c r="G891" i="2"/>
  <c r="H891" i="2"/>
  <c r="I891" i="2"/>
  <c r="J891" i="2"/>
  <c r="K891" i="2"/>
  <c r="L891" i="2"/>
  <c r="M891" i="2"/>
  <c r="N891" i="2"/>
  <c r="O891" i="2"/>
  <c r="P891" i="2"/>
  <c r="Q891" i="2"/>
  <c r="R891" i="2"/>
  <c r="S891" i="2"/>
  <c r="T891" i="2"/>
  <c r="U891" i="2"/>
  <c r="V891" i="2"/>
  <c r="W891" i="2"/>
  <c r="G892" i="2"/>
  <c r="H892" i="2"/>
  <c r="I892" i="2"/>
  <c r="J892" i="2"/>
  <c r="K892" i="2"/>
  <c r="L892" i="2"/>
  <c r="M892" i="2"/>
  <c r="N892" i="2"/>
  <c r="O892" i="2"/>
  <c r="P892" i="2"/>
  <c r="Q892" i="2"/>
  <c r="R892" i="2"/>
  <c r="S892" i="2"/>
  <c r="T892" i="2"/>
  <c r="U892" i="2"/>
  <c r="V892" i="2"/>
  <c r="W892" i="2"/>
  <c r="G893" i="2"/>
  <c r="H893" i="2"/>
  <c r="I893" i="2"/>
  <c r="J893" i="2"/>
  <c r="K893" i="2"/>
  <c r="L893" i="2"/>
  <c r="M893" i="2"/>
  <c r="N893" i="2"/>
  <c r="O893" i="2"/>
  <c r="P893" i="2"/>
  <c r="Q893" i="2"/>
  <c r="R893" i="2"/>
  <c r="S893" i="2"/>
  <c r="T893" i="2"/>
  <c r="U893" i="2"/>
  <c r="V893" i="2"/>
  <c r="W893" i="2"/>
  <c r="G894" i="2"/>
  <c r="H894" i="2"/>
  <c r="I894" i="2"/>
  <c r="J894" i="2"/>
  <c r="K894" i="2"/>
  <c r="L894" i="2"/>
  <c r="M894" i="2"/>
  <c r="N894" i="2"/>
  <c r="O894" i="2"/>
  <c r="P894" i="2"/>
  <c r="Q894" i="2"/>
  <c r="R894" i="2"/>
  <c r="S894" i="2"/>
  <c r="T894" i="2"/>
  <c r="U894" i="2"/>
  <c r="V894" i="2"/>
  <c r="W894" i="2"/>
  <c r="F886" i="2"/>
  <c r="F887" i="2"/>
  <c r="F888" i="2"/>
  <c r="F889" i="2"/>
  <c r="F890" i="2"/>
  <c r="F891" i="2"/>
  <c r="F892" i="2"/>
  <c r="F893" i="2"/>
  <c r="F894" i="2"/>
  <c r="F885" i="2"/>
  <c r="E886" i="2"/>
  <c r="E887" i="2"/>
  <c r="E888" i="2"/>
  <c r="E889" i="2"/>
  <c r="E890" i="2"/>
  <c r="E891" i="2"/>
  <c r="E892" i="2"/>
  <c r="E893" i="2"/>
  <c r="E894" i="2"/>
  <c r="E885" i="2"/>
  <c r="D886" i="2"/>
  <c r="D887" i="2"/>
  <c r="D888" i="2"/>
  <c r="D889" i="2"/>
  <c r="D890" i="2"/>
  <c r="D891" i="2"/>
  <c r="D892" i="2"/>
  <c r="D893" i="2"/>
  <c r="D894" i="2"/>
  <c r="D885" i="2"/>
  <c r="AV882" i="2"/>
  <c r="AU882" i="2"/>
  <c r="AT882" i="2"/>
  <c r="AS882" i="2"/>
  <c r="AR882" i="2"/>
  <c r="AQ882" i="2"/>
  <c r="AP882" i="2"/>
  <c r="AO882" i="2"/>
  <c r="AN882" i="2"/>
  <c r="AM882" i="2"/>
  <c r="AL882" i="2"/>
  <c r="AK882" i="2"/>
  <c r="AJ882" i="2"/>
  <c r="AI882" i="2"/>
  <c r="AH882" i="2"/>
  <c r="AG882" i="2"/>
  <c r="AF882" i="2"/>
  <c r="AE882" i="2"/>
  <c r="W877" i="2"/>
  <c r="V877" i="2"/>
  <c r="U877" i="2"/>
  <c r="T877" i="2"/>
  <c r="S877" i="2"/>
  <c r="R877" i="2"/>
  <c r="Q877" i="2"/>
  <c r="P877" i="2"/>
  <c r="O877" i="2"/>
  <c r="N877" i="2"/>
  <c r="M877" i="2"/>
  <c r="L877" i="2"/>
  <c r="K877" i="2"/>
  <c r="J877" i="2"/>
  <c r="I877" i="2"/>
  <c r="H877" i="2"/>
  <c r="G877" i="2"/>
  <c r="F877" i="2"/>
  <c r="E877" i="2"/>
  <c r="D877" i="2"/>
  <c r="W875" i="2"/>
  <c r="V875" i="2"/>
  <c r="U875" i="2"/>
  <c r="T875" i="2"/>
  <c r="S875" i="2"/>
  <c r="R875" i="2"/>
  <c r="Q875" i="2"/>
  <c r="P875" i="2"/>
  <c r="O875" i="2"/>
  <c r="N875" i="2"/>
  <c r="M875" i="2"/>
  <c r="L875" i="2"/>
  <c r="K875" i="2"/>
  <c r="J875" i="2"/>
  <c r="I875" i="2"/>
  <c r="H875" i="2"/>
  <c r="G875" i="2"/>
  <c r="F875" i="2"/>
  <c r="E875" i="2"/>
  <c r="D875" i="2"/>
  <c r="F871" i="2"/>
  <c r="D871" i="2"/>
  <c r="D842" i="2"/>
  <c r="G852" i="2"/>
  <c r="H852" i="2"/>
  <c r="I852" i="2"/>
  <c r="J852" i="2"/>
  <c r="K852" i="2"/>
  <c r="L852" i="2"/>
  <c r="M852" i="2"/>
  <c r="N852" i="2"/>
  <c r="O852" i="2"/>
  <c r="P852" i="2"/>
  <c r="Q852" i="2"/>
  <c r="R852" i="2"/>
  <c r="S852" i="2"/>
  <c r="T852" i="2"/>
  <c r="U852" i="2"/>
  <c r="V852" i="2"/>
  <c r="W852" i="2"/>
  <c r="G853" i="2"/>
  <c r="H853" i="2"/>
  <c r="I853" i="2"/>
  <c r="J853" i="2"/>
  <c r="K853" i="2"/>
  <c r="L853" i="2"/>
  <c r="M853" i="2"/>
  <c r="N853" i="2"/>
  <c r="O853" i="2"/>
  <c r="P853" i="2"/>
  <c r="Q853" i="2"/>
  <c r="R853" i="2"/>
  <c r="S853" i="2"/>
  <c r="T853" i="2"/>
  <c r="U853" i="2"/>
  <c r="V853" i="2"/>
  <c r="W853" i="2"/>
  <c r="G854" i="2"/>
  <c r="H854" i="2"/>
  <c r="I854" i="2"/>
  <c r="J854" i="2"/>
  <c r="K854" i="2"/>
  <c r="L854" i="2"/>
  <c r="M854" i="2"/>
  <c r="N854" i="2"/>
  <c r="O854" i="2"/>
  <c r="P854" i="2"/>
  <c r="Q854" i="2"/>
  <c r="R854" i="2"/>
  <c r="S854" i="2"/>
  <c r="T854" i="2"/>
  <c r="U854" i="2"/>
  <c r="V854" i="2"/>
  <c r="W854" i="2"/>
  <c r="G855" i="2"/>
  <c r="H855" i="2"/>
  <c r="I855" i="2"/>
  <c r="J855" i="2"/>
  <c r="K855" i="2"/>
  <c r="L855" i="2"/>
  <c r="M855" i="2"/>
  <c r="N855" i="2"/>
  <c r="O855" i="2"/>
  <c r="P855" i="2"/>
  <c r="Q855" i="2"/>
  <c r="R855" i="2"/>
  <c r="S855" i="2"/>
  <c r="T855" i="2"/>
  <c r="U855" i="2"/>
  <c r="V855" i="2"/>
  <c r="W855" i="2"/>
  <c r="G856" i="2"/>
  <c r="H856" i="2"/>
  <c r="I856" i="2"/>
  <c r="J856" i="2"/>
  <c r="K856" i="2"/>
  <c r="L856" i="2"/>
  <c r="M856" i="2"/>
  <c r="N856" i="2"/>
  <c r="O856" i="2"/>
  <c r="P856" i="2"/>
  <c r="Q856" i="2"/>
  <c r="R856" i="2"/>
  <c r="S856" i="2"/>
  <c r="T856" i="2"/>
  <c r="U856" i="2"/>
  <c r="V856" i="2"/>
  <c r="W856" i="2"/>
  <c r="G857" i="2"/>
  <c r="H857" i="2"/>
  <c r="I857" i="2"/>
  <c r="J857" i="2"/>
  <c r="K857" i="2"/>
  <c r="L857" i="2"/>
  <c r="M857" i="2"/>
  <c r="N857" i="2"/>
  <c r="O857" i="2"/>
  <c r="P857" i="2"/>
  <c r="Q857" i="2"/>
  <c r="R857" i="2"/>
  <c r="S857" i="2"/>
  <c r="T857" i="2"/>
  <c r="U857" i="2"/>
  <c r="V857" i="2"/>
  <c r="W857" i="2"/>
  <c r="G858" i="2"/>
  <c r="H858" i="2"/>
  <c r="I858" i="2"/>
  <c r="J858" i="2"/>
  <c r="K858" i="2"/>
  <c r="L858" i="2"/>
  <c r="M858" i="2"/>
  <c r="N858" i="2"/>
  <c r="O858" i="2"/>
  <c r="P858" i="2"/>
  <c r="Q858" i="2"/>
  <c r="R858" i="2"/>
  <c r="S858" i="2"/>
  <c r="T858" i="2"/>
  <c r="U858" i="2"/>
  <c r="V858" i="2"/>
  <c r="W858" i="2"/>
  <c r="F853" i="2"/>
  <c r="F854" i="2"/>
  <c r="F855" i="2"/>
  <c r="F856" i="2"/>
  <c r="F857" i="2"/>
  <c r="F858" i="2"/>
  <c r="F852" i="2"/>
  <c r="E853" i="2"/>
  <c r="E854" i="2"/>
  <c r="E855" i="2"/>
  <c r="E856" i="2"/>
  <c r="E857" i="2"/>
  <c r="E858" i="2"/>
  <c r="E852" i="2"/>
  <c r="D853" i="2"/>
  <c r="D854" i="2"/>
  <c r="D855" i="2"/>
  <c r="D856" i="2"/>
  <c r="D857" i="2"/>
  <c r="D858" i="2"/>
  <c r="D852" i="2"/>
  <c r="C873" i="2"/>
  <c r="W871" i="2"/>
  <c r="W872" i="2" s="1"/>
  <c r="V871" i="2"/>
  <c r="V872" i="2" s="1"/>
  <c r="U871" i="2"/>
  <c r="U872" i="2" s="1"/>
  <c r="T871" i="2"/>
  <c r="T872" i="2" s="1"/>
  <c r="S871" i="2"/>
  <c r="S872" i="2" s="1"/>
  <c r="R871" i="2"/>
  <c r="R872" i="2" s="1"/>
  <c r="Q871" i="2"/>
  <c r="Q872" i="2" s="1"/>
  <c r="P871" i="2"/>
  <c r="P872" i="2" s="1"/>
  <c r="O871" i="2"/>
  <c r="O872" i="2" s="1"/>
  <c r="N871" i="2"/>
  <c r="N872" i="2" s="1"/>
  <c r="M871" i="2"/>
  <c r="M872" i="2" s="1"/>
  <c r="L871" i="2"/>
  <c r="L872" i="2" s="1"/>
  <c r="K871" i="2"/>
  <c r="K872" i="2" s="1"/>
  <c r="J871" i="2"/>
  <c r="J872" i="2" s="1"/>
  <c r="I871" i="2"/>
  <c r="H871" i="2"/>
  <c r="G871" i="2"/>
  <c r="E871" i="2"/>
  <c r="C764" i="2"/>
  <c r="C847" i="2"/>
  <c r="G832" i="2"/>
  <c r="H832" i="2"/>
  <c r="I832" i="2"/>
  <c r="J832" i="2"/>
  <c r="K832" i="2"/>
  <c r="L832" i="2"/>
  <c r="M832" i="2"/>
  <c r="N832" i="2"/>
  <c r="O832" i="2"/>
  <c r="P832" i="2"/>
  <c r="Q832" i="2"/>
  <c r="R832" i="2"/>
  <c r="S832" i="2"/>
  <c r="T832" i="2"/>
  <c r="U832" i="2"/>
  <c r="V832" i="2"/>
  <c r="W832" i="2"/>
  <c r="G833" i="2"/>
  <c r="H833" i="2"/>
  <c r="I833" i="2"/>
  <c r="J833" i="2"/>
  <c r="K833" i="2"/>
  <c r="L833" i="2"/>
  <c r="M833" i="2"/>
  <c r="N833" i="2"/>
  <c r="O833" i="2"/>
  <c r="P833" i="2"/>
  <c r="Q833" i="2"/>
  <c r="R833" i="2"/>
  <c r="S833" i="2"/>
  <c r="T833" i="2"/>
  <c r="U833" i="2"/>
  <c r="V833" i="2"/>
  <c r="W833" i="2"/>
  <c r="G834" i="2"/>
  <c r="H834" i="2"/>
  <c r="I834" i="2"/>
  <c r="J834" i="2"/>
  <c r="K834" i="2"/>
  <c r="L834" i="2"/>
  <c r="M834" i="2"/>
  <c r="N834" i="2"/>
  <c r="O834" i="2"/>
  <c r="P834" i="2"/>
  <c r="Q834" i="2"/>
  <c r="R834" i="2"/>
  <c r="S834" i="2"/>
  <c r="T834" i="2"/>
  <c r="U834" i="2"/>
  <c r="V834" i="2"/>
  <c r="W834" i="2"/>
  <c r="G835" i="2"/>
  <c r="H835" i="2"/>
  <c r="I835" i="2"/>
  <c r="J835" i="2"/>
  <c r="K835" i="2"/>
  <c r="L835" i="2"/>
  <c r="M835" i="2"/>
  <c r="N835" i="2"/>
  <c r="O835" i="2"/>
  <c r="P835" i="2"/>
  <c r="Q835" i="2"/>
  <c r="R835" i="2"/>
  <c r="S835" i="2"/>
  <c r="T835" i="2"/>
  <c r="U835" i="2"/>
  <c r="V835" i="2"/>
  <c r="W835" i="2"/>
  <c r="G836" i="2"/>
  <c r="H836" i="2"/>
  <c r="I836" i="2"/>
  <c r="J836" i="2"/>
  <c r="K836" i="2"/>
  <c r="L836" i="2"/>
  <c r="M836" i="2"/>
  <c r="N836" i="2"/>
  <c r="O836" i="2"/>
  <c r="P836" i="2"/>
  <c r="Q836" i="2"/>
  <c r="R836" i="2"/>
  <c r="S836" i="2"/>
  <c r="T836" i="2"/>
  <c r="U836" i="2"/>
  <c r="V836" i="2"/>
  <c r="W836" i="2"/>
  <c r="G837" i="2"/>
  <c r="H837" i="2"/>
  <c r="I837" i="2"/>
  <c r="J837" i="2"/>
  <c r="K837" i="2"/>
  <c r="L837" i="2"/>
  <c r="M837" i="2"/>
  <c r="N837" i="2"/>
  <c r="O837" i="2"/>
  <c r="P837" i="2"/>
  <c r="Q837" i="2"/>
  <c r="R837" i="2"/>
  <c r="S837" i="2"/>
  <c r="T837" i="2"/>
  <c r="U837" i="2"/>
  <c r="V837" i="2"/>
  <c r="W837" i="2"/>
  <c r="G838" i="2"/>
  <c r="H838" i="2"/>
  <c r="I838" i="2"/>
  <c r="J838" i="2"/>
  <c r="K838" i="2"/>
  <c r="L838" i="2"/>
  <c r="M838" i="2"/>
  <c r="N838" i="2"/>
  <c r="O838" i="2"/>
  <c r="P838" i="2"/>
  <c r="Q838" i="2"/>
  <c r="R838" i="2"/>
  <c r="S838" i="2"/>
  <c r="T838" i="2"/>
  <c r="U838" i="2"/>
  <c r="V838" i="2"/>
  <c r="W838" i="2"/>
  <c r="G839" i="2"/>
  <c r="H839" i="2"/>
  <c r="I839" i="2"/>
  <c r="J839" i="2"/>
  <c r="K839" i="2"/>
  <c r="L839" i="2"/>
  <c r="M839" i="2"/>
  <c r="N839" i="2"/>
  <c r="O839" i="2"/>
  <c r="P839" i="2"/>
  <c r="Q839" i="2"/>
  <c r="R839" i="2"/>
  <c r="S839" i="2"/>
  <c r="T839" i="2"/>
  <c r="U839" i="2"/>
  <c r="V839" i="2"/>
  <c r="W839" i="2"/>
  <c r="F833" i="2"/>
  <c r="F834" i="2"/>
  <c r="F835" i="2"/>
  <c r="F836" i="2"/>
  <c r="F837" i="2"/>
  <c r="F838" i="2"/>
  <c r="F839" i="2"/>
  <c r="F832" i="2"/>
  <c r="E833" i="2"/>
  <c r="E834" i="2"/>
  <c r="E835" i="2"/>
  <c r="E836" i="2"/>
  <c r="E837" i="2"/>
  <c r="E838" i="2"/>
  <c r="E839" i="2"/>
  <c r="E832" i="2"/>
  <c r="D833" i="2"/>
  <c r="D834" i="2"/>
  <c r="D835" i="2"/>
  <c r="D836" i="2"/>
  <c r="D837" i="2"/>
  <c r="D838" i="2"/>
  <c r="D832" i="2"/>
  <c r="D829" i="2"/>
  <c r="W845" i="2"/>
  <c r="W846" i="2" s="1"/>
  <c r="V845" i="2"/>
  <c r="V846" i="2" s="1"/>
  <c r="U845" i="2"/>
  <c r="U846" i="2" s="1"/>
  <c r="T845" i="2"/>
  <c r="T846" i="2" s="1"/>
  <c r="S845" i="2"/>
  <c r="S846" i="2" s="1"/>
  <c r="R845" i="2"/>
  <c r="R846" i="2" s="1"/>
  <c r="Q845" i="2"/>
  <c r="Q846" i="2" s="1"/>
  <c r="P845" i="2"/>
  <c r="P846" i="2" s="1"/>
  <c r="O845" i="2"/>
  <c r="O846" i="2" s="1"/>
  <c r="N845" i="2"/>
  <c r="N846" i="2" s="1"/>
  <c r="M845" i="2"/>
  <c r="M846" i="2" s="1"/>
  <c r="L845" i="2"/>
  <c r="L846" i="2" s="1"/>
  <c r="K845" i="2"/>
  <c r="K846" i="2" s="1"/>
  <c r="J845" i="2"/>
  <c r="J846" i="2" s="1"/>
  <c r="I845" i="2"/>
  <c r="H845" i="2"/>
  <c r="G845" i="2"/>
  <c r="F845" i="2"/>
  <c r="E845" i="2"/>
  <c r="D845" i="2"/>
  <c r="W842" i="2"/>
  <c r="W843" i="2" s="1"/>
  <c r="V842" i="2"/>
  <c r="V843" i="2" s="1"/>
  <c r="U842" i="2"/>
  <c r="U843" i="2" s="1"/>
  <c r="T842" i="2"/>
  <c r="T843" i="2" s="1"/>
  <c r="S842" i="2"/>
  <c r="S843" i="2" s="1"/>
  <c r="R842" i="2"/>
  <c r="R843" i="2" s="1"/>
  <c r="Q842" i="2"/>
  <c r="Q843" i="2" s="1"/>
  <c r="P842" i="2"/>
  <c r="P843" i="2" s="1"/>
  <c r="O842" i="2"/>
  <c r="O843" i="2" s="1"/>
  <c r="N842" i="2"/>
  <c r="N843" i="2" s="1"/>
  <c r="M842" i="2"/>
  <c r="M843" i="2" s="1"/>
  <c r="L842" i="2"/>
  <c r="L843" i="2" s="1"/>
  <c r="K842" i="2"/>
  <c r="K843" i="2" s="1"/>
  <c r="J842" i="2"/>
  <c r="J843" i="2" s="1"/>
  <c r="I842" i="2"/>
  <c r="H842" i="2"/>
  <c r="G842" i="2"/>
  <c r="F842" i="2"/>
  <c r="E842" i="2"/>
  <c r="D839" i="2"/>
  <c r="AV830" i="2"/>
  <c r="AU830" i="2"/>
  <c r="AT830" i="2"/>
  <c r="AS830" i="2"/>
  <c r="AR830" i="2"/>
  <c r="AQ830" i="2"/>
  <c r="AP830" i="2"/>
  <c r="AO830" i="2"/>
  <c r="AN830" i="2"/>
  <c r="AM830" i="2"/>
  <c r="AL830" i="2"/>
  <c r="AK830" i="2"/>
  <c r="AJ830" i="2"/>
  <c r="AI830" i="2"/>
  <c r="AH830" i="2"/>
  <c r="AG830" i="2"/>
  <c r="AF830" i="2"/>
  <c r="AE830" i="2"/>
  <c r="W829" i="2"/>
  <c r="W830" i="2" s="1"/>
  <c r="V829" i="2"/>
  <c r="V830" i="2" s="1"/>
  <c r="U829" i="2"/>
  <c r="U830" i="2" s="1"/>
  <c r="T829" i="2"/>
  <c r="T830" i="2" s="1"/>
  <c r="S829" i="2"/>
  <c r="S830" i="2" s="1"/>
  <c r="R829" i="2"/>
  <c r="R830" i="2" s="1"/>
  <c r="Q829" i="2"/>
  <c r="Q830" i="2" s="1"/>
  <c r="P829" i="2"/>
  <c r="P830" i="2" s="1"/>
  <c r="O829" i="2"/>
  <c r="O830" i="2" s="1"/>
  <c r="N829" i="2"/>
  <c r="N830" i="2" s="1"/>
  <c r="M829" i="2"/>
  <c r="M830" i="2" s="1"/>
  <c r="L829" i="2"/>
  <c r="L830" i="2" s="1"/>
  <c r="K829" i="2"/>
  <c r="K830" i="2" s="1"/>
  <c r="J829" i="2"/>
  <c r="J830" i="2" s="1"/>
  <c r="I829" i="2"/>
  <c r="H829" i="2"/>
  <c r="G829" i="2"/>
  <c r="F829" i="2"/>
  <c r="E829" i="2"/>
  <c r="G817" i="2"/>
  <c r="H817" i="2"/>
  <c r="I817" i="2"/>
  <c r="J817" i="2"/>
  <c r="K817" i="2"/>
  <c r="L817" i="2"/>
  <c r="M817" i="2"/>
  <c r="N817" i="2"/>
  <c r="O817" i="2"/>
  <c r="P817" i="2"/>
  <c r="Q817" i="2"/>
  <c r="R817" i="2"/>
  <c r="S817" i="2"/>
  <c r="T817" i="2"/>
  <c r="U817" i="2"/>
  <c r="V817" i="2"/>
  <c r="W817" i="2"/>
  <c r="G818" i="2"/>
  <c r="H818" i="2"/>
  <c r="I818" i="2"/>
  <c r="J818" i="2"/>
  <c r="K818" i="2"/>
  <c r="L818" i="2"/>
  <c r="M818" i="2"/>
  <c r="N818" i="2"/>
  <c r="O818" i="2"/>
  <c r="P818" i="2"/>
  <c r="Q818" i="2"/>
  <c r="R818" i="2"/>
  <c r="S818" i="2"/>
  <c r="T818" i="2"/>
  <c r="U818" i="2"/>
  <c r="V818" i="2"/>
  <c r="W818" i="2"/>
  <c r="G819" i="2"/>
  <c r="H819" i="2"/>
  <c r="I819" i="2"/>
  <c r="J819" i="2"/>
  <c r="K819" i="2"/>
  <c r="L819" i="2"/>
  <c r="M819" i="2"/>
  <c r="N819" i="2"/>
  <c r="O819" i="2"/>
  <c r="P819" i="2"/>
  <c r="Q819" i="2"/>
  <c r="R819" i="2"/>
  <c r="S819" i="2"/>
  <c r="T819" i="2"/>
  <c r="U819" i="2"/>
  <c r="V819" i="2"/>
  <c r="W819" i="2"/>
  <c r="G820" i="2"/>
  <c r="H820" i="2"/>
  <c r="I820" i="2"/>
  <c r="J820" i="2"/>
  <c r="K820" i="2"/>
  <c r="L820" i="2"/>
  <c r="M820" i="2"/>
  <c r="N820" i="2"/>
  <c r="O820" i="2"/>
  <c r="P820" i="2"/>
  <c r="Q820" i="2"/>
  <c r="R820" i="2"/>
  <c r="S820" i="2"/>
  <c r="T820" i="2"/>
  <c r="U820" i="2"/>
  <c r="V820" i="2"/>
  <c r="W820" i="2"/>
  <c r="G821" i="2"/>
  <c r="H821" i="2"/>
  <c r="I821" i="2"/>
  <c r="J821" i="2"/>
  <c r="K821" i="2"/>
  <c r="L821" i="2"/>
  <c r="M821" i="2"/>
  <c r="N821" i="2"/>
  <c r="O821" i="2"/>
  <c r="P821" i="2"/>
  <c r="Q821" i="2"/>
  <c r="R821" i="2"/>
  <c r="S821" i="2"/>
  <c r="T821" i="2"/>
  <c r="U821" i="2"/>
  <c r="V821" i="2"/>
  <c r="W821" i="2"/>
  <c r="G822" i="2"/>
  <c r="H822" i="2"/>
  <c r="I822" i="2"/>
  <c r="J822" i="2"/>
  <c r="K822" i="2"/>
  <c r="L822" i="2"/>
  <c r="M822" i="2"/>
  <c r="N822" i="2"/>
  <c r="O822" i="2"/>
  <c r="P822" i="2"/>
  <c r="Q822" i="2"/>
  <c r="R822" i="2"/>
  <c r="S822" i="2"/>
  <c r="T822" i="2"/>
  <c r="U822" i="2"/>
  <c r="V822" i="2"/>
  <c r="W822" i="2"/>
  <c r="G823" i="2"/>
  <c r="H823" i="2"/>
  <c r="I823" i="2"/>
  <c r="J823" i="2"/>
  <c r="K823" i="2"/>
  <c r="L823" i="2"/>
  <c r="M823" i="2"/>
  <c r="N823" i="2"/>
  <c r="O823" i="2"/>
  <c r="P823" i="2"/>
  <c r="Q823" i="2"/>
  <c r="R823" i="2"/>
  <c r="S823" i="2"/>
  <c r="T823" i="2"/>
  <c r="U823" i="2"/>
  <c r="V823" i="2"/>
  <c r="W823" i="2"/>
  <c r="G824" i="2"/>
  <c r="H824" i="2"/>
  <c r="I824" i="2"/>
  <c r="J824" i="2"/>
  <c r="K824" i="2"/>
  <c r="L824" i="2"/>
  <c r="M824" i="2"/>
  <c r="N824" i="2"/>
  <c r="O824" i="2"/>
  <c r="P824" i="2"/>
  <c r="Q824" i="2"/>
  <c r="R824" i="2"/>
  <c r="S824" i="2"/>
  <c r="T824" i="2"/>
  <c r="U824" i="2"/>
  <c r="V824" i="2"/>
  <c r="W824" i="2"/>
  <c r="G825" i="2"/>
  <c r="H825" i="2"/>
  <c r="I825" i="2"/>
  <c r="J825" i="2"/>
  <c r="K825" i="2"/>
  <c r="L825" i="2"/>
  <c r="M825" i="2"/>
  <c r="N825" i="2"/>
  <c r="O825" i="2"/>
  <c r="P825" i="2"/>
  <c r="Q825" i="2"/>
  <c r="R825" i="2"/>
  <c r="S825" i="2"/>
  <c r="T825" i="2"/>
  <c r="U825" i="2"/>
  <c r="V825" i="2"/>
  <c r="W825" i="2"/>
  <c r="G826" i="2"/>
  <c r="H826" i="2"/>
  <c r="I826" i="2"/>
  <c r="J826" i="2"/>
  <c r="K826" i="2"/>
  <c r="L826" i="2"/>
  <c r="M826" i="2"/>
  <c r="N826" i="2"/>
  <c r="O826" i="2"/>
  <c r="P826" i="2"/>
  <c r="Q826" i="2"/>
  <c r="R826" i="2"/>
  <c r="S826" i="2"/>
  <c r="T826" i="2"/>
  <c r="U826" i="2"/>
  <c r="V826" i="2"/>
  <c r="W826" i="2"/>
  <c r="F818" i="2"/>
  <c r="F819" i="2"/>
  <c r="F820" i="2"/>
  <c r="F821" i="2"/>
  <c r="F822" i="2"/>
  <c r="F823" i="2"/>
  <c r="F824" i="2"/>
  <c r="F825" i="2"/>
  <c r="F826" i="2"/>
  <c r="F817" i="2"/>
  <c r="E818" i="2"/>
  <c r="E819" i="2"/>
  <c r="E820" i="2"/>
  <c r="E821" i="2"/>
  <c r="E822" i="2"/>
  <c r="E823" i="2"/>
  <c r="E824" i="2"/>
  <c r="E825" i="2"/>
  <c r="E826" i="2"/>
  <c r="E817" i="2"/>
  <c r="D824" i="2"/>
  <c r="D825" i="2"/>
  <c r="D826" i="2"/>
  <c r="D818" i="2"/>
  <c r="D819" i="2"/>
  <c r="D820" i="2"/>
  <c r="D821" i="2"/>
  <c r="D822" i="2"/>
  <c r="D823" i="2"/>
  <c r="D817" i="2"/>
  <c r="C814" i="2"/>
  <c r="F812" i="2"/>
  <c r="G807" i="2"/>
  <c r="H807" i="2"/>
  <c r="I807" i="2"/>
  <c r="J807" i="2"/>
  <c r="K807" i="2"/>
  <c r="L807" i="2"/>
  <c r="M807" i="2"/>
  <c r="N807" i="2"/>
  <c r="O807" i="2"/>
  <c r="P807" i="2"/>
  <c r="Q807" i="2"/>
  <c r="R807" i="2"/>
  <c r="S807" i="2"/>
  <c r="T807" i="2"/>
  <c r="U807" i="2"/>
  <c r="V807" i="2"/>
  <c r="W807" i="2"/>
  <c r="G808" i="2"/>
  <c r="H808" i="2"/>
  <c r="I808" i="2"/>
  <c r="J808" i="2"/>
  <c r="K808" i="2"/>
  <c r="L808" i="2"/>
  <c r="M808" i="2"/>
  <c r="N808" i="2"/>
  <c r="O808" i="2"/>
  <c r="P808" i="2"/>
  <c r="Q808" i="2"/>
  <c r="R808" i="2"/>
  <c r="S808" i="2"/>
  <c r="T808" i="2"/>
  <c r="U808" i="2"/>
  <c r="V808" i="2"/>
  <c r="W808" i="2"/>
  <c r="G809" i="2"/>
  <c r="H809" i="2"/>
  <c r="I809" i="2"/>
  <c r="J809" i="2"/>
  <c r="K809" i="2"/>
  <c r="L809" i="2"/>
  <c r="M809" i="2"/>
  <c r="N809" i="2"/>
  <c r="O809" i="2"/>
  <c r="P809" i="2"/>
  <c r="Q809" i="2"/>
  <c r="R809" i="2"/>
  <c r="S809" i="2"/>
  <c r="T809" i="2"/>
  <c r="U809" i="2"/>
  <c r="V809" i="2"/>
  <c r="W809" i="2"/>
  <c r="F808" i="2"/>
  <c r="F809" i="2"/>
  <c r="F807" i="2"/>
  <c r="E808" i="2"/>
  <c r="E809" i="2"/>
  <c r="E807" i="2"/>
  <c r="D808" i="2"/>
  <c r="D809" i="2"/>
  <c r="D807" i="2"/>
  <c r="AV813" i="2"/>
  <c r="AU813" i="2"/>
  <c r="AT813" i="2"/>
  <c r="AS813" i="2"/>
  <c r="AR813" i="2"/>
  <c r="AQ813" i="2"/>
  <c r="AP813" i="2"/>
  <c r="AO813" i="2"/>
  <c r="AN813" i="2"/>
  <c r="AM813" i="2"/>
  <c r="AL813" i="2"/>
  <c r="AK813" i="2"/>
  <c r="AJ813" i="2"/>
  <c r="AI813" i="2"/>
  <c r="AH813" i="2"/>
  <c r="AG813" i="2"/>
  <c r="AF813" i="2"/>
  <c r="AE813" i="2"/>
  <c r="W812" i="2"/>
  <c r="W813" i="2" s="1"/>
  <c r="V812" i="2"/>
  <c r="V813" i="2" s="1"/>
  <c r="U812" i="2"/>
  <c r="U813" i="2" s="1"/>
  <c r="T812" i="2"/>
  <c r="T813" i="2" s="1"/>
  <c r="S812" i="2"/>
  <c r="S813" i="2" s="1"/>
  <c r="R812" i="2"/>
  <c r="R813" i="2" s="1"/>
  <c r="Q812" i="2"/>
  <c r="Q813" i="2" s="1"/>
  <c r="P812" i="2"/>
  <c r="P813" i="2" s="1"/>
  <c r="O812" i="2"/>
  <c r="O813" i="2" s="1"/>
  <c r="N812" i="2"/>
  <c r="N813" i="2" s="1"/>
  <c r="M812" i="2"/>
  <c r="M813" i="2" s="1"/>
  <c r="L812" i="2"/>
  <c r="L813" i="2" s="1"/>
  <c r="K812" i="2"/>
  <c r="K813" i="2" s="1"/>
  <c r="J812" i="2"/>
  <c r="J813" i="2" s="1"/>
  <c r="I812" i="2"/>
  <c r="H812" i="2"/>
  <c r="G812" i="2"/>
  <c r="F813" i="2"/>
  <c r="E812" i="2"/>
  <c r="D812" i="2"/>
  <c r="G802" i="2"/>
  <c r="H802" i="2"/>
  <c r="I802" i="2"/>
  <c r="J802" i="2"/>
  <c r="J805" i="2" s="1"/>
  <c r="K802" i="2"/>
  <c r="K805" i="2" s="1"/>
  <c r="L802" i="2"/>
  <c r="M802" i="2"/>
  <c r="N802" i="2"/>
  <c r="O802" i="2"/>
  <c r="P802" i="2"/>
  <c r="P805" i="2" s="1"/>
  <c r="Q802" i="2"/>
  <c r="Q805" i="2" s="1"/>
  <c r="R802" i="2"/>
  <c r="R805" i="2" s="1"/>
  <c r="S802" i="2"/>
  <c r="T802" i="2"/>
  <c r="U802" i="2"/>
  <c r="V802" i="2"/>
  <c r="V805" i="2" s="1"/>
  <c r="W802" i="2"/>
  <c r="W805" i="2" s="1"/>
  <c r="F802" i="2"/>
  <c r="E802" i="2"/>
  <c r="D802" i="2"/>
  <c r="W804" i="2"/>
  <c r="V804" i="2"/>
  <c r="U804" i="2"/>
  <c r="T804" i="2"/>
  <c r="S804" i="2"/>
  <c r="R804" i="2"/>
  <c r="Q804" i="2"/>
  <c r="P804" i="2"/>
  <c r="O804" i="2"/>
  <c r="N804" i="2"/>
  <c r="M804" i="2"/>
  <c r="L804" i="2"/>
  <c r="K804" i="2"/>
  <c r="J804" i="2"/>
  <c r="I804" i="2"/>
  <c r="H804" i="2"/>
  <c r="G804" i="2"/>
  <c r="F804" i="2"/>
  <c r="E804" i="2"/>
  <c r="D804" i="2"/>
  <c r="W803" i="2"/>
  <c r="V803" i="2"/>
  <c r="U803" i="2"/>
  <c r="U805" i="2" s="1"/>
  <c r="T803" i="2"/>
  <c r="T805" i="2" s="1"/>
  <c r="S803" i="2"/>
  <c r="S805" i="2" s="1"/>
  <c r="R803" i="2"/>
  <c r="Q803" i="2"/>
  <c r="P803" i="2"/>
  <c r="O803" i="2"/>
  <c r="N803" i="2"/>
  <c r="M803" i="2"/>
  <c r="L803" i="2"/>
  <c r="K803" i="2"/>
  <c r="J803" i="2"/>
  <c r="I803" i="2"/>
  <c r="I805" i="2" s="1"/>
  <c r="H803" i="2"/>
  <c r="H805" i="2" s="1"/>
  <c r="G803" i="2"/>
  <c r="G805" i="2" s="1"/>
  <c r="F803" i="2"/>
  <c r="F805" i="2" s="1"/>
  <c r="E803" i="2"/>
  <c r="D803" i="2"/>
  <c r="O805" i="2"/>
  <c r="N805" i="2"/>
  <c r="M805" i="2"/>
  <c r="L805" i="2"/>
  <c r="G793" i="2"/>
  <c r="H793" i="2"/>
  <c r="I793" i="2"/>
  <c r="J793" i="2"/>
  <c r="K793" i="2"/>
  <c r="L793" i="2"/>
  <c r="M793" i="2"/>
  <c r="N793" i="2"/>
  <c r="O793" i="2"/>
  <c r="P793" i="2"/>
  <c r="Q793" i="2"/>
  <c r="R793" i="2"/>
  <c r="S793" i="2"/>
  <c r="T793" i="2"/>
  <c r="U793" i="2"/>
  <c r="V793" i="2"/>
  <c r="W793" i="2"/>
  <c r="G794" i="2"/>
  <c r="H794" i="2"/>
  <c r="I794" i="2"/>
  <c r="J794" i="2"/>
  <c r="K794" i="2"/>
  <c r="L794" i="2"/>
  <c r="M794" i="2"/>
  <c r="N794" i="2"/>
  <c r="O794" i="2"/>
  <c r="P794" i="2"/>
  <c r="Q794" i="2"/>
  <c r="R794" i="2"/>
  <c r="S794" i="2"/>
  <c r="T794" i="2"/>
  <c r="U794" i="2"/>
  <c r="V794" i="2"/>
  <c r="W794" i="2"/>
  <c r="G795" i="2"/>
  <c r="H795" i="2"/>
  <c r="I795" i="2"/>
  <c r="J795" i="2"/>
  <c r="K795" i="2"/>
  <c r="L795" i="2"/>
  <c r="M795" i="2"/>
  <c r="N795" i="2"/>
  <c r="O795" i="2"/>
  <c r="P795" i="2"/>
  <c r="Q795" i="2"/>
  <c r="R795" i="2"/>
  <c r="S795" i="2"/>
  <c r="T795" i="2"/>
  <c r="U795" i="2"/>
  <c r="V795" i="2"/>
  <c r="W795" i="2"/>
  <c r="G796" i="2"/>
  <c r="H796" i="2"/>
  <c r="I796" i="2"/>
  <c r="J796" i="2"/>
  <c r="K796" i="2"/>
  <c r="L796" i="2"/>
  <c r="M796" i="2"/>
  <c r="N796" i="2"/>
  <c r="O796" i="2"/>
  <c r="P796" i="2"/>
  <c r="Q796" i="2"/>
  <c r="R796" i="2"/>
  <c r="S796" i="2"/>
  <c r="T796" i="2"/>
  <c r="U796" i="2"/>
  <c r="V796" i="2"/>
  <c r="W796" i="2"/>
  <c r="G797" i="2"/>
  <c r="H797" i="2"/>
  <c r="I797" i="2"/>
  <c r="J797" i="2"/>
  <c r="K797" i="2"/>
  <c r="L797" i="2"/>
  <c r="M797" i="2"/>
  <c r="N797" i="2"/>
  <c r="O797" i="2"/>
  <c r="P797" i="2"/>
  <c r="Q797" i="2"/>
  <c r="R797" i="2"/>
  <c r="S797" i="2"/>
  <c r="T797" i="2"/>
  <c r="U797" i="2"/>
  <c r="V797" i="2"/>
  <c r="W797" i="2"/>
  <c r="G798" i="2"/>
  <c r="H798" i="2"/>
  <c r="I798" i="2"/>
  <c r="J798" i="2"/>
  <c r="K798" i="2"/>
  <c r="L798" i="2"/>
  <c r="M798" i="2"/>
  <c r="N798" i="2"/>
  <c r="O798" i="2"/>
  <c r="P798" i="2"/>
  <c r="Q798" i="2"/>
  <c r="R798" i="2"/>
  <c r="S798" i="2"/>
  <c r="T798" i="2"/>
  <c r="U798" i="2"/>
  <c r="V798" i="2"/>
  <c r="W798" i="2"/>
  <c r="G799" i="2"/>
  <c r="H799" i="2"/>
  <c r="I799" i="2"/>
  <c r="J799" i="2"/>
  <c r="K799" i="2"/>
  <c r="L799" i="2"/>
  <c r="M799" i="2"/>
  <c r="N799" i="2"/>
  <c r="O799" i="2"/>
  <c r="P799" i="2"/>
  <c r="Q799" i="2"/>
  <c r="R799" i="2"/>
  <c r="S799" i="2"/>
  <c r="T799" i="2"/>
  <c r="U799" i="2"/>
  <c r="V799" i="2"/>
  <c r="W799" i="2"/>
  <c r="F799" i="2"/>
  <c r="F794" i="2"/>
  <c r="F795" i="2"/>
  <c r="F796" i="2"/>
  <c r="F797" i="2"/>
  <c r="F798" i="2"/>
  <c r="F793" i="2"/>
  <c r="E793" i="2"/>
  <c r="E794" i="2"/>
  <c r="E795" i="2"/>
  <c r="E796" i="2"/>
  <c r="E797" i="2"/>
  <c r="E798" i="2"/>
  <c r="E799" i="2"/>
  <c r="D794" i="2"/>
  <c r="D795" i="2"/>
  <c r="D796" i="2"/>
  <c r="D797" i="2"/>
  <c r="D798" i="2"/>
  <c r="D799" i="2"/>
  <c r="D793" i="2"/>
  <c r="G787" i="2"/>
  <c r="H787" i="2"/>
  <c r="I787" i="2"/>
  <c r="J787" i="2"/>
  <c r="K787" i="2"/>
  <c r="L787" i="2"/>
  <c r="M787" i="2"/>
  <c r="N787" i="2"/>
  <c r="O787" i="2"/>
  <c r="P787" i="2"/>
  <c r="Q787" i="2"/>
  <c r="R787" i="2"/>
  <c r="S787" i="2"/>
  <c r="T787" i="2"/>
  <c r="U787" i="2"/>
  <c r="V787" i="2"/>
  <c r="W787" i="2"/>
  <c r="G788" i="2"/>
  <c r="H788" i="2"/>
  <c r="I788" i="2"/>
  <c r="J788" i="2"/>
  <c r="K788" i="2"/>
  <c r="L788" i="2"/>
  <c r="M788" i="2"/>
  <c r="N788" i="2"/>
  <c r="O788" i="2"/>
  <c r="P788" i="2"/>
  <c r="Q788" i="2"/>
  <c r="R788" i="2"/>
  <c r="S788" i="2"/>
  <c r="T788" i="2"/>
  <c r="U788" i="2"/>
  <c r="V788" i="2"/>
  <c r="W788" i="2"/>
  <c r="G789" i="2"/>
  <c r="H789" i="2"/>
  <c r="I789" i="2"/>
  <c r="J789" i="2"/>
  <c r="K789" i="2"/>
  <c r="L789" i="2"/>
  <c r="M789" i="2"/>
  <c r="N789" i="2"/>
  <c r="O789" i="2"/>
  <c r="P789" i="2"/>
  <c r="Q789" i="2"/>
  <c r="R789" i="2"/>
  <c r="S789" i="2"/>
  <c r="T789" i="2"/>
  <c r="U789" i="2"/>
  <c r="V789" i="2"/>
  <c r="W789" i="2"/>
  <c r="G790" i="2"/>
  <c r="H790" i="2"/>
  <c r="I790" i="2"/>
  <c r="J790" i="2"/>
  <c r="K790" i="2"/>
  <c r="L790" i="2"/>
  <c r="M790" i="2"/>
  <c r="N790" i="2"/>
  <c r="O790" i="2"/>
  <c r="P790" i="2"/>
  <c r="Q790" i="2"/>
  <c r="R790" i="2"/>
  <c r="S790" i="2"/>
  <c r="T790" i="2"/>
  <c r="U790" i="2"/>
  <c r="V790" i="2"/>
  <c r="W790" i="2"/>
  <c r="F788" i="2"/>
  <c r="F789" i="2"/>
  <c r="F790" i="2"/>
  <c r="D788" i="2"/>
  <c r="E788" i="2"/>
  <c r="D789" i="2"/>
  <c r="E789" i="2"/>
  <c r="D790" i="2"/>
  <c r="E790" i="2"/>
  <c r="F787" i="2"/>
  <c r="E787" i="2"/>
  <c r="D787" i="2"/>
  <c r="G771" i="2"/>
  <c r="H771" i="2"/>
  <c r="I771" i="2"/>
  <c r="J771" i="2"/>
  <c r="K771" i="2"/>
  <c r="L771" i="2"/>
  <c r="M771" i="2"/>
  <c r="N771" i="2"/>
  <c r="O771" i="2"/>
  <c r="P771" i="2"/>
  <c r="Q771" i="2"/>
  <c r="R771" i="2"/>
  <c r="S771" i="2"/>
  <c r="T771" i="2"/>
  <c r="U771" i="2"/>
  <c r="V771" i="2"/>
  <c r="W771" i="2"/>
  <c r="G772" i="2"/>
  <c r="H772" i="2"/>
  <c r="I772" i="2"/>
  <c r="J772" i="2"/>
  <c r="K772" i="2"/>
  <c r="L772" i="2"/>
  <c r="M772" i="2"/>
  <c r="N772" i="2"/>
  <c r="O772" i="2"/>
  <c r="P772" i="2"/>
  <c r="Q772" i="2"/>
  <c r="R772" i="2"/>
  <c r="S772" i="2"/>
  <c r="T772" i="2"/>
  <c r="U772" i="2"/>
  <c r="V772" i="2"/>
  <c r="W772" i="2"/>
  <c r="G773" i="2"/>
  <c r="H773" i="2"/>
  <c r="I773" i="2"/>
  <c r="J773" i="2"/>
  <c r="K773" i="2"/>
  <c r="L773" i="2"/>
  <c r="M773" i="2"/>
  <c r="N773" i="2"/>
  <c r="O773" i="2"/>
  <c r="P773" i="2"/>
  <c r="Q773" i="2"/>
  <c r="R773" i="2"/>
  <c r="S773" i="2"/>
  <c r="T773" i="2"/>
  <c r="U773" i="2"/>
  <c r="V773" i="2"/>
  <c r="W773" i="2"/>
  <c r="G774" i="2"/>
  <c r="H774" i="2"/>
  <c r="I774" i="2"/>
  <c r="J774" i="2"/>
  <c r="K774" i="2"/>
  <c r="L774" i="2"/>
  <c r="M774" i="2"/>
  <c r="N774" i="2"/>
  <c r="O774" i="2"/>
  <c r="P774" i="2"/>
  <c r="Q774" i="2"/>
  <c r="R774" i="2"/>
  <c r="S774" i="2"/>
  <c r="T774" i="2"/>
  <c r="U774" i="2"/>
  <c r="V774" i="2"/>
  <c r="W774" i="2"/>
  <c r="G775" i="2"/>
  <c r="H775" i="2"/>
  <c r="I775" i="2"/>
  <c r="J775" i="2"/>
  <c r="K775" i="2"/>
  <c r="L775" i="2"/>
  <c r="M775" i="2"/>
  <c r="N775" i="2"/>
  <c r="O775" i="2"/>
  <c r="P775" i="2"/>
  <c r="Q775" i="2"/>
  <c r="R775" i="2"/>
  <c r="S775" i="2"/>
  <c r="T775" i="2"/>
  <c r="U775" i="2"/>
  <c r="V775" i="2"/>
  <c r="W775" i="2"/>
  <c r="G776" i="2"/>
  <c r="H776" i="2"/>
  <c r="I776" i="2"/>
  <c r="J776" i="2"/>
  <c r="K776" i="2"/>
  <c r="L776" i="2"/>
  <c r="M776" i="2"/>
  <c r="N776" i="2"/>
  <c r="O776" i="2"/>
  <c r="P776" i="2"/>
  <c r="Q776" i="2"/>
  <c r="R776" i="2"/>
  <c r="S776" i="2"/>
  <c r="T776" i="2"/>
  <c r="U776" i="2"/>
  <c r="V776" i="2"/>
  <c r="W776" i="2"/>
  <c r="G777" i="2"/>
  <c r="H777" i="2"/>
  <c r="I777" i="2"/>
  <c r="J777" i="2"/>
  <c r="K777" i="2"/>
  <c r="L777" i="2"/>
  <c r="M777" i="2"/>
  <c r="N777" i="2"/>
  <c r="O777" i="2"/>
  <c r="P777" i="2"/>
  <c r="Q777" i="2"/>
  <c r="R777" i="2"/>
  <c r="S777" i="2"/>
  <c r="T777" i="2"/>
  <c r="U777" i="2"/>
  <c r="V777" i="2"/>
  <c r="W777" i="2"/>
  <c r="G778" i="2"/>
  <c r="H778" i="2"/>
  <c r="I778" i="2"/>
  <c r="J778" i="2"/>
  <c r="K778" i="2"/>
  <c r="L778" i="2"/>
  <c r="M778" i="2"/>
  <c r="N778" i="2"/>
  <c r="O778" i="2"/>
  <c r="P778" i="2"/>
  <c r="Q778" i="2"/>
  <c r="R778" i="2"/>
  <c r="S778" i="2"/>
  <c r="T778" i="2"/>
  <c r="U778" i="2"/>
  <c r="V778" i="2"/>
  <c r="W778" i="2"/>
  <c r="G779" i="2"/>
  <c r="H779" i="2"/>
  <c r="I779" i="2"/>
  <c r="J779" i="2"/>
  <c r="K779" i="2"/>
  <c r="L779" i="2"/>
  <c r="M779" i="2"/>
  <c r="N779" i="2"/>
  <c r="O779" i="2"/>
  <c r="P779" i="2"/>
  <c r="Q779" i="2"/>
  <c r="R779" i="2"/>
  <c r="S779" i="2"/>
  <c r="T779" i="2"/>
  <c r="U779" i="2"/>
  <c r="V779" i="2"/>
  <c r="W779" i="2"/>
  <c r="G780" i="2"/>
  <c r="H780" i="2"/>
  <c r="I780" i="2"/>
  <c r="J780" i="2"/>
  <c r="K780" i="2"/>
  <c r="L780" i="2"/>
  <c r="M780" i="2"/>
  <c r="N780" i="2"/>
  <c r="O780" i="2"/>
  <c r="P780" i="2"/>
  <c r="Q780" i="2"/>
  <c r="R780" i="2"/>
  <c r="S780" i="2"/>
  <c r="T780" i="2"/>
  <c r="U780" i="2"/>
  <c r="V780" i="2"/>
  <c r="W780" i="2"/>
  <c r="G781" i="2"/>
  <c r="H781" i="2"/>
  <c r="I781" i="2"/>
  <c r="J781" i="2"/>
  <c r="K781" i="2"/>
  <c r="L781" i="2"/>
  <c r="M781" i="2"/>
  <c r="N781" i="2"/>
  <c r="O781" i="2"/>
  <c r="P781" i="2"/>
  <c r="Q781" i="2"/>
  <c r="R781" i="2"/>
  <c r="S781" i="2"/>
  <c r="T781" i="2"/>
  <c r="U781" i="2"/>
  <c r="V781" i="2"/>
  <c r="W781" i="2"/>
  <c r="G782" i="2"/>
  <c r="H782" i="2"/>
  <c r="I782" i="2"/>
  <c r="J782" i="2"/>
  <c r="K782" i="2"/>
  <c r="L782" i="2"/>
  <c r="M782" i="2"/>
  <c r="N782" i="2"/>
  <c r="O782" i="2"/>
  <c r="P782" i="2"/>
  <c r="Q782" i="2"/>
  <c r="R782" i="2"/>
  <c r="S782" i="2"/>
  <c r="T782" i="2"/>
  <c r="U782" i="2"/>
  <c r="V782" i="2"/>
  <c r="W782" i="2"/>
  <c r="G783" i="2"/>
  <c r="H783" i="2"/>
  <c r="I783" i="2"/>
  <c r="J783" i="2"/>
  <c r="K783" i="2"/>
  <c r="L783" i="2"/>
  <c r="M783" i="2"/>
  <c r="N783" i="2"/>
  <c r="O783" i="2"/>
  <c r="P783" i="2"/>
  <c r="Q783" i="2"/>
  <c r="R783" i="2"/>
  <c r="S783" i="2"/>
  <c r="T783" i="2"/>
  <c r="U783" i="2"/>
  <c r="V783" i="2"/>
  <c r="W783" i="2"/>
  <c r="G784" i="2"/>
  <c r="H784" i="2"/>
  <c r="I784" i="2"/>
  <c r="J784" i="2"/>
  <c r="K784" i="2"/>
  <c r="L784" i="2"/>
  <c r="M784" i="2"/>
  <c r="N784" i="2"/>
  <c r="O784" i="2"/>
  <c r="P784" i="2"/>
  <c r="Q784" i="2"/>
  <c r="R784" i="2"/>
  <c r="S784" i="2"/>
  <c r="T784" i="2"/>
  <c r="U784" i="2"/>
  <c r="V784" i="2"/>
  <c r="W784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71" i="2"/>
  <c r="D784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71" i="2"/>
  <c r="D766" i="2"/>
  <c r="W766" i="2"/>
  <c r="V766" i="2"/>
  <c r="U766" i="2"/>
  <c r="T766" i="2"/>
  <c r="S766" i="2"/>
  <c r="R766" i="2"/>
  <c r="Q766" i="2"/>
  <c r="P766" i="2"/>
  <c r="O766" i="2"/>
  <c r="N766" i="2"/>
  <c r="M766" i="2"/>
  <c r="L766" i="2"/>
  <c r="K766" i="2"/>
  <c r="J766" i="2"/>
  <c r="I766" i="2"/>
  <c r="H766" i="2"/>
  <c r="G766" i="2"/>
  <c r="F766" i="2"/>
  <c r="E766" i="2"/>
  <c r="AV769" i="2"/>
  <c r="AU769" i="2"/>
  <c r="AT769" i="2"/>
  <c r="AS769" i="2"/>
  <c r="AR769" i="2"/>
  <c r="AQ769" i="2"/>
  <c r="AP769" i="2"/>
  <c r="AO769" i="2"/>
  <c r="AN769" i="2"/>
  <c r="AM769" i="2"/>
  <c r="AL769" i="2"/>
  <c r="AK769" i="2"/>
  <c r="AJ769" i="2"/>
  <c r="AI769" i="2"/>
  <c r="AH769" i="2"/>
  <c r="AG769" i="2"/>
  <c r="AF769" i="2"/>
  <c r="AE769" i="2"/>
  <c r="C769" i="2"/>
  <c r="W768" i="2"/>
  <c r="V768" i="2"/>
  <c r="U768" i="2"/>
  <c r="U769" i="2" s="1"/>
  <c r="T768" i="2"/>
  <c r="S768" i="2"/>
  <c r="S769" i="2" s="1"/>
  <c r="R768" i="2"/>
  <c r="Q768" i="2"/>
  <c r="P768" i="2"/>
  <c r="O768" i="2"/>
  <c r="N768" i="2"/>
  <c r="M768" i="2"/>
  <c r="M769" i="2" s="1"/>
  <c r="L768" i="2"/>
  <c r="K768" i="2"/>
  <c r="J768" i="2"/>
  <c r="I768" i="2"/>
  <c r="H768" i="2"/>
  <c r="G768" i="2"/>
  <c r="F768" i="2"/>
  <c r="E768" i="2"/>
  <c r="D768" i="2"/>
  <c r="E247" i="2"/>
  <c r="F246" i="2"/>
  <c r="G753" i="2"/>
  <c r="H753" i="2"/>
  <c r="I753" i="2"/>
  <c r="J753" i="2"/>
  <c r="K753" i="2"/>
  <c r="L753" i="2"/>
  <c r="M753" i="2"/>
  <c r="N753" i="2"/>
  <c r="O753" i="2"/>
  <c r="P753" i="2"/>
  <c r="Q753" i="2"/>
  <c r="R753" i="2"/>
  <c r="S753" i="2"/>
  <c r="T753" i="2"/>
  <c r="U753" i="2"/>
  <c r="V753" i="2"/>
  <c r="W753" i="2"/>
  <c r="G754" i="2"/>
  <c r="H754" i="2"/>
  <c r="I754" i="2"/>
  <c r="J754" i="2"/>
  <c r="K754" i="2"/>
  <c r="L754" i="2"/>
  <c r="M754" i="2"/>
  <c r="N754" i="2"/>
  <c r="O754" i="2"/>
  <c r="P754" i="2"/>
  <c r="Q754" i="2"/>
  <c r="R754" i="2"/>
  <c r="S754" i="2"/>
  <c r="T754" i="2"/>
  <c r="U754" i="2"/>
  <c r="V754" i="2"/>
  <c r="W754" i="2"/>
  <c r="G755" i="2"/>
  <c r="H755" i="2"/>
  <c r="I755" i="2"/>
  <c r="J755" i="2"/>
  <c r="K755" i="2"/>
  <c r="L755" i="2"/>
  <c r="M755" i="2"/>
  <c r="N755" i="2"/>
  <c r="O755" i="2"/>
  <c r="P755" i="2"/>
  <c r="Q755" i="2"/>
  <c r="R755" i="2"/>
  <c r="S755" i="2"/>
  <c r="T755" i="2"/>
  <c r="U755" i="2"/>
  <c r="V755" i="2"/>
  <c r="W755" i="2"/>
  <c r="F754" i="2"/>
  <c r="F755" i="2"/>
  <c r="F753" i="2"/>
  <c r="E754" i="2"/>
  <c r="E755" i="2"/>
  <c r="E753" i="2"/>
  <c r="D754" i="2"/>
  <c r="D755" i="2"/>
  <c r="D753" i="2"/>
  <c r="W762" i="2"/>
  <c r="W763" i="2" s="1"/>
  <c r="V762" i="2"/>
  <c r="V763" i="2" s="1"/>
  <c r="U762" i="2"/>
  <c r="U763" i="2" s="1"/>
  <c r="T762" i="2"/>
  <c r="T763" i="2" s="1"/>
  <c r="S762" i="2"/>
  <c r="S763" i="2" s="1"/>
  <c r="R762" i="2"/>
  <c r="R763" i="2" s="1"/>
  <c r="Q762" i="2"/>
  <c r="Q763" i="2" s="1"/>
  <c r="P762" i="2"/>
  <c r="P763" i="2" s="1"/>
  <c r="O762" i="2"/>
  <c r="O763" i="2" s="1"/>
  <c r="N762" i="2"/>
  <c r="N763" i="2" s="1"/>
  <c r="M762" i="2"/>
  <c r="M763" i="2" s="1"/>
  <c r="L762" i="2"/>
  <c r="L763" i="2" s="1"/>
  <c r="K762" i="2"/>
  <c r="K763" i="2" s="1"/>
  <c r="J762" i="2"/>
  <c r="J763" i="2" s="1"/>
  <c r="I762" i="2"/>
  <c r="H762" i="2"/>
  <c r="G762" i="2"/>
  <c r="F762" i="2"/>
  <c r="E762" i="2"/>
  <c r="D762" i="2"/>
  <c r="W758" i="2"/>
  <c r="W759" i="2" s="1"/>
  <c r="V758" i="2"/>
  <c r="V759" i="2" s="1"/>
  <c r="U758" i="2"/>
  <c r="U759" i="2" s="1"/>
  <c r="T758" i="2"/>
  <c r="T759" i="2" s="1"/>
  <c r="S758" i="2"/>
  <c r="S759" i="2" s="1"/>
  <c r="R758" i="2"/>
  <c r="R759" i="2" s="1"/>
  <c r="Q758" i="2"/>
  <c r="Q759" i="2" s="1"/>
  <c r="P758" i="2"/>
  <c r="P759" i="2" s="1"/>
  <c r="O758" i="2"/>
  <c r="O759" i="2" s="1"/>
  <c r="N758" i="2"/>
  <c r="N759" i="2" s="1"/>
  <c r="M758" i="2"/>
  <c r="M759" i="2" s="1"/>
  <c r="L758" i="2"/>
  <c r="L759" i="2" s="1"/>
  <c r="K758" i="2"/>
  <c r="K759" i="2" s="1"/>
  <c r="J758" i="2"/>
  <c r="J759" i="2" s="1"/>
  <c r="I758" i="2"/>
  <c r="H758" i="2"/>
  <c r="G758" i="2"/>
  <c r="F758" i="2"/>
  <c r="E758" i="2"/>
  <c r="D758" i="2"/>
  <c r="F745" i="2"/>
  <c r="E745" i="2"/>
  <c r="D745" i="2"/>
  <c r="W750" i="2"/>
  <c r="V750" i="2"/>
  <c r="U750" i="2"/>
  <c r="T750" i="2"/>
  <c r="S750" i="2"/>
  <c r="R750" i="2"/>
  <c r="Q750" i="2"/>
  <c r="P750" i="2"/>
  <c r="O750" i="2"/>
  <c r="N750" i="2"/>
  <c r="M750" i="2"/>
  <c r="L750" i="2"/>
  <c r="K750" i="2"/>
  <c r="J750" i="2"/>
  <c r="I750" i="2"/>
  <c r="H750" i="2"/>
  <c r="G750" i="2"/>
  <c r="F750" i="2"/>
  <c r="E750" i="2"/>
  <c r="D750" i="2"/>
  <c r="W749" i="2"/>
  <c r="V749" i="2"/>
  <c r="U749" i="2"/>
  <c r="T749" i="2"/>
  <c r="S749" i="2"/>
  <c r="R749" i="2"/>
  <c r="Q749" i="2"/>
  <c r="P749" i="2"/>
  <c r="O749" i="2"/>
  <c r="N749" i="2"/>
  <c r="M749" i="2"/>
  <c r="L749" i="2"/>
  <c r="K749" i="2"/>
  <c r="J749" i="2"/>
  <c r="I749" i="2"/>
  <c r="H749" i="2"/>
  <c r="G749" i="2"/>
  <c r="F749" i="2"/>
  <c r="E749" i="2"/>
  <c r="D749" i="2"/>
  <c r="W748" i="2"/>
  <c r="V748" i="2"/>
  <c r="U748" i="2"/>
  <c r="T748" i="2"/>
  <c r="S748" i="2"/>
  <c r="R748" i="2"/>
  <c r="Q748" i="2"/>
  <c r="P748" i="2"/>
  <c r="O748" i="2"/>
  <c r="N748" i="2"/>
  <c r="M748" i="2"/>
  <c r="L748" i="2"/>
  <c r="K748" i="2"/>
  <c r="J748" i="2"/>
  <c r="I748" i="2"/>
  <c r="H748" i="2"/>
  <c r="G748" i="2"/>
  <c r="F748" i="2"/>
  <c r="E748" i="2"/>
  <c r="D748" i="2"/>
  <c r="W747" i="2"/>
  <c r="V747" i="2"/>
  <c r="U747" i="2"/>
  <c r="T747" i="2"/>
  <c r="S747" i="2"/>
  <c r="R747" i="2"/>
  <c r="Q747" i="2"/>
  <c r="P747" i="2"/>
  <c r="O747" i="2"/>
  <c r="N747" i="2"/>
  <c r="M747" i="2"/>
  <c r="L747" i="2"/>
  <c r="K747" i="2"/>
  <c r="J747" i="2"/>
  <c r="I747" i="2"/>
  <c r="H747" i="2"/>
  <c r="G747" i="2"/>
  <c r="F747" i="2"/>
  <c r="E747" i="2"/>
  <c r="D747" i="2"/>
  <c r="W746" i="2"/>
  <c r="V746" i="2"/>
  <c r="U746" i="2"/>
  <c r="T746" i="2"/>
  <c r="S746" i="2"/>
  <c r="R746" i="2"/>
  <c r="Q746" i="2"/>
  <c r="P746" i="2"/>
  <c r="O746" i="2"/>
  <c r="N746" i="2"/>
  <c r="M746" i="2"/>
  <c r="L746" i="2"/>
  <c r="K746" i="2"/>
  <c r="J746" i="2"/>
  <c r="I746" i="2"/>
  <c r="H746" i="2"/>
  <c r="G746" i="2"/>
  <c r="F746" i="2"/>
  <c r="F751" i="2" s="1"/>
  <c r="E746" i="2"/>
  <c r="D746" i="2"/>
  <c r="W745" i="2"/>
  <c r="V745" i="2"/>
  <c r="U745" i="2"/>
  <c r="T745" i="2"/>
  <c r="S745" i="2"/>
  <c r="R745" i="2"/>
  <c r="Q745" i="2"/>
  <c r="Q751" i="2" s="1"/>
  <c r="P745" i="2"/>
  <c r="P751" i="2" s="1"/>
  <c r="O745" i="2"/>
  <c r="O751" i="2" s="1"/>
  <c r="N745" i="2"/>
  <c r="M745" i="2"/>
  <c r="L745" i="2"/>
  <c r="K745" i="2"/>
  <c r="J745" i="2"/>
  <c r="I745" i="2"/>
  <c r="H745" i="2"/>
  <c r="G745" i="2"/>
  <c r="C740" i="2"/>
  <c r="C232" i="2"/>
  <c r="W229" i="2"/>
  <c r="W230" i="2" s="1"/>
  <c r="V229" i="2"/>
  <c r="V230" i="2" s="1"/>
  <c r="U229" i="2"/>
  <c r="U230" i="2" s="1"/>
  <c r="T229" i="2"/>
  <c r="T230" i="2" s="1"/>
  <c r="S229" i="2"/>
  <c r="S230" i="2" s="1"/>
  <c r="R229" i="2"/>
  <c r="R230" i="2" s="1"/>
  <c r="Q229" i="2"/>
  <c r="Q230" i="2" s="1"/>
  <c r="P229" i="2"/>
  <c r="P230" i="2" s="1"/>
  <c r="O229" i="2"/>
  <c r="O230" i="2" s="1"/>
  <c r="N229" i="2"/>
  <c r="N230" i="2" s="1"/>
  <c r="M229" i="2"/>
  <c r="M230" i="2" s="1"/>
  <c r="L229" i="2"/>
  <c r="L230" i="2" s="1"/>
  <c r="K229" i="2"/>
  <c r="K230" i="2" s="1"/>
  <c r="J229" i="2"/>
  <c r="J230" i="2" s="1"/>
  <c r="I229" i="2"/>
  <c r="H229" i="2"/>
  <c r="G229" i="2"/>
  <c r="F229" i="2"/>
  <c r="E229" i="2"/>
  <c r="D229" i="2"/>
  <c r="E735" i="2"/>
  <c r="E738" i="2"/>
  <c r="W738" i="2"/>
  <c r="W739" i="2" s="1"/>
  <c r="V738" i="2"/>
  <c r="V739" i="2" s="1"/>
  <c r="U738" i="2"/>
  <c r="U739" i="2" s="1"/>
  <c r="T738" i="2"/>
  <c r="T739" i="2" s="1"/>
  <c r="S738" i="2"/>
  <c r="S739" i="2" s="1"/>
  <c r="R738" i="2"/>
  <c r="R739" i="2" s="1"/>
  <c r="Q738" i="2"/>
  <c r="Q739" i="2" s="1"/>
  <c r="P738" i="2"/>
  <c r="P739" i="2" s="1"/>
  <c r="O738" i="2"/>
  <c r="O739" i="2" s="1"/>
  <c r="N738" i="2"/>
  <c r="N739" i="2" s="1"/>
  <c r="M738" i="2"/>
  <c r="M739" i="2" s="1"/>
  <c r="L738" i="2"/>
  <c r="L739" i="2" s="1"/>
  <c r="K738" i="2"/>
  <c r="K739" i="2" s="1"/>
  <c r="J738" i="2"/>
  <c r="J739" i="2" s="1"/>
  <c r="I738" i="2"/>
  <c r="H738" i="2"/>
  <c r="G738" i="2"/>
  <c r="F738" i="2"/>
  <c r="D738" i="2"/>
  <c r="F735" i="2"/>
  <c r="AV736" i="2"/>
  <c r="AU736" i="2"/>
  <c r="AT736" i="2"/>
  <c r="AS736" i="2"/>
  <c r="AR736" i="2"/>
  <c r="AQ736" i="2"/>
  <c r="AP736" i="2"/>
  <c r="AO736" i="2"/>
  <c r="AN736" i="2"/>
  <c r="AM736" i="2"/>
  <c r="AL736" i="2"/>
  <c r="AK736" i="2"/>
  <c r="AJ736" i="2"/>
  <c r="AI736" i="2"/>
  <c r="AH736" i="2"/>
  <c r="AG736" i="2"/>
  <c r="AF736" i="2"/>
  <c r="AE736" i="2"/>
  <c r="W735" i="2"/>
  <c r="W736" i="2" s="1"/>
  <c r="V735" i="2"/>
  <c r="V736" i="2" s="1"/>
  <c r="U735" i="2"/>
  <c r="U736" i="2" s="1"/>
  <c r="T735" i="2"/>
  <c r="T736" i="2" s="1"/>
  <c r="S735" i="2"/>
  <c r="S736" i="2" s="1"/>
  <c r="R735" i="2"/>
  <c r="R736" i="2" s="1"/>
  <c r="Q735" i="2"/>
  <c r="Q736" i="2" s="1"/>
  <c r="P735" i="2"/>
  <c r="P736" i="2" s="1"/>
  <c r="O735" i="2"/>
  <c r="O736" i="2" s="1"/>
  <c r="N735" i="2"/>
  <c r="N736" i="2" s="1"/>
  <c r="M735" i="2"/>
  <c r="M736" i="2" s="1"/>
  <c r="L735" i="2"/>
  <c r="L736" i="2" s="1"/>
  <c r="K735" i="2"/>
  <c r="K736" i="2" s="1"/>
  <c r="J735" i="2"/>
  <c r="J736" i="2" s="1"/>
  <c r="I735" i="2"/>
  <c r="H735" i="2"/>
  <c r="G735" i="2"/>
  <c r="F736" i="2"/>
  <c r="D735" i="2"/>
  <c r="G726" i="2"/>
  <c r="H726" i="2"/>
  <c r="I726" i="2"/>
  <c r="J726" i="2"/>
  <c r="K726" i="2"/>
  <c r="L726" i="2"/>
  <c r="M726" i="2"/>
  <c r="N726" i="2"/>
  <c r="O726" i="2"/>
  <c r="P726" i="2"/>
  <c r="Q726" i="2"/>
  <c r="R726" i="2"/>
  <c r="S726" i="2"/>
  <c r="T726" i="2"/>
  <c r="U726" i="2"/>
  <c r="V726" i="2"/>
  <c r="W726" i="2"/>
  <c r="G727" i="2"/>
  <c r="H727" i="2"/>
  <c r="I727" i="2"/>
  <c r="J727" i="2"/>
  <c r="K727" i="2"/>
  <c r="L727" i="2"/>
  <c r="M727" i="2"/>
  <c r="N727" i="2"/>
  <c r="O727" i="2"/>
  <c r="P727" i="2"/>
  <c r="Q727" i="2"/>
  <c r="R727" i="2"/>
  <c r="S727" i="2"/>
  <c r="T727" i="2"/>
  <c r="U727" i="2"/>
  <c r="V727" i="2"/>
  <c r="W727" i="2"/>
  <c r="G728" i="2"/>
  <c r="H728" i="2"/>
  <c r="I728" i="2"/>
  <c r="J728" i="2"/>
  <c r="K728" i="2"/>
  <c r="L728" i="2"/>
  <c r="M728" i="2"/>
  <c r="N728" i="2"/>
  <c r="O728" i="2"/>
  <c r="P728" i="2"/>
  <c r="Q728" i="2"/>
  <c r="R728" i="2"/>
  <c r="S728" i="2"/>
  <c r="T728" i="2"/>
  <c r="U728" i="2"/>
  <c r="V728" i="2"/>
  <c r="W728" i="2"/>
  <c r="G729" i="2"/>
  <c r="H729" i="2"/>
  <c r="I729" i="2"/>
  <c r="J729" i="2"/>
  <c r="K729" i="2"/>
  <c r="L729" i="2"/>
  <c r="M729" i="2"/>
  <c r="N729" i="2"/>
  <c r="O729" i="2"/>
  <c r="P729" i="2"/>
  <c r="Q729" i="2"/>
  <c r="R729" i="2"/>
  <c r="S729" i="2"/>
  <c r="T729" i="2"/>
  <c r="U729" i="2"/>
  <c r="V729" i="2"/>
  <c r="W729" i="2"/>
  <c r="G730" i="2"/>
  <c r="H730" i="2"/>
  <c r="I730" i="2"/>
  <c r="J730" i="2"/>
  <c r="K730" i="2"/>
  <c r="L730" i="2"/>
  <c r="M730" i="2"/>
  <c r="N730" i="2"/>
  <c r="O730" i="2"/>
  <c r="P730" i="2"/>
  <c r="Q730" i="2"/>
  <c r="R730" i="2"/>
  <c r="S730" i="2"/>
  <c r="T730" i="2"/>
  <c r="U730" i="2"/>
  <c r="V730" i="2"/>
  <c r="W730" i="2"/>
  <c r="G731" i="2"/>
  <c r="H731" i="2"/>
  <c r="I731" i="2"/>
  <c r="J731" i="2"/>
  <c r="K731" i="2"/>
  <c r="L731" i="2"/>
  <c r="M731" i="2"/>
  <c r="N731" i="2"/>
  <c r="O731" i="2"/>
  <c r="P731" i="2"/>
  <c r="Q731" i="2"/>
  <c r="R731" i="2"/>
  <c r="S731" i="2"/>
  <c r="T731" i="2"/>
  <c r="U731" i="2"/>
  <c r="V731" i="2"/>
  <c r="W731" i="2"/>
  <c r="F727" i="2"/>
  <c r="F728" i="2"/>
  <c r="F729" i="2"/>
  <c r="F730" i="2"/>
  <c r="F731" i="2"/>
  <c r="F726" i="2"/>
  <c r="D727" i="2"/>
  <c r="E727" i="2"/>
  <c r="D728" i="2"/>
  <c r="E728" i="2"/>
  <c r="D729" i="2"/>
  <c r="E729" i="2"/>
  <c r="D730" i="2"/>
  <c r="E730" i="2"/>
  <c r="D731" i="2"/>
  <c r="E731" i="2"/>
  <c r="E726" i="2"/>
  <c r="D726" i="2"/>
  <c r="G717" i="2"/>
  <c r="H717" i="2"/>
  <c r="I717" i="2"/>
  <c r="J717" i="2"/>
  <c r="K717" i="2"/>
  <c r="L717" i="2"/>
  <c r="M717" i="2"/>
  <c r="N717" i="2"/>
  <c r="O717" i="2"/>
  <c r="P717" i="2"/>
  <c r="Q717" i="2"/>
  <c r="R717" i="2"/>
  <c r="S717" i="2"/>
  <c r="T717" i="2"/>
  <c r="U717" i="2"/>
  <c r="V717" i="2"/>
  <c r="W717" i="2"/>
  <c r="G718" i="2"/>
  <c r="H718" i="2"/>
  <c r="I718" i="2"/>
  <c r="J718" i="2"/>
  <c r="K718" i="2"/>
  <c r="L718" i="2"/>
  <c r="M718" i="2"/>
  <c r="N718" i="2"/>
  <c r="O718" i="2"/>
  <c r="P718" i="2"/>
  <c r="Q718" i="2"/>
  <c r="R718" i="2"/>
  <c r="S718" i="2"/>
  <c r="T718" i="2"/>
  <c r="U718" i="2"/>
  <c r="V718" i="2"/>
  <c r="W718" i="2"/>
  <c r="G719" i="2"/>
  <c r="H719" i="2"/>
  <c r="I719" i="2"/>
  <c r="J719" i="2"/>
  <c r="K719" i="2"/>
  <c r="L719" i="2"/>
  <c r="M719" i="2"/>
  <c r="N719" i="2"/>
  <c r="O719" i="2"/>
  <c r="P719" i="2"/>
  <c r="Q719" i="2"/>
  <c r="R719" i="2"/>
  <c r="S719" i="2"/>
  <c r="T719" i="2"/>
  <c r="U719" i="2"/>
  <c r="V719" i="2"/>
  <c r="W719" i="2"/>
  <c r="G720" i="2"/>
  <c r="H720" i="2"/>
  <c r="I720" i="2"/>
  <c r="J720" i="2"/>
  <c r="K720" i="2"/>
  <c r="L720" i="2"/>
  <c r="M720" i="2"/>
  <c r="N720" i="2"/>
  <c r="O720" i="2"/>
  <c r="P720" i="2"/>
  <c r="Q720" i="2"/>
  <c r="R720" i="2"/>
  <c r="S720" i="2"/>
  <c r="T720" i="2"/>
  <c r="U720" i="2"/>
  <c r="V720" i="2"/>
  <c r="W720" i="2"/>
  <c r="G721" i="2"/>
  <c r="H721" i="2"/>
  <c r="I721" i="2"/>
  <c r="J721" i="2"/>
  <c r="K721" i="2"/>
  <c r="L721" i="2"/>
  <c r="M721" i="2"/>
  <c r="N721" i="2"/>
  <c r="O721" i="2"/>
  <c r="P721" i="2"/>
  <c r="Q721" i="2"/>
  <c r="R721" i="2"/>
  <c r="S721" i="2"/>
  <c r="T721" i="2"/>
  <c r="U721" i="2"/>
  <c r="V721" i="2"/>
  <c r="W721" i="2"/>
  <c r="G722" i="2"/>
  <c r="H722" i="2"/>
  <c r="I722" i="2"/>
  <c r="J722" i="2"/>
  <c r="K722" i="2"/>
  <c r="L722" i="2"/>
  <c r="M722" i="2"/>
  <c r="N722" i="2"/>
  <c r="O722" i="2"/>
  <c r="P722" i="2"/>
  <c r="Q722" i="2"/>
  <c r="R722" i="2"/>
  <c r="S722" i="2"/>
  <c r="T722" i="2"/>
  <c r="U722" i="2"/>
  <c r="V722" i="2"/>
  <c r="W722" i="2"/>
  <c r="G723" i="2"/>
  <c r="H723" i="2"/>
  <c r="I723" i="2"/>
  <c r="J723" i="2"/>
  <c r="K723" i="2"/>
  <c r="L723" i="2"/>
  <c r="M723" i="2"/>
  <c r="N723" i="2"/>
  <c r="O723" i="2"/>
  <c r="P723" i="2"/>
  <c r="Q723" i="2"/>
  <c r="R723" i="2"/>
  <c r="S723" i="2"/>
  <c r="T723" i="2"/>
  <c r="U723" i="2"/>
  <c r="V723" i="2"/>
  <c r="W723" i="2"/>
  <c r="F718" i="2"/>
  <c r="F719" i="2"/>
  <c r="F720" i="2"/>
  <c r="F721" i="2"/>
  <c r="F722" i="2"/>
  <c r="F723" i="2"/>
  <c r="F717" i="2"/>
  <c r="D718" i="2"/>
  <c r="E718" i="2"/>
  <c r="D719" i="2"/>
  <c r="E719" i="2"/>
  <c r="D720" i="2"/>
  <c r="E720" i="2"/>
  <c r="D721" i="2"/>
  <c r="E721" i="2"/>
  <c r="D722" i="2"/>
  <c r="E722" i="2"/>
  <c r="D723" i="2"/>
  <c r="E723" i="2"/>
  <c r="E717" i="2"/>
  <c r="D717" i="2"/>
  <c r="C714" i="2"/>
  <c r="G706" i="2"/>
  <c r="H706" i="2"/>
  <c r="I706" i="2"/>
  <c r="J706" i="2"/>
  <c r="K706" i="2"/>
  <c r="L706" i="2"/>
  <c r="M706" i="2"/>
  <c r="N706" i="2"/>
  <c r="O706" i="2"/>
  <c r="P706" i="2"/>
  <c r="Q706" i="2"/>
  <c r="R706" i="2"/>
  <c r="S706" i="2"/>
  <c r="T706" i="2"/>
  <c r="U706" i="2"/>
  <c r="V706" i="2"/>
  <c r="W706" i="2"/>
  <c r="G707" i="2"/>
  <c r="H707" i="2"/>
  <c r="I707" i="2"/>
  <c r="J707" i="2"/>
  <c r="K707" i="2"/>
  <c r="L707" i="2"/>
  <c r="M707" i="2"/>
  <c r="N707" i="2"/>
  <c r="O707" i="2"/>
  <c r="P707" i="2"/>
  <c r="Q707" i="2"/>
  <c r="R707" i="2"/>
  <c r="S707" i="2"/>
  <c r="T707" i="2"/>
  <c r="U707" i="2"/>
  <c r="V707" i="2"/>
  <c r="W707" i="2"/>
  <c r="G708" i="2"/>
  <c r="H708" i="2"/>
  <c r="I708" i="2"/>
  <c r="J708" i="2"/>
  <c r="K708" i="2"/>
  <c r="L708" i="2"/>
  <c r="M708" i="2"/>
  <c r="N708" i="2"/>
  <c r="O708" i="2"/>
  <c r="P708" i="2"/>
  <c r="Q708" i="2"/>
  <c r="R708" i="2"/>
  <c r="S708" i="2"/>
  <c r="T708" i="2"/>
  <c r="U708" i="2"/>
  <c r="V708" i="2"/>
  <c r="W708" i="2"/>
  <c r="G709" i="2"/>
  <c r="H709" i="2"/>
  <c r="I709" i="2"/>
  <c r="J709" i="2"/>
  <c r="K709" i="2"/>
  <c r="L709" i="2"/>
  <c r="M709" i="2"/>
  <c r="N709" i="2"/>
  <c r="O709" i="2"/>
  <c r="P709" i="2"/>
  <c r="Q709" i="2"/>
  <c r="R709" i="2"/>
  <c r="S709" i="2"/>
  <c r="T709" i="2"/>
  <c r="U709" i="2"/>
  <c r="V709" i="2"/>
  <c r="W709" i="2"/>
  <c r="F706" i="2"/>
  <c r="F707" i="2"/>
  <c r="F708" i="2"/>
  <c r="F709" i="2"/>
  <c r="G705" i="2"/>
  <c r="H705" i="2"/>
  <c r="I705" i="2"/>
  <c r="J705" i="2"/>
  <c r="K705" i="2"/>
  <c r="L705" i="2"/>
  <c r="M705" i="2"/>
  <c r="N705" i="2"/>
  <c r="O705" i="2"/>
  <c r="P705" i="2"/>
  <c r="Q705" i="2"/>
  <c r="R705" i="2"/>
  <c r="S705" i="2"/>
  <c r="T705" i="2"/>
  <c r="U705" i="2"/>
  <c r="V705" i="2"/>
  <c r="W705" i="2"/>
  <c r="D706" i="2"/>
  <c r="E706" i="2"/>
  <c r="D707" i="2"/>
  <c r="E707" i="2"/>
  <c r="D708" i="2"/>
  <c r="E708" i="2"/>
  <c r="D709" i="2"/>
  <c r="E709" i="2"/>
  <c r="F705" i="2"/>
  <c r="E705" i="2"/>
  <c r="D705" i="2"/>
  <c r="G698" i="2"/>
  <c r="H698" i="2"/>
  <c r="I698" i="2"/>
  <c r="J698" i="2"/>
  <c r="K698" i="2"/>
  <c r="L698" i="2"/>
  <c r="M698" i="2"/>
  <c r="N698" i="2"/>
  <c r="O698" i="2"/>
  <c r="P698" i="2"/>
  <c r="Q698" i="2"/>
  <c r="R698" i="2"/>
  <c r="S698" i="2"/>
  <c r="T698" i="2"/>
  <c r="U698" i="2"/>
  <c r="V698" i="2"/>
  <c r="W698" i="2"/>
  <c r="G699" i="2"/>
  <c r="H699" i="2"/>
  <c r="I699" i="2"/>
  <c r="J699" i="2"/>
  <c r="K699" i="2"/>
  <c r="L699" i="2"/>
  <c r="M699" i="2"/>
  <c r="N699" i="2"/>
  <c r="O699" i="2"/>
  <c r="P699" i="2"/>
  <c r="Q699" i="2"/>
  <c r="R699" i="2"/>
  <c r="S699" i="2"/>
  <c r="T699" i="2"/>
  <c r="U699" i="2"/>
  <c r="V699" i="2"/>
  <c r="W699" i="2"/>
  <c r="G700" i="2"/>
  <c r="H700" i="2"/>
  <c r="I700" i="2"/>
  <c r="J700" i="2"/>
  <c r="K700" i="2"/>
  <c r="L700" i="2"/>
  <c r="M700" i="2"/>
  <c r="N700" i="2"/>
  <c r="O700" i="2"/>
  <c r="P700" i="2"/>
  <c r="Q700" i="2"/>
  <c r="R700" i="2"/>
  <c r="S700" i="2"/>
  <c r="T700" i="2"/>
  <c r="U700" i="2"/>
  <c r="V700" i="2"/>
  <c r="W700" i="2"/>
  <c r="G701" i="2"/>
  <c r="H701" i="2"/>
  <c r="I701" i="2"/>
  <c r="J701" i="2"/>
  <c r="K701" i="2"/>
  <c r="L701" i="2"/>
  <c r="M701" i="2"/>
  <c r="N701" i="2"/>
  <c r="O701" i="2"/>
  <c r="P701" i="2"/>
  <c r="Q701" i="2"/>
  <c r="R701" i="2"/>
  <c r="S701" i="2"/>
  <c r="T701" i="2"/>
  <c r="U701" i="2"/>
  <c r="V701" i="2"/>
  <c r="W701" i="2"/>
  <c r="G702" i="2"/>
  <c r="H702" i="2"/>
  <c r="I702" i="2"/>
  <c r="J702" i="2"/>
  <c r="K702" i="2"/>
  <c r="L702" i="2"/>
  <c r="M702" i="2"/>
  <c r="N702" i="2"/>
  <c r="O702" i="2"/>
  <c r="P702" i="2"/>
  <c r="Q702" i="2"/>
  <c r="R702" i="2"/>
  <c r="S702" i="2"/>
  <c r="T702" i="2"/>
  <c r="U702" i="2"/>
  <c r="V702" i="2"/>
  <c r="W702" i="2"/>
  <c r="F699" i="2"/>
  <c r="F700" i="2"/>
  <c r="F701" i="2"/>
  <c r="F702" i="2"/>
  <c r="F698" i="2"/>
  <c r="E699" i="2"/>
  <c r="E700" i="2"/>
  <c r="E701" i="2"/>
  <c r="E702" i="2"/>
  <c r="D699" i="2"/>
  <c r="D700" i="2"/>
  <c r="D701" i="2"/>
  <c r="D702" i="2"/>
  <c r="E698" i="2"/>
  <c r="D698" i="2"/>
  <c r="D712" i="2"/>
  <c r="AV713" i="2"/>
  <c r="AU713" i="2"/>
  <c r="AT713" i="2"/>
  <c r="AS713" i="2"/>
  <c r="AR713" i="2"/>
  <c r="AQ713" i="2"/>
  <c r="AP713" i="2"/>
  <c r="AO713" i="2"/>
  <c r="AN713" i="2"/>
  <c r="AM713" i="2"/>
  <c r="AL713" i="2"/>
  <c r="AK713" i="2"/>
  <c r="AJ713" i="2"/>
  <c r="AI713" i="2"/>
  <c r="AH713" i="2"/>
  <c r="AG713" i="2"/>
  <c r="AF713" i="2"/>
  <c r="AE713" i="2"/>
  <c r="W712" i="2"/>
  <c r="W713" i="2" s="1"/>
  <c r="V712" i="2"/>
  <c r="V713" i="2" s="1"/>
  <c r="U712" i="2"/>
  <c r="U713" i="2" s="1"/>
  <c r="T712" i="2"/>
  <c r="T713" i="2" s="1"/>
  <c r="S712" i="2"/>
  <c r="S713" i="2" s="1"/>
  <c r="R712" i="2"/>
  <c r="R713" i="2" s="1"/>
  <c r="Q712" i="2"/>
  <c r="Q713" i="2" s="1"/>
  <c r="P712" i="2"/>
  <c r="P713" i="2" s="1"/>
  <c r="O712" i="2"/>
  <c r="O713" i="2" s="1"/>
  <c r="N712" i="2"/>
  <c r="N713" i="2" s="1"/>
  <c r="M712" i="2"/>
  <c r="M713" i="2" s="1"/>
  <c r="L712" i="2"/>
  <c r="L713" i="2" s="1"/>
  <c r="K712" i="2"/>
  <c r="K713" i="2" s="1"/>
  <c r="J712" i="2"/>
  <c r="J713" i="2" s="1"/>
  <c r="I712" i="2"/>
  <c r="H712" i="2"/>
  <c r="G712" i="2"/>
  <c r="F712" i="2"/>
  <c r="E712" i="2"/>
  <c r="F689" i="2"/>
  <c r="G689" i="2"/>
  <c r="H689" i="2"/>
  <c r="I689" i="2"/>
  <c r="J689" i="2"/>
  <c r="K689" i="2"/>
  <c r="L689" i="2"/>
  <c r="M689" i="2"/>
  <c r="N689" i="2"/>
  <c r="O689" i="2"/>
  <c r="P689" i="2"/>
  <c r="Q689" i="2"/>
  <c r="R689" i="2"/>
  <c r="S689" i="2"/>
  <c r="T689" i="2"/>
  <c r="U689" i="2"/>
  <c r="V689" i="2"/>
  <c r="W689" i="2"/>
  <c r="G690" i="2"/>
  <c r="H690" i="2"/>
  <c r="I690" i="2"/>
  <c r="J690" i="2"/>
  <c r="K690" i="2"/>
  <c r="L690" i="2"/>
  <c r="M690" i="2"/>
  <c r="N690" i="2"/>
  <c r="O690" i="2"/>
  <c r="P690" i="2"/>
  <c r="Q690" i="2"/>
  <c r="R690" i="2"/>
  <c r="S690" i="2"/>
  <c r="T690" i="2"/>
  <c r="U690" i="2"/>
  <c r="V690" i="2"/>
  <c r="W690" i="2"/>
  <c r="G691" i="2"/>
  <c r="H691" i="2"/>
  <c r="I691" i="2"/>
  <c r="J691" i="2"/>
  <c r="K691" i="2"/>
  <c r="L691" i="2"/>
  <c r="M691" i="2"/>
  <c r="N691" i="2"/>
  <c r="O691" i="2"/>
  <c r="P691" i="2"/>
  <c r="Q691" i="2"/>
  <c r="R691" i="2"/>
  <c r="S691" i="2"/>
  <c r="T691" i="2"/>
  <c r="U691" i="2"/>
  <c r="V691" i="2"/>
  <c r="W691" i="2"/>
  <c r="G692" i="2"/>
  <c r="H692" i="2"/>
  <c r="I692" i="2"/>
  <c r="J692" i="2"/>
  <c r="K692" i="2"/>
  <c r="L692" i="2"/>
  <c r="M692" i="2"/>
  <c r="N692" i="2"/>
  <c r="O692" i="2"/>
  <c r="P692" i="2"/>
  <c r="Q692" i="2"/>
  <c r="R692" i="2"/>
  <c r="S692" i="2"/>
  <c r="T692" i="2"/>
  <c r="U692" i="2"/>
  <c r="V692" i="2"/>
  <c r="W692" i="2"/>
  <c r="G693" i="2"/>
  <c r="H693" i="2"/>
  <c r="I693" i="2"/>
  <c r="J693" i="2"/>
  <c r="K693" i="2"/>
  <c r="L693" i="2"/>
  <c r="M693" i="2"/>
  <c r="N693" i="2"/>
  <c r="O693" i="2"/>
  <c r="P693" i="2"/>
  <c r="Q693" i="2"/>
  <c r="R693" i="2"/>
  <c r="S693" i="2"/>
  <c r="T693" i="2"/>
  <c r="U693" i="2"/>
  <c r="V693" i="2"/>
  <c r="W693" i="2"/>
  <c r="G694" i="2"/>
  <c r="H694" i="2"/>
  <c r="I694" i="2"/>
  <c r="J694" i="2"/>
  <c r="K694" i="2"/>
  <c r="L694" i="2"/>
  <c r="M694" i="2"/>
  <c r="N694" i="2"/>
  <c r="O694" i="2"/>
  <c r="P694" i="2"/>
  <c r="Q694" i="2"/>
  <c r="R694" i="2"/>
  <c r="S694" i="2"/>
  <c r="T694" i="2"/>
  <c r="U694" i="2"/>
  <c r="V694" i="2"/>
  <c r="W694" i="2"/>
  <c r="G695" i="2"/>
  <c r="H695" i="2"/>
  <c r="I695" i="2"/>
  <c r="J695" i="2"/>
  <c r="K695" i="2"/>
  <c r="L695" i="2"/>
  <c r="M695" i="2"/>
  <c r="N695" i="2"/>
  <c r="O695" i="2"/>
  <c r="P695" i="2"/>
  <c r="Q695" i="2"/>
  <c r="R695" i="2"/>
  <c r="S695" i="2"/>
  <c r="T695" i="2"/>
  <c r="U695" i="2"/>
  <c r="V695" i="2"/>
  <c r="W695" i="2"/>
  <c r="F690" i="2"/>
  <c r="F691" i="2"/>
  <c r="F692" i="2"/>
  <c r="F693" i="2"/>
  <c r="F694" i="2"/>
  <c r="F695" i="2"/>
  <c r="D689" i="2"/>
  <c r="E689" i="2"/>
  <c r="D690" i="2"/>
  <c r="D691" i="2"/>
  <c r="D692" i="2"/>
  <c r="D693" i="2"/>
  <c r="D694" i="2"/>
  <c r="D695" i="2"/>
  <c r="E690" i="2"/>
  <c r="E691" i="2"/>
  <c r="E692" i="2"/>
  <c r="E693" i="2"/>
  <c r="E694" i="2"/>
  <c r="E695" i="2"/>
  <c r="G683" i="2"/>
  <c r="H683" i="2"/>
  <c r="I683" i="2"/>
  <c r="J683" i="2"/>
  <c r="K683" i="2"/>
  <c r="L683" i="2"/>
  <c r="M683" i="2"/>
  <c r="N683" i="2"/>
  <c r="O683" i="2"/>
  <c r="P683" i="2"/>
  <c r="Q683" i="2"/>
  <c r="R683" i="2"/>
  <c r="S683" i="2"/>
  <c r="T683" i="2"/>
  <c r="U683" i="2"/>
  <c r="V683" i="2"/>
  <c r="W683" i="2"/>
  <c r="G684" i="2"/>
  <c r="H684" i="2"/>
  <c r="I684" i="2"/>
  <c r="J684" i="2"/>
  <c r="K684" i="2"/>
  <c r="L684" i="2"/>
  <c r="M684" i="2"/>
  <c r="N684" i="2"/>
  <c r="O684" i="2"/>
  <c r="P684" i="2"/>
  <c r="Q684" i="2"/>
  <c r="R684" i="2"/>
  <c r="S684" i="2"/>
  <c r="T684" i="2"/>
  <c r="U684" i="2"/>
  <c r="V684" i="2"/>
  <c r="W684" i="2"/>
  <c r="G685" i="2"/>
  <c r="H685" i="2"/>
  <c r="I685" i="2"/>
  <c r="J685" i="2"/>
  <c r="K685" i="2"/>
  <c r="L685" i="2"/>
  <c r="M685" i="2"/>
  <c r="N685" i="2"/>
  <c r="O685" i="2"/>
  <c r="P685" i="2"/>
  <c r="Q685" i="2"/>
  <c r="R685" i="2"/>
  <c r="S685" i="2"/>
  <c r="T685" i="2"/>
  <c r="U685" i="2"/>
  <c r="V685" i="2"/>
  <c r="W685" i="2"/>
  <c r="G686" i="2"/>
  <c r="H686" i="2"/>
  <c r="I686" i="2"/>
  <c r="J686" i="2"/>
  <c r="K686" i="2"/>
  <c r="L686" i="2"/>
  <c r="M686" i="2"/>
  <c r="N686" i="2"/>
  <c r="O686" i="2"/>
  <c r="P686" i="2"/>
  <c r="Q686" i="2"/>
  <c r="R686" i="2"/>
  <c r="S686" i="2"/>
  <c r="T686" i="2"/>
  <c r="U686" i="2"/>
  <c r="V686" i="2"/>
  <c r="W686" i="2"/>
  <c r="F684" i="2"/>
  <c r="F685" i="2"/>
  <c r="F686" i="2"/>
  <c r="D684" i="2"/>
  <c r="E684" i="2"/>
  <c r="D685" i="2"/>
  <c r="E685" i="2"/>
  <c r="D686" i="2"/>
  <c r="E686" i="2"/>
  <c r="F683" i="2"/>
  <c r="E683" i="2"/>
  <c r="D683" i="2"/>
  <c r="G671" i="2"/>
  <c r="H671" i="2"/>
  <c r="I671" i="2"/>
  <c r="J671" i="2"/>
  <c r="K671" i="2"/>
  <c r="L671" i="2"/>
  <c r="M671" i="2"/>
  <c r="N671" i="2"/>
  <c r="O671" i="2"/>
  <c r="P671" i="2"/>
  <c r="Q671" i="2"/>
  <c r="R671" i="2"/>
  <c r="S671" i="2"/>
  <c r="T671" i="2"/>
  <c r="U671" i="2"/>
  <c r="V671" i="2"/>
  <c r="W671" i="2"/>
  <c r="G672" i="2"/>
  <c r="H672" i="2"/>
  <c r="I672" i="2"/>
  <c r="J672" i="2"/>
  <c r="K672" i="2"/>
  <c r="L672" i="2"/>
  <c r="M672" i="2"/>
  <c r="N672" i="2"/>
  <c r="O672" i="2"/>
  <c r="P672" i="2"/>
  <c r="Q672" i="2"/>
  <c r="R672" i="2"/>
  <c r="S672" i="2"/>
  <c r="T672" i="2"/>
  <c r="U672" i="2"/>
  <c r="V672" i="2"/>
  <c r="W672" i="2"/>
  <c r="G673" i="2"/>
  <c r="H673" i="2"/>
  <c r="I673" i="2"/>
  <c r="J673" i="2"/>
  <c r="K673" i="2"/>
  <c r="L673" i="2"/>
  <c r="M673" i="2"/>
  <c r="N673" i="2"/>
  <c r="O673" i="2"/>
  <c r="P673" i="2"/>
  <c r="Q673" i="2"/>
  <c r="R673" i="2"/>
  <c r="S673" i="2"/>
  <c r="T673" i="2"/>
  <c r="U673" i="2"/>
  <c r="V673" i="2"/>
  <c r="W673" i="2"/>
  <c r="G674" i="2"/>
  <c r="H674" i="2"/>
  <c r="I674" i="2"/>
  <c r="J674" i="2"/>
  <c r="K674" i="2"/>
  <c r="L674" i="2"/>
  <c r="M674" i="2"/>
  <c r="N674" i="2"/>
  <c r="O674" i="2"/>
  <c r="P674" i="2"/>
  <c r="Q674" i="2"/>
  <c r="R674" i="2"/>
  <c r="S674" i="2"/>
  <c r="T674" i="2"/>
  <c r="U674" i="2"/>
  <c r="V674" i="2"/>
  <c r="W674" i="2"/>
  <c r="G675" i="2"/>
  <c r="H675" i="2"/>
  <c r="I675" i="2"/>
  <c r="J675" i="2"/>
  <c r="K675" i="2"/>
  <c r="L675" i="2"/>
  <c r="M675" i="2"/>
  <c r="N675" i="2"/>
  <c r="O675" i="2"/>
  <c r="P675" i="2"/>
  <c r="Q675" i="2"/>
  <c r="R675" i="2"/>
  <c r="S675" i="2"/>
  <c r="T675" i="2"/>
  <c r="U675" i="2"/>
  <c r="V675" i="2"/>
  <c r="W675" i="2"/>
  <c r="G676" i="2"/>
  <c r="H676" i="2"/>
  <c r="I676" i="2"/>
  <c r="J676" i="2"/>
  <c r="K676" i="2"/>
  <c r="L676" i="2"/>
  <c r="M676" i="2"/>
  <c r="N676" i="2"/>
  <c r="O676" i="2"/>
  <c r="P676" i="2"/>
  <c r="Q676" i="2"/>
  <c r="R676" i="2"/>
  <c r="S676" i="2"/>
  <c r="T676" i="2"/>
  <c r="U676" i="2"/>
  <c r="V676" i="2"/>
  <c r="W676" i="2"/>
  <c r="G677" i="2"/>
  <c r="H677" i="2"/>
  <c r="I677" i="2"/>
  <c r="J677" i="2"/>
  <c r="K677" i="2"/>
  <c r="L677" i="2"/>
  <c r="M677" i="2"/>
  <c r="N677" i="2"/>
  <c r="O677" i="2"/>
  <c r="P677" i="2"/>
  <c r="Q677" i="2"/>
  <c r="R677" i="2"/>
  <c r="S677" i="2"/>
  <c r="T677" i="2"/>
  <c r="U677" i="2"/>
  <c r="V677" i="2"/>
  <c r="W677" i="2"/>
  <c r="G678" i="2"/>
  <c r="H678" i="2"/>
  <c r="I678" i="2"/>
  <c r="J678" i="2"/>
  <c r="K678" i="2"/>
  <c r="L678" i="2"/>
  <c r="M678" i="2"/>
  <c r="N678" i="2"/>
  <c r="O678" i="2"/>
  <c r="P678" i="2"/>
  <c r="Q678" i="2"/>
  <c r="R678" i="2"/>
  <c r="S678" i="2"/>
  <c r="T678" i="2"/>
  <c r="U678" i="2"/>
  <c r="V678" i="2"/>
  <c r="W678" i="2"/>
  <c r="G679" i="2"/>
  <c r="H679" i="2"/>
  <c r="I679" i="2"/>
  <c r="J679" i="2"/>
  <c r="K679" i="2"/>
  <c r="L679" i="2"/>
  <c r="M679" i="2"/>
  <c r="N679" i="2"/>
  <c r="O679" i="2"/>
  <c r="P679" i="2"/>
  <c r="Q679" i="2"/>
  <c r="R679" i="2"/>
  <c r="S679" i="2"/>
  <c r="T679" i="2"/>
  <c r="U679" i="2"/>
  <c r="V679" i="2"/>
  <c r="W679" i="2"/>
  <c r="G680" i="2"/>
  <c r="H680" i="2"/>
  <c r="I680" i="2"/>
  <c r="J680" i="2"/>
  <c r="K680" i="2"/>
  <c r="L680" i="2"/>
  <c r="M680" i="2"/>
  <c r="N680" i="2"/>
  <c r="O680" i="2"/>
  <c r="P680" i="2"/>
  <c r="Q680" i="2"/>
  <c r="R680" i="2"/>
  <c r="S680" i="2"/>
  <c r="T680" i="2"/>
  <c r="U680" i="2"/>
  <c r="V680" i="2"/>
  <c r="W680" i="2"/>
  <c r="F672" i="2"/>
  <c r="F673" i="2"/>
  <c r="F674" i="2"/>
  <c r="F675" i="2"/>
  <c r="F676" i="2"/>
  <c r="F677" i="2"/>
  <c r="F678" i="2"/>
  <c r="F679" i="2"/>
  <c r="D672" i="2"/>
  <c r="E672" i="2"/>
  <c r="D673" i="2"/>
  <c r="E673" i="2"/>
  <c r="D674" i="2"/>
  <c r="E674" i="2"/>
  <c r="D675" i="2"/>
  <c r="E675" i="2"/>
  <c r="D676" i="2"/>
  <c r="E676" i="2"/>
  <c r="D677" i="2"/>
  <c r="E677" i="2"/>
  <c r="D678" i="2"/>
  <c r="E678" i="2"/>
  <c r="D679" i="2"/>
  <c r="E679" i="2"/>
  <c r="D680" i="2"/>
  <c r="E680" i="2"/>
  <c r="F671" i="2"/>
  <c r="E671" i="2"/>
  <c r="D671" i="2"/>
  <c r="C668" i="2"/>
  <c r="D666" i="2"/>
  <c r="D664" i="2"/>
  <c r="AV667" i="2"/>
  <c r="AU667" i="2"/>
  <c r="AT667" i="2"/>
  <c r="AS667" i="2"/>
  <c r="AR667" i="2"/>
  <c r="AQ667" i="2"/>
  <c r="AP667" i="2"/>
  <c r="AO667" i="2"/>
  <c r="AN667" i="2"/>
  <c r="AM667" i="2"/>
  <c r="AL667" i="2"/>
  <c r="AK667" i="2"/>
  <c r="AJ667" i="2"/>
  <c r="AI667" i="2"/>
  <c r="AH667" i="2"/>
  <c r="AG667" i="2"/>
  <c r="AF667" i="2"/>
  <c r="AE667" i="2"/>
  <c r="W666" i="2"/>
  <c r="V666" i="2"/>
  <c r="U666" i="2"/>
  <c r="T666" i="2"/>
  <c r="S666" i="2"/>
  <c r="R666" i="2"/>
  <c r="Q666" i="2"/>
  <c r="P666" i="2"/>
  <c r="O666" i="2"/>
  <c r="N666" i="2"/>
  <c r="M666" i="2"/>
  <c r="L666" i="2"/>
  <c r="K666" i="2"/>
  <c r="J666" i="2"/>
  <c r="I666" i="2"/>
  <c r="H666" i="2"/>
  <c r="G666" i="2"/>
  <c r="F666" i="2"/>
  <c r="E666" i="2"/>
  <c r="W664" i="2"/>
  <c r="V664" i="2"/>
  <c r="U664" i="2"/>
  <c r="T664" i="2"/>
  <c r="S664" i="2"/>
  <c r="R664" i="2"/>
  <c r="Q664" i="2"/>
  <c r="P664" i="2"/>
  <c r="O664" i="2"/>
  <c r="N664" i="2"/>
  <c r="M664" i="2"/>
  <c r="L664" i="2"/>
  <c r="K664" i="2"/>
  <c r="J664" i="2"/>
  <c r="I664" i="2"/>
  <c r="H664" i="2"/>
  <c r="G664" i="2"/>
  <c r="F664" i="2"/>
  <c r="E664" i="2"/>
  <c r="C662" i="2"/>
  <c r="G646" i="2"/>
  <c r="H646" i="2"/>
  <c r="I646" i="2"/>
  <c r="J646" i="2"/>
  <c r="K646" i="2"/>
  <c r="L646" i="2"/>
  <c r="M646" i="2"/>
  <c r="N646" i="2"/>
  <c r="O646" i="2"/>
  <c r="P646" i="2"/>
  <c r="Q646" i="2"/>
  <c r="R646" i="2"/>
  <c r="S646" i="2"/>
  <c r="T646" i="2"/>
  <c r="U646" i="2"/>
  <c r="V646" i="2"/>
  <c r="W646" i="2"/>
  <c r="G647" i="2"/>
  <c r="H647" i="2"/>
  <c r="I647" i="2"/>
  <c r="J647" i="2"/>
  <c r="K647" i="2"/>
  <c r="L647" i="2"/>
  <c r="M647" i="2"/>
  <c r="N647" i="2"/>
  <c r="O647" i="2"/>
  <c r="P647" i="2"/>
  <c r="Q647" i="2"/>
  <c r="R647" i="2"/>
  <c r="S647" i="2"/>
  <c r="T647" i="2"/>
  <c r="U647" i="2"/>
  <c r="V647" i="2"/>
  <c r="W647" i="2"/>
  <c r="G648" i="2"/>
  <c r="H648" i="2"/>
  <c r="I648" i="2"/>
  <c r="J648" i="2"/>
  <c r="K648" i="2"/>
  <c r="L648" i="2"/>
  <c r="M648" i="2"/>
  <c r="N648" i="2"/>
  <c r="O648" i="2"/>
  <c r="P648" i="2"/>
  <c r="Q648" i="2"/>
  <c r="R648" i="2"/>
  <c r="S648" i="2"/>
  <c r="T648" i="2"/>
  <c r="U648" i="2"/>
  <c r="V648" i="2"/>
  <c r="W648" i="2"/>
  <c r="G649" i="2"/>
  <c r="H649" i="2"/>
  <c r="I649" i="2"/>
  <c r="J649" i="2"/>
  <c r="K649" i="2"/>
  <c r="L649" i="2"/>
  <c r="M649" i="2"/>
  <c r="N649" i="2"/>
  <c r="O649" i="2"/>
  <c r="P649" i="2"/>
  <c r="Q649" i="2"/>
  <c r="R649" i="2"/>
  <c r="S649" i="2"/>
  <c r="T649" i="2"/>
  <c r="U649" i="2"/>
  <c r="V649" i="2"/>
  <c r="W649" i="2"/>
  <c r="F647" i="2"/>
  <c r="F648" i="2"/>
  <c r="F649" i="2"/>
  <c r="F646" i="2"/>
  <c r="E647" i="2"/>
  <c r="E648" i="2"/>
  <c r="E649" i="2"/>
  <c r="E646" i="2"/>
  <c r="D647" i="2"/>
  <c r="D648" i="2"/>
  <c r="D649" i="2"/>
  <c r="D646" i="2"/>
  <c r="F659" i="2"/>
  <c r="F660" i="2" s="1"/>
  <c r="F655" i="2"/>
  <c r="D655" i="2"/>
  <c r="F652" i="2"/>
  <c r="D652" i="2"/>
  <c r="W659" i="2"/>
  <c r="W660" i="2" s="1"/>
  <c r="V659" i="2"/>
  <c r="V660" i="2" s="1"/>
  <c r="U659" i="2"/>
  <c r="U660" i="2" s="1"/>
  <c r="T659" i="2"/>
  <c r="T660" i="2" s="1"/>
  <c r="S659" i="2"/>
  <c r="S660" i="2" s="1"/>
  <c r="R659" i="2"/>
  <c r="R660" i="2" s="1"/>
  <c r="Q659" i="2"/>
  <c r="Q660" i="2" s="1"/>
  <c r="P659" i="2"/>
  <c r="P660" i="2" s="1"/>
  <c r="O659" i="2"/>
  <c r="O660" i="2" s="1"/>
  <c r="N659" i="2"/>
  <c r="N660" i="2" s="1"/>
  <c r="M659" i="2"/>
  <c r="M660" i="2" s="1"/>
  <c r="L659" i="2"/>
  <c r="L660" i="2" s="1"/>
  <c r="K659" i="2"/>
  <c r="K660" i="2" s="1"/>
  <c r="J659" i="2"/>
  <c r="J660" i="2" s="1"/>
  <c r="I659" i="2"/>
  <c r="H659" i="2"/>
  <c r="G659" i="2"/>
  <c r="E659" i="2"/>
  <c r="D659" i="2"/>
  <c r="AV656" i="2"/>
  <c r="AU656" i="2"/>
  <c r="AT656" i="2"/>
  <c r="AS656" i="2"/>
  <c r="AR656" i="2"/>
  <c r="AQ656" i="2"/>
  <c r="AP656" i="2"/>
  <c r="AO656" i="2"/>
  <c r="AN656" i="2"/>
  <c r="AM656" i="2"/>
  <c r="AL656" i="2"/>
  <c r="AK656" i="2"/>
  <c r="AJ656" i="2"/>
  <c r="AI656" i="2"/>
  <c r="AH656" i="2"/>
  <c r="AG656" i="2"/>
  <c r="AF656" i="2"/>
  <c r="AE656" i="2"/>
  <c r="W655" i="2"/>
  <c r="W656" i="2" s="1"/>
  <c r="V655" i="2"/>
  <c r="V656" i="2" s="1"/>
  <c r="U655" i="2"/>
  <c r="U656" i="2" s="1"/>
  <c r="T655" i="2"/>
  <c r="T656" i="2" s="1"/>
  <c r="S655" i="2"/>
  <c r="S656" i="2" s="1"/>
  <c r="R655" i="2"/>
  <c r="R656" i="2" s="1"/>
  <c r="Q655" i="2"/>
  <c r="Q656" i="2" s="1"/>
  <c r="P655" i="2"/>
  <c r="P656" i="2" s="1"/>
  <c r="O655" i="2"/>
  <c r="O656" i="2" s="1"/>
  <c r="N655" i="2"/>
  <c r="N656" i="2" s="1"/>
  <c r="M655" i="2"/>
  <c r="M656" i="2" s="1"/>
  <c r="L655" i="2"/>
  <c r="L656" i="2" s="1"/>
  <c r="K655" i="2"/>
  <c r="K656" i="2" s="1"/>
  <c r="J655" i="2"/>
  <c r="J656" i="2" s="1"/>
  <c r="I655" i="2"/>
  <c r="H655" i="2"/>
  <c r="G655" i="2"/>
  <c r="E655" i="2"/>
  <c r="W652" i="2"/>
  <c r="W653" i="2" s="1"/>
  <c r="V652" i="2"/>
  <c r="V653" i="2" s="1"/>
  <c r="U652" i="2"/>
  <c r="U653" i="2" s="1"/>
  <c r="T652" i="2"/>
  <c r="T653" i="2" s="1"/>
  <c r="S652" i="2"/>
  <c r="S653" i="2" s="1"/>
  <c r="R652" i="2"/>
  <c r="R653" i="2" s="1"/>
  <c r="Q652" i="2"/>
  <c r="Q653" i="2" s="1"/>
  <c r="P652" i="2"/>
  <c r="P653" i="2" s="1"/>
  <c r="O652" i="2"/>
  <c r="O653" i="2" s="1"/>
  <c r="N652" i="2"/>
  <c r="N653" i="2" s="1"/>
  <c r="M652" i="2"/>
  <c r="M653" i="2" s="1"/>
  <c r="L652" i="2"/>
  <c r="L653" i="2" s="1"/>
  <c r="K652" i="2"/>
  <c r="K653" i="2" s="1"/>
  <c r="J652" i="2"/>
  <c r="J653" i="2" s="1"/>
  <c r="I652" i="2"/>
  <c r="H652" i="2"/>
  <c r="G652" i="2"/>
  <c r="E652" i="2"/>
  <c r="G638" i="2"/>
  <c r="H638" i="2"/>
  <c r="I638" i="2"/>
  <c r="J638" i="2"/>
  <c r="K638" i="2"/>
  <c r="L638" i="2"/>
  <c r="M638" i="2"/>
  <c r="N638" i="2"/>
  <c r="O638" i="2"/>
  <c r="P638" i="2"/>
  <c r="Q638" i="2"/>
  <c r="R638" i="2"/>
  <c r="S638" i="2"/>
  <c r="T638" i="2"/>
  <c r="U638" i="2"/>
  <c r="V638" i="2"/>
  <c r="W638" i="2"/>
  <c r="G639" i="2"/>
  <c r="H639" i="2"/>
  <c r="I639" i="2"/>
  <c r="J639" i="2"/>
  <c r="K639" i="2"/>
  <c r="L639" i="2"/>
  <c r="M639" i="2"/>
  <c r="N639" i="2"/>
  <c r="O639" i="2"/>
  <c r="P639" i="2"/>
  <c r="Q639" i="2"/>
  <c r="R639" i="2"/>
  <c r="S639" i="2"/>
  <c r="T639" i="2"/>
  <c r="U639" i="2"/>
  <c r="V639" i="2"/>
  <c r="W639" i="2"/>
  <c r="G640" i="2"/>
  <c r="H640" i="2"/>
  <c r="I640" i="2"/>
  <c r="J640" i="2"/>
  <c r="K640" i="2"/>
  <c r="L640" i="2"/>
  <c r="M640" i="2"/>
  <c r="N640" i="2"/>
  <c r="O640" i="2"/>
  <c r="P640" i="2"/>
  <c r="Q640" i="2"/>
  <c r="R640" i="2"/>
  <c r="S640" i="2"/>
  <c r="T640" i="2"/>
  <c r="U640" i="2"/>
  <c r="V640" i="2"/>
  <c r="W640" i="2"/>
  <c r="G641" i="2"/>
  <c r="H641" i="2"/>
  <c r="I641" i="2"/>
  <c r="J641" i="2"/>
  <c r="K641" i="2"/>
  <c r="L641" i="2"/>
  <c r="M641" i="2"/>
  <c r="N641" i="2"/>
  <c r="O641" i="2"/>
  <c r="P641" i="2"/>
  <c r="Q641" i="2"/>
  <c r="R641" i="2"/>
  <c r="S641" i="2"/>
  <c r="T641" i="2"/>
  <c r="U641" i="2"/>
  <c r="V641" i="2"/>
  <c r="W641" i="2"/>
  <c r="G642" i="2"/>
  <c r="H642" i="2"/>
  <c r="I642" i="2"/>
  <c r="J642" i="2"/>
  <c r="K642" i="2"/>
  <c r="L642" i="2"/>
  <c r="M642" i="2"/>
  <c r="N642" i="2"/>
  <c r="O642" i="2"/>
  <c r="P642" i="2"/>
  <c r="Q642" i="2"/>
  <c r="R642" i="2"/>
  <c r="S642" i="2"/>
  <c r="T642" i="2"/>
  <c r="U642" i="2"/>
  <c r="V642" i="2"/>
  <c r="W642" i="2"/>
  <c r="G643" i="2"/>
  <c r="H643" i="2"/>
  <c r="I643" i="2"/>
  <c r="J643" i="2"/>
  <c r="K643" i="2"/>
  <c r="L643" i="2"/>
  <c r="M643" i="2"/>
  <c r="N643" i="2"/>
  <c r="O643" i="2"/>
  <c r="P643" i="2"/>
  <c r="Q643" i="2"/>
  <c r="R643" i="2"/>
  <c r="S643" i="2"/>
  <c r="T643" i="2"/>
  <c r="U643" i="2"/>
  <c r="V643" i="2"/>
  <c r="W643" i="2"/>
  <c r="F639" i="2"/>
  <c r="F640" i="2"/>
  <c r="F641" i="2"/>
  <c r="F642" i="2"/>
  <c r="F643" i="2"/>
  <c r="F638" i="2"/>
  <c r="E639" i="2"/>
  <c r="E640" i="2"/>
  <c r="E641" i="2"/>
  <c r="E642" i="2"/>
  <c r="E643" i="2"/>
  <c r="E638" i="2"/>
  <c r="D639" i="2"/>
  <c r="D640" i="2"/>
  <c r="D641" i="2"/>
  <c r="D642" i="2"/>
  <c r="D643" i="2"/>
  <c r="D638" i="2"/>
  <c r="D619" i="2"/>
  <c r="C633" i="2"/>
  <c r="D628" i="2"/>
  <c r="W631" i="2"/>
  <c r="W632" i="2" s="1"/>
  <c r="V631" i="2"/>
  <c r="V632" i="2" s="1"/>
  <c r="U631" i="2"/>
  <c r="U632" i="2" s="1"/>
  <c r="T631" i="2"/>
  <c r="T632" i="2" s="1"/>
  <c r="S631" i="2"/>
  <c r="S632" i="2" s="1"/>
  <c r="R631" i="2"/>
  <c r="R632" i="2" s="1"/>
  <c r="Q631" i="2"/>
  <c r="Q632" i="2" s="1"/>
  <c r="P631" i="2"/>
  <c r="P632" i="2" s="1"/>
  <c r="O631" i="2"/>
  <c r="O632" i="2" s="1"/>
  <c r="N631" i="2"/>
  <c r="N632" i="2" s="1"/>
  <c r="M631" i="2"/>
  <c r="M632" i="2" s="1"/>
  <c r="L631" i="2"/>
  <c r="L632" i="2" s="1"/>
  <c r="K631" i="2"/>
  <c r="K632" i="2" s="1"/>
  <c r="J631" i="2"/>
  <c r="J632" i="2" s="1"/>
  <c r="I631" i="2"/>
  <c r="H631" i="2"/>
  <c r="G631" i="2"/>
  <c r="F631" i="2"/>
  <c r="E631" i="2"/>
  <c r="D631" i="2"/>
  <c r="AV629" i="2"/>
  <c r="AU629" i="2"/>
  <c r="AT629" i="2"/>
  <c r="AS629" i="2"/>
  <c r="AR629" i="2"/>
  <c r="AQ629" i="2"/>
  <c r="AP629" i="2"/>
  <c r="AO629" i="2"/>
  <c r="AN629" i="2"/>
  <c r="AM629" i="2"/>
  <c r="AL629" i="2"/>
  <c r="AK629" i="2"/>
  <c r="AJ629" i="2"/>
  <c r="AI629" i="2"/>
  <c r="AH629" i="2"/>
  <c r="AG629" i="2"/>
  <c r="AF629" i="2"/>
  <c r="AE629" i="2"/>
  <c r="W628" i="2"/>
  <c r="W629" i="2" s="1"/>
  <c r="V628" i="2"/>
  <c r="V629" i="2" s="1"/>
  <c r="U628" i="2"/>
  <c r="U629" i="2" s="1"/>
  <c r="T628" i="2"/>
  <c r="T629" i="2" s="1"/>
  <c r="S628" i="2"/>
  <c r="S629" i="2" s="1"/>
  <c r="R628" i="2"/>
  <c r="R629" i="2" s="1"/>
  <c r="Q628" i="2"/>
  <c r="Q629" i="2" s="1"/>
  <c r="P628" i="2"/>
  <c r="P629" i="2" s="1"/>
  <c r="O628" i="2"/>
  <c r="O629" i="2" s="1"/>
  <c r="N628" i="2"/>
  <c r="N629" i="2" s="1"/>
  <c r="M628" i="2"/>
  <c r="M629" i="2" s="1"/>
  <c r="L628" i="2"/>
  <c r="L629" i="2" s="1"/>
  <c r="K628" i="2"/>
  <c r="K629" i="2" s="1"/>
  <c r="J628" i="2"/>
  <c r="J629" i="2" s="1"/>
  <c r="I628" i="2"/>
  <c r="H628" i="2"/>
  <c r="G628" i="2"/>
  <c r="F628" i="2"/>
  <c r="E628" i="2"/>
  <c r="G619" i="2"/>
  <c r="H619" i="2"/>
  <c r="I619" i="2"/>
  <c r="J619" i="2"/>
  <c r="K619" i="2"/>
  <c r="L619" i="2"/>
  <c r="M619" i="2"/>
  <c r="N619" i="2"/>
  <c r="O619" i="2"/>
  <c r="P619" i="2"/>
  <c r="Q619" i="2"/>
  <c r="R619" i="2"/>
  <c r="S619" i="2"/>
  <c r="T619" i="2"/>
  <c r="U619" i="2"/>
  <c r="V619" i="2"/>
  <c r="W619" i="2"/>
  <c r="G620" i="2"/>
  <c r="H620" i="2"/>
  <c r="I620" i="2"/>
  <c r="J620" i="2"/>
  <c r="K620" i="2"/>
  <c r="L620" i="2"/>
  <c r="M620" i="2"/>
  <c r="N620" i="2"/>
  <c r="O620" i="2"/>
  <c r="P620" i="2"/>
  <c r="Q620" i="2"/>
  <c r="R620" i="2"/>
  <c r="S620" i="2"/>
  <c r="T620" i="2"/>
  <c r="U620" i="2"/>
  <c r="V620" i="2"/>
  <c r="W620" i="2"/>
  <c r="G621" i="2"/>
  <c r="H621" i="2"/>
  <c r="I621" i="2"/>
  <c r="J621" i="2"/>
  <c r="K621" i="2"/>
  <c r="L621" i="2"/>
  <c r="M621" i="2"/>
  <c r="N621" i="2"/>
  <c r="O621" i="2"/>
  <c r="P621" i="2"/>
  <c r="Q621" i="2"/>
  <c r="R621" i="2"/>
  <c r="S621" i="2"/>
  <c r="T621" i="2"/>
  <c r="U621" i="2"/>
  <c r="V621" i="2"/>
  <c r="W621" i="2"/>
  <c r="G622" i="2"/>
  <c r="H622" i="2"/>
  <c r="I622" i="2"/>
  <c r="J622" i="2"/>
  <c r="K622" i="2"/>
  <c r="L622" i="2"/>
  <c r="M622" i="2"/>
  <c r="N622" i="2"/>
  <c r="O622" i="2"/>
  <c r="P622" i="2"/>
  <c r="Q622" i="2"/>
  <c r="R622" i="2"/>
  <c r="S622" i="2"/>
  <c r="T622" i="2"/>
  <c r="U622" i="2"/>
  <c r="V622" i="2"/>
  <c r="W622" i="2"/>
  <c r="G623" i="2"/>
  <c r="H623" i="2"/>
  <c r="I623" i="2"/>
  <c r="J623" i="2"/>
  <c r="K623" i="2"/>
  <c r="L623" i="2"/>
  <c r="M623" i="2"/>
  <c r="N623" i="2"/>
  <c r="O623" i="2"/>
  <c r="P623" i="2"/>
  <c r="Q623" i="2"/>
  <c r="R623" i="2"/>
  <c r="S623" i="2"/>
  <c r="T623" i="2"/>
  <c r="U623" i="2"/>
  <c r="V623" i="2"/>
  <c r="W623" i="2"/>
  <c r="G624" i="2"/>
  <c r="H624" i="2"/>
  <c r="I624" i="2"/>
  <c r="J624" i="2"/>
  <c r="K624" i="2"/>
  <c r="L624" i="2"/>
  <c r="M624" i="2"/>
  <c r="N624" i="2"/>
  <c r="O624" i="2"/>
  <c r="P624" i="2"/>
  <c r="Q624" i="2"/>
  <c r="R624" i="2"/>
  <c r="S624" i="2"/>
  <c r="T624" i="2"/>
  <c r="U624" i="2"/>
  <c r="V624" i="2"/>
  <c r="W624" i="2"/>
  <c r="G625" i="2"/>
  <c r="H625" i="2"/>
  <c r="I625" i="2"/>
  <c r="J625" i="2"/>
  <c r="K625" i="2"/>
  <c r="L625" i="2"/>
  <c r="M625" i="2"/>
  <c r="N625" i="2"/>
  <c r="O625" i="2"/>
  <c r="P625" i="2"/>
  <c r="Q625" i="2"/>
  <c r="R625" i="2"/>
  <c r="S625" i="2"/>
  <c r="T625" i="2"/>
  <c r="U625" i="2"/>
  <c r="V625" i="2"/>
  <c r="W625" i="2"/>
  <c r="F620" i="2"/>
  <c r="F621" i="2"/>
  <c r="F622" i="2"/>
  <c r="F623" i="2"/>
  <c r="F624" i="2"/>
  <c r="F625" i="2"/>
  <c r="F619" i="2"/>
  <c r="E620" i="2"/>
  <c r="E621" i="2"/>
  <c r="E622" i="2"/>
  <c r="E623" i="2"/>
  <c r="E624" i="2"/>
  <c r="E625" i="2"/>
  <c r="E619" i="2"/>
  <c r="D620" i="2"/>
  <c r="D621" i="2"/>
  <c r="D622" i="2"/>
  <c r="D623" i="2"/>
  <c r="D624" i="2"/>
  <c r="D625" i="2"/>
  <c r="G613" i="2"/>
  <c r="H613" i="2"/>
  <c r="I613" i="2"/>
  <c r="J613" i="2"/>
  <c r="K613" i="2"/>
  <c r="L613" i="2"/>
  <c r="M613" i="2"/>
  <c r="N613" i="2"/>
  <c r="O613" i="2"/>
  <c r="P613" i="2"/>
  <c r="Q613" i="2"/>
  <c r="R613" i="2"/>
  <c r="S613" i="2"/>
  <c r="T613" i="2"/>
  <c r="U613" i="2"/>
  <c r="V613" i="2"/>
  <c r="W613" i="2"/>
  <c r="G614" i="2"/>
  <c r="H614" i="2"/>
  <c r="I614" i="2"/>
  <c r="J614" i="2"/>
  <c r="K614" i="2"/>
  <c r="L614" i="2"/>
  <c r="M614" i="2"/>
  <c r="N614" i="2"/>
  <c r="O614" i="2"/>
  <c r="P614" i="2"/>
  <c r="Q614" i="2"/>
  <c r="R614" i="2"/>
  <c r="S614" i="2"/>
  <c r="T614" i="2"/>
  <c r="U614" i="2"/>
  <c r="V614" i="2"/>
  <c r="W614" i="2"/>
  <c r="G615" i="2"/>
  <c r="H615" i="2"/>
  <c r="I615" i="2"/>
  <c r="J615" i="2"/>
  <c r="K615" i="2"/>
  <c r="L615" i="2"/>
  <c r="M615" i="2"/>
  <c r="N615" i="2"/>
  <c r="O615" i="2"/>
  <c r="P615" i="2"/>
  <c r="Q615" i="2"/>
  <c r="R615" i="2"/>
  <c r="S615" i="2"/>
  <c r="T615" i="2"/>
  <c r="U615" i="2"/>
  <c r="V615" i="2"/>
  <c r="W615" i="2"/>
  <c r="G616" i="2"/>
  <c r="H616" i="2"/>
  <c r="I616" i="2"/>
  <c r="J616" i="2"/>
  <c r="K616" i="2"/>
  <c r="L616" i="2"/>
  <c r="M616" i="2"/>
  <c r="N616" i="2"/>
  <c r="O616" i="2"/>
  <c r="P616" i="2"/>
  <c r="Q616" i="2"/>
  <c r="R616" i="2"/>
  <c r="S616" i="2"/>
  <c r="T616" i="2"/>
  <c r="U616" i="2"/>
  <c r="V616" i="2"/>
  <c r="W616" i="2"/>
  <c r="F614" i="2"/>
  <c r="F615" i="2"/>
  <c r="F616" i="2"/>
  <c r="F613" i="2"/>
  <c r="E614" i="2"/>
  <c r="E615" i="2"/>
  <c r="E616" i="2"/>
  <c r="E613" i="2"/>
  <c r="D614" i="2"/>
  <c r="D615" i="2"/>
  <c r="D616" i="2"/>
  <c r="D613" i="2"/>
  <c r="C610" i="2"/>
  <c r="D600" i="2"/>
  <c r="AV601" i="2"/>
  <c r="AU601" i="2"/>
  <c r="AT601" i="2"/>
  <c r="AS601" i="2"/>
  <c r="AR601" i="2"/>
  <c r="AQ601" i="2"/>
  <c r="AP601" i="2"/>
  <c r="AO601" i="2"/>
  <c r="AN601" i="2"/>
  <c r="AM601" i="2"/>
  <c r="AL601" i="2"/>
  <c r="AK601" i="2"/>
  <c r="AJ601" i="2"/>
  <c r="AI601" i="2"/>
  <c r="AH601" i="2"/>
  <c r="AG601" i="2"/>
  <c r="AF601" i="2"/>
  <c r="AE601" i="2"/>
  <c r="W600" i="2"/>
  <c r="W601" i="2" s="1"/>
  <c r="V600" i="2"/>
  <c r="V601" i="2" s="1"/>
  <c r="U600" i="2"/>
  <c r="U601" i="2" s="1"/>
  <c r="T600" i="2"/>
  <c r="T601" i="2" s="1"/>
  <c r="S600" i="2"/>
  <c r="S601" i="2" s="1"/>
  <c r="R600" i="2"/>
  <c r="R601" i="2" s="1"/>
  <c r="Q600" i="2"/>
  <c r="Q601" i="2" s="1"/>
  <c r="P600" i="2"/>
  <c r="P601" i="2" s="1"/>
  <c r="O600" i="2"/>
  <c r="O601" i="2" s="1"/>
  <c r="N600" i="2"/>
  <c r="N601" i="2" s="1"/>
  <c r="M600" i="2"/>
  <c r="M601" i="2" s="1"/>
  <c r="L600" i="2"/>
  <c r="L601" i="2" s="1"/>
  <c r="K600" i="2"/>
  <c r="K601" i="2" s="1"/>
  <c r="J600" i="2"/>
  <c r="J601" i="2" s="1"/>
  <c r="I600" i="2"/>
  <c r="H600" i="2"/>
  <c r="G600" i="2"/>
  <c r="F600" i="2"/>
  <c r="E600" i="2"/>
  <c r="W604" i="2"/>
  <c r="G603" i="2"/>
  <c r="H603" i="2"/>
  <c r="I603" i="2"/>
  <c r="J603" i="2"/>
  <c r="K603" i="2"/>
  <c r="L603" i="2"/>
  <c r="M603" i="2"/>
  <c r="N603" i="2"/>
  <c r="O603" i="2"/>
  <c r="P603" i="2"/>
  <c r="Q603" i="2"/>
  <c r="R603" i="2"/>
  <c r="S603" i="2"/>
  <c r="T603" i="2"/>
  <c r="U603" i="2"/>
  <c r="V603" i="2"/>
  <c r="W603" i="2"/>
  <c r="G604" i="2"/>
  <c r="H604" i="2"/>
  <c r="I604" i="2"/>
  <c r="J604" i="2"/>
  <c r="K604" i="2"/>
  <c r="L604" i="2"/>
  <c r="M604" i="2"/>
  <c r="N604" i="2"/>
  <c r="O604" i="2"/>
  <c r="P604" i="2"/>
  <c r="Q604" i="2"/>
  <c r="R604" i="2"/>
  <c r="S604" i="2"/>
  <c r="T604" i="2"/>
  <c r="U604" i="2"/>
  <c r="V604" i="2"/>
  <c r="G605" i="2"/>
  <c r="H605" i="2"/>
  <c r="I605" i="2"/>
  <c r="J605" i="2"/>
  <c r="K605" i="2"/>
  <c r="L605" i="2"/>
  <c r="M605" i="2"/>
  <c r="N605" i="2"/>
  <c r="O605" i="2"/>
  <c r="P605" i="2"/>
  <c r="Q605" i="2"/>
  <c r="R605" i="2"/>
  <c r="S605" i="2"/>
  <c r="T605" i="2"/>
  <c r="U605" i="2"/>
  <c r="V605" i="2"/>
  <c r="W605" i="2"/>
  <c r="F604" i="2"/>
  <c r="F605" i="2"/>
  <c r="F603" i="2"/>
  <c r="E604" i="2"/>
  <c r="E605" i="2"/>
  <c r="E603" i="2"/>
  <c r="D604" i="2"/>
  <c r="D605" i="2"/>
  <c r="D603" i="2"/>
  <c r="AV609" i="2"/>
  <c r="AU609" i="2"/>
  <c r="AT609" i="2"/>
  <c r="AS609" i="2"/>
  <c r="AR609" i="2"/>
  <c r="AQ609" i="2"/>
  <c r="AP609" i="2"/>
  <c r="AO609" i="2"/>
  <c r="AN609" i="2"/>
  <c r="AM609" i="2"/>
  <c r="AL609" i="2"/>
  <c r="AK609" i="2"/>
  <c r="AJ609" i="2"/>
  <c r="AI609" i="2"/>
  <c r="AH609" i="2"/>
  <c r="AG609" i="2"/>
  <c r="AF609" i="2"/>
  <c r="AE609" i="2"/>
  <c r="W608" i="2"/>
  <c r="W609" i="2" s="1"/>
  <c r="V608" i="2"/>
  <c r="V609" i="2" s="1"/>
  <c r="U608" i="2"/>
  <c r="U609" i="2" s="1"/>
  <c r="T608" i="2"/>
  <c r="T609" i="2" s="1"/>
  <c r="S608" i="2"/>
  <c r="S609" i="2" s="1"/>
  <c r="R608" i="2"/>
  <c r="R609" i="2" s="1"/>
  <c r="Q608" i="2"/>
  <c r="Q609" i="2" s="1"/>
  <c r="P608" i="2"/>
  <c r="P609" i="2" s="1"/>
  <c r="O608" i="2"/>
  <c r="O609" i="2" s="1"/>
  <c r="N608" i="2"/>
  <c r="N609" i="2" s="1"/>
  <c r="M608" i="2"/>
  <c r="M609" i="2" s="1"/>
  <c r="L608" i="2"/>
  <c r="L609" i="2" s="1"/>
  <c r="K608" i="2"/>
  <c r="K609" i="2" s="1"/>
  <c r="J608" i="2"/>
  <c r="J609" i="2" s="1"/>
  <c r="I608" i="2"/>
  <c r="H608" i="2"/>
  <c r="G608" i="2"/>
  <c r="F608" i="2"/>
  <c r="E608" i="2"/>
  <c r="D608" i="2"/>
  <c r="F588" i="2"/>
  <c r="G586" i="2"/>
  <c r="H586" i="2"/>
  <c r="I586" i="2"/>
  <c r="J586" i="2"/>
  <c r="K586" i="2"/>
  <c r="L586" i="2"/>
  <c r="M586" i="2"/>
  <c r="N586" i="2"/>
  <c r="O586" i="2"/>
  <c r="P586" i="2"/>
  <c r="Q586" i="2"/>
  <c r="R586" i="2"/>
  <c r="S586" i="2"/>
  <c r="T586" i="2"/>
  <c r="U586" i="2"/>
  <c r="V586" i="2"/>
  <c r="W586" i="2"/>
  <c r="G587" i="2"/>
  <c r="H587" i="2"/>
  <c r="I587" i="2"/>
  <c r="J587" i="2"/>
  <c r="K587" i="2"/>
  <c r="L587" i="2"/>
  <c r="M587" i="2"/>
  <c r="N587" i="2"/>
  <c r="O587" i="2"/>
  <c r="P587" i="2"/>
  <c r="Q587" i="2"/>
  <c r="R587" i="2"/>
  <c r="S587" i="2"/>
  <c r="T587" i="2"/>
  <c r="U587" i="2"/>
  <c r="V587" i="2"/>
  <c r="W587" i="2"/>
  <c r="G588" i="2"/>
  <c r="H588" i="2"/>
  <c r="I588" i="2"/>
  <c r="J588" i="2"/>
  <c r="K588" i="2"/>
  <c r="L588" i="2"/>
  <c r="M588" i="2"/>
  <c r="N588" i="2"/>
  <c r="O588" i="2"/>
  <c r="P588" i="2"/>
  <c r="Q588" i="2"/>
  <c r="R588" i="2"/>
  <c r="S588" i="2"/>
  <c r="T588" i="2"/>
  <c r="U588" i="2"/>
  <c r="V588" i="2"/>
  <c r="W588" i="2"/>
  <c r="G589" i="2"/>
  <c r="H589" i="2"/>
  <c r="I589" i="2"/>
  <c r="J589" i="2"/>
  <c r="K589" i="2"/>
  <c r="L589" i="2"/>
  <c r="M589" i="2"/>
  <c r="N589" i="2"/>
  <c r="O589" i="2"/>
  <c r="P589" i="2"/>
  <c r="Q589" i="2"/>
  <c r="R589" i="2"/>
  <c r="S589" i="2"/>
  <c r="T589" i="2"/>
  <c r="U589" i="2"/>
  <c r="V589" i="2"/>
  <c r="W589" i="2"/>
  <c r="F587" i="2"/>
  <c r="F589" i="2"/>
  <c r="F586" i="2"/>
  <c r="E587" i="2"/>
  <c r="E588" i="2"/>
  <c r="E589" i="2"/>
  <c r="E586" i="2"/>
  <c r="D587" i="2"/>
  <c r="D588" i="2"/>
  <c r="D589" i="2"/>
  <c r="D586" i="2"/>
  <c r="W597" i="2"/>
  <c r="G592" i="2"/>
  <c r="H592" i="2"/>
  <c r="I592" i="2"/>
  <c r="J592" i="2"/>
  <c r="K592" i="2"/>
  <c r="L592" i="2"/>
  <c r="M592" i="2"/>
  <c r="N592" i="2"/>
  <c r="O592" i="2"/>
  <c r="P592" i="2"/>
  <c r="Q592" i="2"/>
  <c r="R592" i="2"/>
  <c r="S592" i="2"/>
  <c r="T592" i="2"/>
  <c r="U592" i="2"/>
  <c r="V592" i="2"/>
  <c r="W592" i="2"/>
  <c r="G593" i="2"/>
  <c r="H593" i="2"/>
  <c r="I593" i="2"/>
  <c r="J593" i="2"/>
  <c r="K593" i="2"/>
  <c r="L593" i="2"/>
  <c r="M593" i="2"/>
  <c r="N593" i="2"/>
  <c r="O593" i="2"/>
  <c r="P593" i="2"/>
  <c r="Q593" i="2"/>
  <c r="R593" i="2"/>
  <c r="S593" i="2"/>
  <c r="T593" i="2"/>
  <c r="U593" i="2"/>
  <c r="V593" i="2"/>
  <c r="W593" i="2"/>
  <c r="G594" i="2"/>
  <c r="H594" i="2"/>
  <c r="I594" i="2"/>
  <c r="J594" i="2"/>
  <c r="K594" i="2"/>
  <c r="L594" i="2"/>
  <c r="M594" i="2"/>
  <c r="N594" i="2"/>
  <c r="O594" i="2"/>
  <c r="P594" i="2"/>
  <c r="Q594" i="2"/>
  <c r="R594" i="2"/>
  <c r="S594" i="2"/>
  <c r="T594" i="2"/>
  <c r="U594" i="2"/>
  <c r="V594" i="2"/>
  <c r="W594" i="2"/>
  <c r="G595" i="2"/>
  <c r="H595" i="2"/>
  <c r="I595" i="2"/>
  <c r="J595" i="2"/>
  <c r="K595" i="2"/>
  <c r="L595" i="2"/>
  <c r="M595" i="2"/>
  <c r="N595" i="2"/>
  <c r="O595" i="2"/>
  <c r="P595" i="2"/>
  <c r="Q595" i="2"/>
  <c r="R595" i="2"/>
  <c r="S595" i="2"/>
  <c r="T595" i="2"/>
  <c r="U595" i="2"/>
  <c r="V595" i="2"/>
  <c r="W595" i="2"/>
  <c r="G596" i="2"/>
  <c r="H596" i="2"/>
  <c r="I596" i="2"/>
  <c r="J596" i="2"/>
  <c r="K596" i="2"/>
  <c r="L596" i="2"/>
  <c r="M596" i="2"/>
  <c r="N596" i="2"/>
  <c r="O596" i="2"/>
  <c r="P596" i="2"/>
  <c r="Q596" i="2"/>
  <c r="R596" i="2"/>
  <c r="S596" i="2"/>
  <c r="T596" i="2"/>
  <c r="U596" i="2"/>
  <c r="V596" i="2"/>
  <c r="W596" i="2"/>
  <c r="G597" i="2"/>
  <c r="H597" i="2"/>
  <c r="I597" i="2"/>
  <c r="J597" i="2"/>
  <c r="K597" i="2"/>
  <c r="L597" i="2"/>
  <c r="M597" i="2"/>
  <c r="N597" i="2"/>
  <c r="O597" i="2"/>
  <c r="P597" i="2"/>
  <c r="Q597" i="2"/>
  <c r="R597" i="2"/>
  <c r="S597" i="2"/>
  <c r="T597" i="2"/>
  <c r="U597" i="2"/>
  <c r="V597" i="2"/>
  <c r="F597" i="2"/>
  <c r="F593" i="2"/>
  <c r="F594" i="2"/>
  <c r="F595" i="2"/>
  <c r="F596" i="2"/>
  <c r="F592" i="2"/>
  <c r="E593" i="2"/>
  <c r="E594" i="2"/>
  <c r="E595" i="2"/>
  <c r="E596" i="2"/>
  <c r="E597" i="2"/>
  <c r="E592" i="2"/>
  <c r="D593" i="2"/>
  <c r="D594" i="2"/>
  <c r="D595" i="2"/>
  <c r="D596" i="2"/>
  <c r="D597" i="2"/>
  <c r="D592" i="2"/>
  <c r="F576" i="2"/>
  <c r="I575" i="2"/>
  <c r="G569" i="2"/>
  <c r="H569" i="2"/>
  <c r="I569" i="2"/>
  <c r="J569" i="2"/>
  <c r="K569" i="2"/>
  <c r="L569" i="2"/>
  <c r="M569" i="2"/>
  <c r="N569" i="2"/>
  <c r="O569" i="2"/>
  <c r="P569" i="2"/>
  <c r="Q569" i="2"/>
  <c r="R569" i="2"/>
  <c r="S569" i="2"/>
  <c r="T569" i="2"/>
  <c r="U569" i="2"/>
  <c r="V569" i="2"/>
  <c r="W569" i="2"/>
  <c r="G570" i="2"/>
  <c r="H570" i="2"/>
  <c r="I570" i="2"/>
  <c r="J570" i="2"/>
  <c r="K570" i="2"/>
  <c r="L570" i="2"/>
  <c r="M570" i="2"/>
  <c r="N570" i="2"/>
  <c r="O570" i="2"/>
  <c r="P570" i="2"/>
  <c r="Q570" i="2"/>
  <c r="R570" i="2"/>
  <c r="S570" i="2"/>
  <c r="T570" i="2"/>
  <c r="U570" i="2"/>
  <c r="V570" i="2"/>
  <c r="W570" i="2"/>
  <c r="G571" i="2"/>
  <c r="H571" i="2"/>
  <c r="I571" i="2"/>
  <c r="J571" i="2"/>
  <c r="K571" i="2"/>
  <c r="L571" i="2"/>
  <c r="M571" i="2"/>
  <c r="N571" i="2"/>
  <c r="O571" i="2"/>
  <c r="P571" i="2"/>
  <c r="Q571" i="2"/>
  <c r="R571" i="2"/>
  <c r="S571" i="2"/>
  <c r="T571" i="2"/>
  <c r="U571" i="2"/>
  <c r="V571" i="2"/>
  <c r="W571" i="2"/>
  <c r="G572" i="2"/>
  <c r="H572" i="2"/>
  <c r="I572" i="2"/>
  <c r="J572" i="2"/>
  <c r="K572" i="2"/>
  <c r="L572" i="2"/>
  <c r="M572" i="2"/>
  <c r="N572" i="2"/>
  <c r="O572" i="2"/>
  <c r="P572" i="2"/>
  <c r="Q572" i="2"/>
  <c r="R572" i="2"/>
  <c r="S572" i="2"/>
  <c r="T572" i="2"/>
  <c r="U572" i="2"/>
  <c r="V572" i="2"/>
  <c r="W572" i="2"/>
  <c r="G573" i="2"/>
  <c r="H573" i="2"/>
  <c r="I573" i="2"/>
  <c r="J573" i="2"/>
  <c r="K573" i="2"/>
  <c r="L573" i="2"/>
  <c r="M573" i="2"/>
  <c r="N573" i="2"/>
  <c r="O573" i="2"/>
  <c r="P573" i="2"/>
  <c r="Q573" i="2"/>
  <c r="R573" i="2"/>
  <c r="S573" i="2"/>
  <c r="T573" i="2"/>
  <c r="U573" i="2"/>
  <c r="V573" i="2"/>
  <c r="W573" i="2"/>
  <c r="G574" i="2"/>
  <c r="H574" i="2"/>
  <c r="I574" i="2"/>
  <c r="J574" i="2"/>
  <c r="K574" i="2"/>
  <c r="L574" i="2"/>
  <c r="M574" i="2"/>
  <c r="N574" i="2"/>
  <c r="O574" i="2"/>
  <c r="P574" i="2"/>
  <c r="Q574" i="2"/>
  <c r="R574" i="2"/>
  <c r="S574" i="2"/>
  <c r="T574" i="2"/>
  <c r="U574" i="2"/>
  <c r="V574" i="2"/>
  <c r="W574" i="2"/>
  <c r="G575" i="2"/>
  <c r="H575" i="2"/>
  <c r="J575" i="2"/>
  <c r="K575" i="2"/>
  <c r="L575" i="2"/>
  <c r="M575" i="2"/>
  <c r="N575" i="2"/>
  <c r="O575" i="2"/>
  <c r="P575" i="2"/>
  <c r="Q575" i="2"/>
  <c r="R575" i="2"/>
  <c r="S575" i="2"/>
  <c r="T575" i="2"/>
  <c r="U575" i="2"/>
  <c r="V575" i="2"/>
  <c r="W575" i="2"/>
  <c r="H565" i="2"/>
  <c r="F566" i="2"/>
  <c r="F567" i="2"/>
  <c r="F568" i="2"/>
  <c r="F569" i="2"/>
  <c r="F570" i="2"/>
  <c r="F571" i="2"/>
  <c r="F572" i="2"/>
  <c r="F573" i="2"/>
  <c r="F574" i="2"/>
  <c r="F575" i="2"/>
  <c r="F565" i="2"/>
  <c r="E566" i="2"/>
  <c r="E567" i="2"/>
  <c r="E568" i="2"/>
  <c r="E569" i="2"/>
  <c r="E570" i="2"/>
  <c r="E571" i="2"/>
  <c r="E572" i="2"/>
  <c r="E573" i="2"/>
  <c r="E574" i="2"/>
  <c r="E575" i="2"/>
  <c r="E565" i="2"/>
  <c r="D566" i="2"/>
  <c r="D567" i="2"/>
  <c r="D568" i="2"/>
  <c r="D569" i="2"/>
  <c r="D570" i="2"/>
  <c r="D571" i="2"/>
  <c r="D572" i="2"/>
  <c r="D573" i="2"/>
  <c r="D574" i="2"/>
  <c r="D575" i="2"/>
  <c r="D565" i="2"/>
  <c r="W568" i="2"/>
  <c r="V568" i="2"/>
  <c r="U568" i="2"/>
  <c r="T568" i="2"/>
  <c r="S568" i="2"/>
  <c r="R568" i="2"/>
  <c r="Q568" i="2"/>
  <c r="P568" i="2"/>
  <c r="O568" i="2"/>
  <c r="N568" i="2"/>
  <c r="M568" i="2"/>
  <c r="L568" i="2"/>
  <c r="K568" i="2"/>
  <c r="J568" i="2"/>
  <c r="I568" i="2"/>
  <c r="H568" i="2"/>
  <c r="G568" i="2"/>
  <c r="W567" i="2"/>
  <c r="V567" i="2"/>
  <c r="U567" i="2"/>
  <c r="T567" i="2"/>
  <c r="S567" i="2"/>
  <c r="R567" i="2"/>
  <c r="Q567" i="2"/>
  <c r="P567" i="2"/>
  <c r="O567" i="2"/>
  <c r="N567" i="2"/>
  <c r="M567" i="2"/>
  <c r="L567" i="2"/>
  <c r="K567" i="2"/>
  <c r="J567" i="2"/>
  <c r="I567" i="2"/>
  <c r="H567" i="2"/>
  <c r="G567" i="2"/>
  <c r="W566" i="2"/>
  <c r="V566" i="2"/>
  <c r="U566" i="2"/>
  <c r="T566" i="2"/>
  <c r="S566" i="2"/>
  <c r="R566" i="2"/>
  <c r="Q566" i="2"/>
  <c r="P566" i="2"/>
  <c r="O566" i="2"/>
  <c r="N566" i="2"/>
  <c r="M566" i="2"/>
  <c r="L566" i="2"/>
  <c r="K566" i="2"/>
  <c r="J566" i="2"/>
  <c r="I566" i="2"/>
  <c r="H566" i="2"/>
  <c r="G566" i="2"/>
  <c r="W565" i="2"/>
  <c r="V565" i="2"/>
  <c r="U565" i="2"/>
  <c r="T565" i="2"/>
  <c r="S565" i="2"/>
  <c r="R565" i="2"/>
  <c r="Q565" i="2"/>
  <c r="P565" i="2"/>
  <c r="O565" i="2"/>
  <c r="N565" i="2"/>
  <c r="M565" i="2"/>
  <c r="L565" i="2"/>
  <c r="K565" i="2"/>
  <c r="J565" i="2"/>
  <c r="I565" i="2"/>
  <c r="G565" i="2"/>
  <c r="D558" i="2"/>
  <c r="C562" i="2"/>
  <c r="D560" i="2"/>
  <c r="AV561" i="2"/>
  <c r="AU561" i="2"/>
  <c r="AT561" i="2"/>
  <c r="AS561" i="2"/>
  <c r="AR561" i="2"/>
  <c r="AQ561" i="2"/>
  <c r="AP561" i="2"/>
  <c r="AO561" i="2"/>
  <c r="AN561" i="2"/>
  <c r="AM561" i="2"/>
  <c r="AL561" i="2"/>
  <c r="AK561" i="2"/>
  <c r="AJ561" i="2"/>
  <c r="AI561" i="2"/>
  <c r="AH561" i="2"/>
  <c r="AG561" i="2"/>
  <c r="AF561" i="2"/>
  <c r="AE561" i="2"/>
  <c r="W560" i="2"/>
  <c r="V560" i="2"/>
  <c r="U560" i="2"/>
  <c r="T560" i="2"/>
  <c r="S560" i="2"/>
  <c r="R560" i="2"/>
  <c r="Q560" i="2"/>
  <c r="P560" i="2"/>
  <c r="O560" i="2"/>
  <c r="N560" i="2"/>
  <c r="M560" i="2"/>
  <c r="L560" i="2"/>
  <c r="K560" i="2"/>
  <c r="J560" i="2"/>
  <c r="I560" i="2"/>
  <c r="H560" i="2"/>
  <c r="G560" i="2"/>
  <c r="F560" i="2"/>
  <c r="E560" i="2"/>
  <c r="W558" i="2"/>
  <c r="V558" i="2"/>
  <c r="U558" i="2"/>
  <c r="T558" i="2"/>
  <c r="S558" i="2"/>
  <c r="R558" i="2"/>
  <c r="Q558" i="2"/>
  <c r="P558" i="2"/>
  <c r="O558" i="2"/>
  <c r="N558" i="2"/>
  <c r="M558" i="2"/>
  <c r="L558" i="2"/>
  <c r="K558" i="2"/>
  <c r="J558" i="2"/>
  <c r="I558" i="2"/>
  <c r="H558" i="2"/>
  <c r="G558" i="2"/>
  <c r="F558" i="2"/>
  <c r="E558" i="2"/>
  <c r="C555" i="2"/>
  <c r="D549" i="2"/>
  <c r="W549" i="2"/>
  <c r="W550" i="2" s="1"/>
  <c r="V549" i="2"/>
  <c r="U549" i="2"/>
  <c r="U550" i="2" s="1"/>
  <c r="T549" i="2"/>
  <c r="T550" i="2" s="1"/>
  <c r="S549" i="2"/>
  <c r="S550" i="2" s="1"/>
  <c r="R549" i="2"/>
  <c r="R550" i="2" s="1"/>
  <c r="Q549" i="2"/>
  <c r="Q550" i="2" s="1"/>
  <c r="P549" i="2"/>
  <c r="P550" i="2" s="1"/>
  <c r="O549" i="2"/>
  <c r="O550" i="2" s="1"/>
  <c r="N549" i="2"/>
  <c r="N550" i="2" s="1"/>
  <c r="M549" i="2"/>
  <c r="M550" i="2" s="1"/>
  <c r="L549" i="2"/>
  <c r="L550" i="2" s="1"/>
  <c r="K549" i="2"/>
  <c r="K550" i="2" s="1"/>
  <c r="J549" i="2"/>
  <c r="J550" i="2" s="1"/>
  <c r="I549" i="2"/>
  <c r="H549" i="2"/>
  <c r="G549" i="2"/>
  <c r="F549" i="2"/>
  <c r="E549" i="2"/>
  <c r="D553" i="2"/>
  <c r="F543" i="2"/>
  <c r="D546" i="2"/>
  <c r="G543" i="2"/>
  <c r="H543" i="2"/>
  <c r="I543" i="2"/>
  <c r="J543" i="2"/>
  <c r="K543" i="2"/>
  <c r="L543" i="2"/>
  <c r="M543" i="2"/>
  <c r="N543" i="2"/>
  <c r="O543" i="2"/>
  <c r="P543" i="2"/>
  <c r="Q543" i="2"/>
  <c r="R543" i="2"/>
  <c r="S543" i="2"/>
  <c r="T543" i="2"/>
  <c r="U543" i="2"/>
  <c r="V543" i="2"/>
  <c r="W543" i="2"/>
  <c r="G544" i="2"/>
  <c r="H544" i="2"/>
  <c r="I544" i="2"/>
  <c r="J544" i="2"/>
  <c r="K544" i="2"/>
  <c r="L544" i="2"/>
  <c r="M544" i="2"/>
  <c r="N544" i="2"/>
  <c r="O544" i="2"/>
  <c r="P544" i="2"/>
  <c r="Q544" i="2"/>
  <c r="R544" i="2"/>
  <c r="S544" i="2"/>
  <c r="T544" i="2"/>
  <c r="U544" i="2"/>
  <c r="V544" i="2"/>
  <c r="W544" i="2"/>
  <c r="G545" i="2"/>
  <c r="H545" i="2"/>
  <c r="I545" i="2"/>
  <c r="J545" i="2"/>
  <c r="K545" i="2"/>
  <c r="L545" i="2"/>
  <c r="M545" i="2"/>
  <c r="N545" i="2"/>
  <c r="O545" i="2"/>
  <c r="P545" i="2"/>
  <c r="Q545" i="2"/>
  <c r="R545" i="2"/>
  <c r="S545" i="2"/>
  <c r="T545" i="2"/>
  <c r="U545" i="2"/>
  <c r="V545" i="2"/>
  <c r="W545" i="2"/>
  <c r="G546" i="2"/>
  <c r="H546" i="2"/>
  <c r="I546" i="2"/>
  <c r="J546" i="2"/>
  <c r="K546" i="2"/>
  <c r="L546" i="2"/>
  <c r="M546" i="2"/>
  <c r="N546" i="2"/>
  <c r="O546" i="2"/>
  <c r="P546" i="2"/>
  <c r="Q546" i="2"/>
  <c r="R546" i="2"/>
  <c r="S546" i="2"/>
  <c r="T546" i="2"/>
  <c r="U546" i="2"/>
  <c r="V546" i="2"/>
  <c r="W546" i="2"/>
  <c r="F544" i="2"/>
  <c r="F545" i="2"/>
  <c r="F546" i="2"/>
  <c r="E544" i="2"/>
  <c r="E545" i="2"/>
  <c r="E546" i="2"/>
  <c r="E543" i="2"/>
  <c r="D544" i="2"/>
  <c r="D545" i="2"/>
  <c r="D543" i="2"/>
  <c r="G534" i="2"/>
  <c r="H534" i="2"/>
  <c r="I534" i="2"/>
  <c r="J534" i="2"/>
  <c r="K534" i="2"/>
  <c r="L534" i="2"/>
  <c r="M534" i="2"/>
  <c r="N534" i="2"/>
  <c r="O534" i="2"/>
  <c r="P534" i="2"/>
  <c r="Q534" i="2"/>
  <c r="R534" i="2"/>
  <c r="S534" i="2"/>
  <c r="T534" i="2"/>
  <c r="U534" i="2"/>
  <c r="V534" i="2"/>
  <c r="W534" i="2"/>
  <c r="G535" i="2"/>
  <c r="H535" i="2"/>
  <c r="I535" i="2"/>
  <c r="J535" i="2"/>
  <c r="K535" i="2"/>
  <c r="L535" i="2"/>
  <c r="M535" i="2"/>
  <c r="N535" i="2"/>
  <c r="O535" i="2"/>
  <c r="P535" i="2"/>
  <c r="Q535" i="2"/>
  <c r="R535" i="2"/>
  <c r="S535" i="2"/>
  <c r="T535" i="2"/>
  <c r="U535" i="2"/>
  <c r="V535" i="2"/>
  <c r="W535" i="2"/>
  <c r="G536" i="2"/>
  <c r="H536" i="2"/>
  <c r="I536" i="2"/>
  <c r="J536" i="2"/>
  <c r="K536" i="2"/>
  <c r="L536" i="2"/>
  <c r="M536" i="2"/>
  <c r="N536" i="2"/>
  <c r="O536" i="2"/>
  <c r="P536" i="2"/>
  <c r="Q536" i="2"/>
  <c r="R536" i="2"/>
  <c r="S536" i="2"/>
  <c r="T536" i="2"/>
  <c r="U536" i="2"/>
  <c r="V536" i="2"/>
  <c r="W536" i="2"/>
  <c r="G537" i="2"/>
  <c r="H537" i="2"/>
  <c r="I537" i="2"/>
  <c r="J537" i="2"/>
  <c r="K537" i="2"/>
  <c r="L537" i="2"/>
  <c r="M537" i="2"/>
  <c r="N537" i="2"/>
  <c r="O537" i="2"/>
  <c r="P537" i="2"/>
  <c r="Q537" i="2"/>
  <c r="R537" i="2"/>
  <c r="S537" i="2"/>
  <c r="T537" i="2"/>
  <c r="U537" i="2"/>
  <c r="V537" i="2"/>
  <c r="W537" i="2"/>
  <c r="G538" i="2"/>
  <c r="H538" i="2"/>
  <c r="I538" i="2"/>
  <c r="J538" i="2"/>
  <c r="K538" i="2"/>
  <c r="L538" i="2"/>
  <c r="M538" i="2"/>
  <c r="N538" i="2"/>
  <c r="O538" i="2"/>
  <c r="P538" i="2"/>
  <c r="Q538" i="2"/>
  <c r="R538" i="2"/>
  <c r="S538" i="2"/>
  <c r="T538" i="2"/>
  <c r="U538" i="2"/>
  <c r="V538" i="2"/>
  <c r="W538" i="2"/>
  <c r="G539" i="2"/>
  <c r="H539" i="2"/>
  <c r="I539" i="2"/>
  <c r="J539" i="2"/>
  <c r="K539" i="2"/>
  <c r="L539" i="2"/>
  <c r="M539" i="2"/>
  <c r="N539" i="2"/>
  <c r="O539" i="2"/>
  <c r="P539" i="2"/>
  <c r="Q539" i="2"/>
  <c r="R539" i="2"/>
  <c r="S539" i="2"/>
  <c r="T539" i="2"/>
  <c r="U539" i="2"/>
  <c r="V539" i="2"/>
  <c r="W539" i="2"/>
  <c r="G540" i="2"/>
  <c r="H540" i="2"/>
  <c r="I540" i="2"/>
  <c r="J540" i="2"/>
  <c r="K540" i="2"/>
  <c r="L540" i="2"/>
  <c r="M540" i="2"/>
  <c r="N540" i="2"/>
  <c r="O540" i="2"/>
  <c r="P540" i="2"/>
  <c r="Q540" i="2"/>
  <c r="R540" i="2"/>
  <c r="S540" i="2"/>
  <c r="T540" i="2"/>
  <c r="U540" i="2"/>
  <c r="V540" i="2"/>
  <c r="W540" i="2"/>
  <c r="F540" i="2"/>
  <c r="F539" i="2"/>
  <c r="F538" i="2"/>
  <c r="F537" i="2"/>
  <c r="F536" i="2"/>
  <c r="F535" i="2"/>
  <c r="F534" i="2"/>
  <c r="E535" i="2"/>
  <c r="E536" i="2"/>
  <c r="E537" i="2"/>
  <c r="E538" i="2"/>
  <c r="E539" i="2"/>
  <c r="E540" i="2"/>
  <c r="E534" i="2"/>
  <c r="D535" i="2"/>
  <c r="D536" i="2"/>
  <c r="D537" i="2"/>
  <c r="D538" i="2"/>
  <c r="D539" i="2"/>
  <c r="D540" i="2"/>
  <c r="D534" i="2"/>
  <c r="W553" i="2"/>
  <c r="W554" i="2" s="1"/>
  <c r="V553" i="2"/>
  <c r="V554" i="2" s="1"/>
  <c r="U553" i="2"/>
  <c r="U554" i="2" s="1"/>
  <c r="T553" i="2"/>
  <c r="T554" i="2" s="1"/>
  <c r="S553" i="2"/>
  <c r="S554" i="2" s="1"/>
  <c r="R553" i="2"/>
  <c r="R554" i="2" s="1"/>
  <c r="Q553" i="2"/>
  <c r="Q554" i="2" s="1"/>
  <c r="P553" i="2"/>
  <c r="P554" i="2" s="1"/>
  <c r="O553" i="2"/>
  <c r="O554" i="2" s="1"/>
  <c r="N553" i="2"/>
  <c r="N554" i="2" s="1"/>
  <c r="M553" i="2"/>
  <c r="M554" i="2" s="1"/>
  <c r="L553" i="2"/>
  <c r="L554" i="2" s="1"/>
  <c r="K553" i="2"/>
  <c r="K554" i="2" s="1"/>
  <c r="J553" i="2"/>
  <c r="J554" i="2" s="1"/>
  <c r="I553" i="2"/>
  <c r="H553" i="2"/>
  <c r="G553" i="2"/>
  <c r="F553" i="2"/>
  <c r="E553" i="2"/>
  <c r="V550" i="2"/>
  <c r="C528" i="2"/>
  <c r="G524" i="2"/>
  <c r="H524" i="2"/>
  <c r="I524" i="2"/>
  <c r="J524" i="2"/>
  <c r="K524" i="2"/>
  <c r="L524" i="2"/>
  <c r="M524" i="2"/>
  <c r="N524" i="2"/>
  <c r="O524" i="2"/>
  <c r="P524" i="2"/>
  <c r="Q524" i="2"/>
  <c r="R524" i="2"/>
  <c r="S524" i="2"/>
  <c r="T524" i="2"/>
  <c r="U524" i="2"/>
  <c r="V524" i="2"/>
  <c r="W524" i="2"/>
  <c r="G525" i="2"/>
  <c r="H525" i="2"/>
  <c r="I525" i="2"/>
  <c r="J525" i="2"/>
  <c r="K525" i="2"/>
  <c r="L525" i="2"/>
  <c r="M525" i="2"/>
  <c r="N525" i="2"/>
  <c r="O525" i="2"/>
  <c r="P525" i="2"/>
  <c r="Q525" i="2"/>
  <c r="R525" i="2"/>
  <c r="S525" i="2"/>
  <c r="T525" i="2"/>
  <c r="U525" i="2"/>
  <c r="V525" i="2"/>
  <c r="W525" i="2"/>
  <c r="G526" i="2"/>
  <c r="H526" i="2"/>
  <c r="I526" i="2"/>
  <c r="J526" i="2"/>
  <c r="K526" i="2"/>
  <c r="L526" i="2"/>
  <c r="M526" i="2"/>
  <c r="N526" i="2"/>
  <c r="O526" i="2"/>
  <c r="P526" i="2"/>
  <c r="Q526" i="2"/>
  <c r="R526" i="2"/>
  <c r="S526" i="2"/>
  <c r="T526" i="2"/>
  <c r="U526" i="2"/>
  <c r="V526" i="2"/>
  <c r="W526" i="2"/>
  <c r="F526" i="2"/>
  <c r="F525" i="2"/>
  <c r="F524" i="2"/>
  <c r="E525" i="2"/>
  <c r="E526" i="2"/>
  <c r="E524" i="2"/>
  <c r="D525" i="2"/>
  <c r="D526" i="2"/>
  <c r="D524" i="2"/>
  <c r="G1088" i="2"/>
  <c r="E511" i="2"/>
  <c r="AV512" i="2"/>
  <c r="AU512" i="2"/>
  <c r="AT512" i="2"/>
  <c r="AS512" i="2"/>
  <c r="AR512" i="2"/>
  <c r="AQ512" i="2"/>
  <c r="AP512" i="2"/>
  <c r="AO512" i="2"/>
  <c r="AN512" i="2"/>
  <c r="AM512" i="2"/>
  <c r="AL512" i="2"/>
  <c r="AK512" i="2"/>
  <c r="AJ512" i="2"/>
  <c r="AI512" i="2"/>
  <c r="AH512" i="2"/>
  <c r="AG512" i="2"/>
  <c r="AF512" i="2"/>
  <c r="AE512" i="2"/>
  <c r="W511" i="2"/>
  <c r="W512" i="2" s="1"/>
  <c r="V511" i="2"/>
  <c r="V512" i="2" s="1"/>
  <c r="U511" i="2"/>
  <c r="U512" i="2" s="1"/>
  <c r="T511" i="2"/>
  <c r="T512" i="2" s="1"/>
  <c r="S511" i="2"/>
  <c r="S512" i="2" s="1"/>
  <c r="R511" i="2"/>
  <c r="R512" i="2" s="1"/>
  <c r="Q511" i="2"/>
  <c r="Q512" i="2" s="1"/>
  <c r="P511" i="2"/>
  <c r="P512" i="2" s="1"/>
  <c r="O511" i="2"/>
  <c r="O512" i="2" s="1"/>
  <c r="N511" i="2"/>
  <c r="N512" i="2" s="1"/>
  <c r="M511" i="2"/>
  <c r="M512" i="2" s="1"/>
  <c r="L511" i="2"/>
  <c r="L512" i="2" s="1"/>
  <c r="K511" i="2"/>
  <c r="K512" i="2" s="1"/>
  <c r="J511" i="2"/>
  <c r="J512" i="2" s="1"/>
  <c r="I511" i="2"/>
  <c r="H511" i="2"/>
  <c r="G511" i="2"/>
  <c r="F511" i="2"/>
  <c r="D511" i="2"/>
  <c r="G502" i="2"/>
  <c r="H502" i="2"/>
  <c r="I502" i="2"/>
  <c r="J502" i="2"/>
  <c r="K502" i="2"/>
  <c r="L502" i="2"/>
  <c r="M502" i="2"/>
  <c r="N502" i="2"/>
  <c r="O502" i="2"/>
  <c r="P502" i="2"/>
  <c r="Q502" i="2"/>
  <c r="R502" i="2"/>
  <c r="S502" i="2"/>
  <c r="T502" i="2"/>
  <c r="U502" i="2"/>
  <c r="V502" i="2"/>
  <c r="W502" i="2"/>
  <c r="G503" i="2"/>
  <c r="H503" i="2"/>
  <c r="I503" i="2"/>
  <c r="J503" i="2"/>
  <c r="K503" i="2"/>
  <c r="L503" i="2"/>
  <c r="M503" i="2"/>
  <c r="N503" i="2"/>
  <c r="O503" i="2"/>
  <c r="P503" i="2"/>
  <c r="Q503" i="2"/>
  <c r="R503" i="2"/>
  <c r="S503" i="2"/>
  <c r="T503" i="2"/>
  <c r="U503" i="2"/>
  <c r="V503" i="2"/>
  <c r="W503" i="2"/>
  <c r="G504" i="2"/>
  <c r="H504" i="2"/>
  <c r="I504" i="2"/>
  <c r="J504" i="2"/>
  <c r="K504" i="2"/>
  <c r="L504" i="2"/>
  <c r="M504" i="2"/>
  <c r="N504" i="2"/>
  <c r="O504" i="2"/>
  <c r="P504" i="2"/>
  <c r="Q504" i="2"/>
  <c r="R504" i="2"/>
  <c r="S504" i="2"/>
  <c r="T504" i="2"/>
  <c r="U504" i="2"/>
  <c r="V504" i="2"/>
  <c r="W504" i="2"/>
  <c r="G505" i="2"/>
  <c r="H505" i="2"/>
  <c r="I505" i="2"/>
  <c r="J505" i="2"/>
  <c r="K505" i="2"/>
  <c r="L505" i="2"/>
  <c r="M505" i="2"/>
  <c r="N505" i="2"/>
  <c r="O505" i="2"/>
  <c r="P505" i="2"/>
  <c r="Q505" i="2"/>
  <c r="R505" i="2"/>
  <c r="S505" i="2"/>
  <c r="T505" i="2"/>
  <c r="U505" i="2"/>
  <c r="V505" i="2"/>
  <c r="W505" i="2"/>
  <c r="G506" i="2"/>
  <c r="H506" i="2"/>
  <c r="I506" i="2"/>
  <c r="J506" i="2"/>
  <c r="K506" i="2"/>
  <c r="L506" i="2"/>
  <c r="M506" i="2"/>
  <c r="N506" i="2"/>
  <c r="O506" i="2"/>
  <c r="P506" i="2"/>
  <c r="Q506" i="2"/>
  <c r="R506" i="2"/>
  <c r="S506" i="2"/>
  <c r="T506" i="2"/>
  <c r="U506" i="2"/>
  <c r="V506" i="2"/>
  <c r="W506" i="2"/>
  <c r="G507" i="2"/>
  <c r="H507" i="2"/>
  <c r="I507" i="2"/>
  <c r="J507" i="2"/>
  <c r="K507" i="2"/>
  <c r="L507" i="2"/>
  <c r="M507" i="2"/>
  <c r="N507" i="2"/>
  <c r="O507" i="2"/>
  <c r="P507" i="2"/>
  <c r="Q507" i="2"/>
  <c r="R507" i="2"/>
  <c r="S507" i="2"/>
  <c r="T507" i="2"/>
  <c r="U507" i="2"/>
  <c r="V507" i="2"/>
  <c r="W507" i="2"/>
  <c r="G508" i="2"/>
  <c r="H508" i="2"/>
  <c r="I508" i="2"/>
  <c r="J508" i="2"/>
  <c r="K508" i="2"/>
  <c r="L508" i="2"/>
  <c r="M508" i="2"/>
  <c r="N508" i="2"/>
  <c r="O508" i="2"/>
  <c r="P508" i="2"/>
  <c r="Q508" i="2"/>
  <c r="R508" i="2"/>
  <c r="S508" i="2"/>
  <c r="T508" i="2"/>
  <c r="U508" i="2"/>
  <c r="V508" i="2"/>
  <c r="W508" i="2"/>
  <c r="F508" i="2"/>
  <c r="F507" i="2"/>
  <c r="F506" i="2"/>
  <c r="F505" i="2"/>
  <c r="F504" i="2"/>
  <c r="F503" i="2"/>
  <c r="F502" i="2"/>
  <c r="E503" i="2"/>
  <c r="E504" i="2"/>
  <c r="E505" i="2"/>
  <c r="E506" i="2"/>
  <c r="E507" i="2"/>
  <c r="E508" i="2"/>
  <c r="E502" i="2"/>
  <c r="D503" i="2"/>
  <c r="D504" i="2"/>
  <c r="D505" i="2"/>
  <c r="D506" i="2"/>
  <c r="D507" i="2"/>
  <c r="D508" i="2"/>
  <c r="D502" i="2"/>
  <c r="C499" i="2"/>
  <c r="D497" i="2"/>
  <c r="G490" i="2"/>
  <c r="H490" i="2"/>
  <c r="I490" i="2"/>
  <c r="J490" i="2"/>
  <c r="K490" i="2"/>
  <c r="L490" i="2"/>
  <c r="M490" i="2"/>
  <c r="N490" i="2"/>
  <c r="O490" i="2"/>
  <c r="P490" i="2"/>
  <c r="Q490" i="2"/>
  <c r="R490" i="2"/>
  <c r="S490" i="2"/>
  <c r="T490" i="2"/>
  <c r="U490" i="2"/>
  <c r="V490" i="2"/>
  <c r="W490" i="2"/>
  <c r="G491" i="2"/>
  <c r="H491" i="2"/>
  <c r="I491" i="2"/>
  <c r="J491" i="2"/>
  <c r="K491" i="2"/>
  <c r="L491" i="2"/>
  <c r="M491" i="2"/>
  <c r="N491" i="2"/>
  <c r="O491" i="2"/>
  <c r="P491" i="2"/>
  <c r="Q491" i="2"/>
  <c r="R491" i="2"/>
  <c r="S491" i="2"/>
  <c r="T491" i="2"/>
  <c r="U491" i="2"/>
  <c r="V491" i="2"/>
  <c r="W491" i="2"/>
  <c r="G492" i="2"/>
  <c r="H492" i="2"/>
  <c r="I492" i="2"/>
  <c r="J492" i="2"/>
  <c r="K492" i="2"/>
  <c r="L492" i="2"/>
  <c r="M492" i="2"/>
  <c r="N492" i="2"/>
  <c r="O492" i="2"/>
  <c r="P492" i="2"/>
  <c r="Q492" i="2"/>
  <c r="R492" i="2"/>
  <c r="S492" i="2"/>
  <c r="T492" i="2"/>
  <c r="U492" i="2"/>
  <c r="V492" i="2"/>
  <c r="W492" i="2"/>
  <c r="G493" i="2"/>
  <c r="H493" i="2"/>
  <c r="I493" i="2"/>
  <c r="J493" i="2"/>
  <c r="K493" i="2"/>
  <c r="L493" i="2"/>
  <c r="M493" i="2"/>
  <c r="N493" i="2"/>
  <c r="O493" i="2"/>
  <c r="P493" i="2"/>
  <c r="Q493" i="2"/>
  <c r="R493" i="2"/>
  <c r="S493" i="2"/>
  <c r="T493" i="2"/>
  <c r="U493" i="2"/>
  <c r="V493" i="2"/>
  <c r="W493" i="2"/>
  <c r="G494" i="2"/>
  <c r="H494" i="2"/>
  <c r="I494" i="2"/>
  <c r="J494" i="2"/>
  <c r="K494" i="2"/>
  <c r="L494" i="2"/>
  <c r="M494" i="2"/>
  <c r="N494" i="2"/>
  <c r="O494" i="2"/>
  <c r="P494" i="2"/>
  <c r="Q494" i="2"/>
  <c r="R494" i="2"/>
  <c r="S494" i="2"/>
  <c r="T494" i="2"/>
  <c r="U494" i="2"/>
  <c r="V494" i="2"/>
  <c r="W494" i="2"/>
  <c r="F494" i="2"/>
  <c r="F493" i="2"/>
  <c r="F492" i="2"/>
  <c r="F491" i="2"/>
  <c r="F490" i="2"/>
  <c r="E491" i="2"/>
  <c r="E492" i="2"/>
  <c r="E493" i="2"/>
  <c r="E494" i="2"/>
  <c r="E490" i="2"/>
  <c r="D491" i="2"/>
  <c r="D492" i="2"/>
  <c r="D493" i="2"/>
  <c r="D494" i="2"/>
  <c r="D490" i="2"/>
  <c r="G483" i="2"/>
  <c r="H483" i="2"/>
  <c r="I483" i="2"/>
  <c r="J483" i="2"/>
  <c r="K483" i="2"/>
  <c r="L483" i="2"/>
  <c r="M483" i="2"/>
  <c r="N483" i="2"/>
  <c r="O483" i="2"/>
  <c r="P483" i="2"/>
  <c r="Q483" i="2"/>
  <c r="R483" i="2"/>
  <c r="S483" i="2"/>
  <c r="T483" i="2"/>
  <c r="U483" i="2"/>
  <c r="V483" i="2"/>
  <c r="W483" i="2"/>
  <c r="G484" i="2"/>
  <c r="H484" i="2"/>
  <c r="I484" i="2"/>
  <c r="J484" i="2"/>
  <c r="K484" i="2"/>
  <c r="L484" i="2"/>
  <c r="M484" i="2"/>
  <c r="N484" i="2"/>
  <c r="O484" i="2"/>
  <c r="P484" i="2"/>
  <c r="Q484" i="2"/>
  <c r="R484" i="2"/>
  <c r="S484" i="2"/>
  <c r="T484" i="2"/>
  <c r="U484" i="2"/>
  <c r="V484" i="2"/>
  <c r="W484" i="2"/>
  <c r="G485" i="2"/>
  <c r="H485" i="2"/>
  <c r="I485" i="2"/>
  <c r="J485" i="2"/>
  <c r="K485" i="2"/>
  <c r="L485" i="2"/>
  <c r="M485" i="2"/>
  <c r="N485" i="2"/>
  <c r="O485" i="2"/>
  <c r="P485" i="2"/>
  <c r="Q485" i="2"/>
  <c r="R485" i="2"/>
  <c r="S485" i="2"/>
  <c r="T485" i="2"/>
  <c r="U485" i="2"/>
  <c r="V485" i="2"/>
  <c r="W485" i="2"/>
  <c r="G486" i="2"/>
  <c r="H486" i="2"/>
  <c r="I486" i="2"/>
  <c r="J486" i="2"/>
  <c r="K486" i="2"/>
  <c r="L486" i="2"/>
  <c r="M486" i="2"/>
  <c r="N486" i="2"/>
  <c r="O486" i="2"/>
  <c r="P486" i="2"/>
  <c r="Q486" i="2"/>
  <c r="R486" i="2"/>
  <c r="S486" i="2"/>
  <c r="T486" i="2"/>
  <c r="U486" i="2"/>
  <c r="V486" i="2"/>
  <c r="W486" i="2"/>
  <c r="G487" i="2"/>
  <c r="H487" i="2"/>
  <c r="I487" i="2"/>
  <c r="J487" i="2"/>
  <c r="K487" i="2"/>
  <c r="L487" i="2"/>
  <c r="M487" i="2"/>
  <c r="N487" i="2"/>
  <c r="O487" i="2"/>
  <c r="P487" i="2"/>
  <c r="Q487" i="2"/>
  <c r="R487" i="2"/>
  <c r="S487" i="2"/>
  <c r="T487" i="2"/>
  <c r="U487" i="2"/>
  <c r="V487" i="2"/>
  <c r="W487" i="2"/>
  <c r="F487" i="2"/>
  <c r="F486" i="2"/>
  <c r="F485" i="2"/>
  <c r="F484" i="2"/>
  <c r="F483" i="2"/>
  <c r="E484" i="2"/>
  <c r="E485" i="2"/>
  <c r="E486" i="2"/>
  <c r="E487" i="2"/>
  <c r="E483" i="2"/>
  <c r="D484" i="2"/>
  <c r="D485" i="2"/>
  <c r="D486" i="2"/>
  <c r="D487" i="2"/>
  <c r="D483" i="2"/>
  <c r="AV498" i="2"/>
  <c r="AU498" i="2"/>
  <c r="AT498" i="2"/>
  <c r="AS498" i="2"/>
  <c r="AR498" i="2"/>
  <c r="AQ498" i="2"/>
  <c r="AP498" i="2"/>
  <c r="AO498" i="2"/>
  <c r="AN498" i="2"/>
  <c r="AM498" i="2"/>
  <c r="AL498" i="2"/>
  <c r="AK498" i="2"/>
  <c r="AJ498" i="2"/>
  <c r="AI498" i="2"/>
  <c r="AH498" i="2"/>
  <c r="AG498" i="2"/>
  <c r="AF498" i="2"/>
  <c r="AE498" i="2"/>
  <c r="W497" i="2"/>
  <c r="W498" i="2" s="1"/>
  <c r="V497" i="2"/>
  <c r="V498" i="2" s="1"/>
  <c r="U497" i="2"/>
  <c r="U498" i="2" s="1"/>
  <c r="T497" i="2"/>
  <c r="T498" i="2" s="1"/>
  <c r="S497" i="2"/>
  <c r="S498" i="2" s="1"/>
  <c r="R497" i="2"/>
  <c r="R498" i="2" s="1"/>
  <c r="Q497" i="2"/>
  <c r="Q498" i="2" s="1"/>
  <c r="P497" i="2"/>
  <c r="P498" i="2" s="1"/>
  <c r="O497" i="2"/>
  <c r="O498" i="2" s="1"/>
  <c r="N497" i="2"/>
  <c r="N498" i="2" s="1"/>
  <c r="M497" i="2"/>
  <c r="M498" i="2" s="1"/>
  <c r="L497" i="2"/>
  <c r="L498" i="2" s="1"/>
  <c r="K497" i="2"/>
  <c r="K498" i="2" s="1"/>
  <c r="J497" i="2"/>
  <c r="J498" i="2" s="1"/>
  <c r="I497" i="2"/>
  <c r="H497" i="2"/>
  <c r="G497" i="2"/>
  <c r="F497" i="2"/>
  <c r="E497" i="2"/>
  <c r="G474" i="2"/>
  <c r="H474" i="2"/>
  <c r="I474" i="2"/>
  <c r="J474" i="2"/>
  <c r="K474" i="2"/>
  <c r="L474" i="2"/>
  <c r="M474" i="2"/>
  <c r="N474" i="2"/>
  <c r="O474" i="2"/>
  <c r="P474" i="2"/>
  <c r="Q474" i="2"/>
  <c r="R474" i="2"/>
  <c r="S474" i="2"/>
  <c r="T474" i="2"/>
  <c r="U474" i="2"/>
  <c r="V474" i="2"/>
  <c r="W474" i="2"/>
  <c r="G475" i="2"/>
  <c r="H475" i="2"/>
  <c r="I475" i="2"/>
  <c r="J475" i="2"/>
  <c r="K475" i="2"/>
  <c r="L475" i="2"/>
  <c r="M475" i="2"/>
  <c r="N475" i="2"/>
  <c r="O475" i="2"/>
  <c r="P475" i="2"/>
  <c r="Q475" i="2"/>
  <c r="R475" i="2"/>
  <c r="S475" i="2"/>
  <c r="T475" i="2"/>
  <c r="U475" i="2"/>
  <c r="V475" i="2"/>
  <c r="W475" i="2"/>
  <c r="G476" i="2"/>
  <c r="H476" i="2"/>
  <c r="I476" i="2"/>
  <c r="J476" i="2"/>
  <c r="K476" i="2"/>
  <c r="L476" i="2"/>
  <c r="M476" i="2"/>
  <c r="N476" i="2"/>
  <c r="O476" i="2"/>
  <c r="P476" i="2"/>
  <c r="Q476" i="2"/>
  <c r="R476" i="2"/>
  <c r="S476" i="2"/>
  <c r="T476" i="2"/>
  <c r="U476" i="2"/>
  <c r="V476" i="2"/>
  <c r="W476" i="2"/>
  <c r="G477" i="2"/>
  <c r="H477" i="2"/>
  <c r="I477" i="2"/>
  <c r="J477" i="2"/>
  <c r="K477" i="2"/>
  <c r="L477" i="2"/>
  <c r="M477" i="2"/>
  <c r="N477" i="2"/>
  <c r="O477" i="2"/>
  <c r="P477" i="2"/>
  <c r="Q477" i="2"/>
  <c r="R477" i="2"/>
  <c r="S477" i="2"/>
  <c r="T477" i="2"/>
  <c r="U477" i="2"/>
  <c r="V477" i="2"/>
  <c r="W477" i="2"/>
  <c r="G478" i="2"/>
  <c r="H478" i="2"/>
  <c r="I478" i="2"/>
  <c r="J478" i="2"/>
  <c r="K478" i="2"/>
  <c r="L478" i="2"/>
  <c r="M478" i="2"/>
  <c r="N478" i="2"/>
  <c r="O478" i="2"/>
  <c r="P478" i="2"/>
  <c r="Q478" i="2"/>
  <c r="R478" i="2"/>
  <c r="S478" i="2"/>
  <c r="T478" i="2"/>
  <c r="U478" i="2"/>
  <c r="V478" i="2"/>
  <c r="W478" i="2"/>
  <c r="G479" i="2"/>
  <c r="H479" i="2"/>
  <c r="I479" i="2"/>
  <c r="J479" i="2"/>
  <c r="K479" i="2"/>
  <c r="L479" i="2"/>
  <c r="M479" i="2"/>
  <c r="N479" i="2"/>
  <c r="O479" i="2"/>
  <c r="P479" i="2"/>
  <c r="Q479" i="2"/>
  <c r="R479" i="2"/>
  <c r="S479" i="2"/>
  <c r="T479" i="2"/>
  <c r="U479" i="2"/>
  <c r="V479" i="2"/>
  <c r="W479" i="2"/>
  <c r="G480" i="2"/>
  <c r="H480" i="2"/>
  <c r="I480" i="2"/>
  <c r="J480" i="2"/>
  <c r="K480" i="2"/>
  <c r="L480" i="2"/>
  <c r="M480" i="2"/>
  <c r="N480" i="2"/>
  <c r="O480" i="2"/>
  <c r="P480" i="2"/>
  <c r="Q480" i="2"/>
  <c r="R480" i="2"/>
  <c r="S480" i="2"/>
  <c r="T480" i="2"/>
  <c r="U480" i="2"/>
  <c r="V480" i="2"/>
  <c r="W480" i="2"/>
  <c r="F480" i="2"/>
  <c r="F479" i="2"/>
  <c r="F478" i="2"/>
  <c r="F477" i="2"/>
  <c r="F476" i="2"/>
  <c r="F475" i="2"/>
  <c r="F474" i="2"/>
  <c r="E475" i="2"/>
  <c r="E476" i="2"/>
  <c r="E477" i="2"/>
  <c r="E478" i="2"/>
  <c r="E479" i="2"/>
  <c r="E480" i="2"/>
  <c r="E474" i="2"/>
  <c r="D475" i="2"/>
  <c r="D476" i="2"/>
  <c r="D477" i="2"/>
  <c r="D478" i="2"/>
  <c r="D479" i="2"/>
  <c r="D480" i="2"/>
  <c r="D474" i="2"/>
  <c r="G463" i="2"/>
  <c r="H463" i="2"/>
  <c r="I463" i="2"/>
  <c r="J463" i="2"/>
  <c r="K463" i="2"/>
  <c r="L463" i="2"/>
  <c r="M463" i="2"/>
  <c r="N463" i="2"/>
  <c r="O463" i="2"/>
  <c r="P463" i="2"/>
  <c r="Q463" i="2"/>
  <c r="R463" i="2"/>
  <c r="S463" i="2"/>
  <c r="T463" i="2"/>
  <c r="U463" i="2"/>
  <c r="V463" i="2"/>
  <c r="W463" i="2"/>
  <c r="G464" i="2"/>
  <c r="H464" i="2"/>
  <c r="I464" i="2"/>
  <c r="J464" i="2"/>
  <c r="K464" i="2"/>
  <c r="L464" i="2"/>
  <c r="M464" i="2"/>
  <c r="N464" i="2"/>
  <c r="O464" i="2"/>
  <c r="P464" i="2"/>
  <c r="Q464" i="2"/>
  <c r="R464" i="2"/>
  <c r="S464" i="2"/>
  <c r="T464" i="2"/>
  <c r="U464" i="2"/>
  <c r="V464" i="2"/>
  <c r="W464" i="2"/>
  <c r="G465" i="2"/>
  <c r="H465" i="2"/>
  <c r="I465" i="2"/>
  <c r="J465" i="2"/>
  <c r="K465" i="2"/>
  <c r="L465" i="2"/>
  <c r="M465" i="2"/>
  <c r="N465" i="2"/>
  <c r="O465" i="2"/>
  <c r="P465" i="2"/>
  <c r="Q465" i="2"/>
  <c r="R465" i="2"/>
  <c r="S465" i="2"/>
  <c r="T465" i="2"/>
  <c r="U465" i="2"/>
  <c r="V465" i="2"/>
  <c r="W465" i="2"/>
  <c r="G466" i="2"/>
  <c r="H466" i="2"/>
  <c r="I466" i="2"/>
  <c r="J466" i="2"/>
  <c r="K466" i="2"/>
  <c r="L466" i="2"/>
  <c r="M466" i="2"/>
  <c r="N466" i="2"/>
  <c r="O466" i="2"/>
  <c r="P466" i="2"/>
  <c r="Q466" i="2"/>
  <c r="R466" i="2"/>
  <c r="S466" i="2"/>
  <c r="T466" i="2"/>
  <c r="U466" i="2"/>
  <c r="V466" i="2"/>
  <c r="W466" i="2"/>
  <c r="G467" i="2"/>
  <c r="H467" i="2"/>
  <c r="I467" i="2"/>
  <c r="J467" i="2"/>
  <c r="K467" i="2"/>
  <c r="L467" i="2"/>
  <c r="M467" i="2"/>
  <c r="N467" i="2"/>
  <c r="O467" i="2"/>
  <c r="P467" i="2"/>
  <c r="Q467" i="2"/>
  <c r="R467" i="2"/>
  <c r="S467" i="2"/>
  <c r="T467" i="2"/>
  <c r="U467" i="2"/>
  <c r="V467" i="2"/>
  <c r="W467" i="2"/>
  <c r="G468" i="2"/>
  <c r="H468" i="2"/>
  <c r="I468" i="2"/>
  <c r="J468" i="2"/>
  <c r="K468" i="2"/>
  <c r="L468" i="2"/>
  <c r="M468" i="2"/>
  <c r="N468" i="2"/>
  <c r="O468" i="2"/>
  <c r="P468" i="2"/>
  <c r="Q468" i="2"/>
  <c r="R468" i="2"/>
  <c r="S468" i="2"/>
  <c r="T468" i="2"/>
  <c r="U468" i="2"/>
  <c r="V468" i="2"/>
  <c r="W468" i="2"/>
  <c r="G469" i="2"/>
  <c r="H469" i="2"/>
  <c r="I469" i="2"/>
  <c r="J469" i="2"/>
  <c r="K469" i="2"/>
  <c r="L469" i="2"/>
  <c r="M469" i="2"/>
  <c r="N469" i="2"/>
  <c r="O469" i="2"/>
  <c r="P469" i="2"/>
  <c r="Q469" i="2"/>
  <c r="R469" i="2"/>
  <c r="S469" i="2"/>
  <c r="T469" i="2"/>
  <c r="U469" i="2"/>
  <c r="V469" i="2"/>
  <c r="W469" i="2"/>
  <c r="G470" i="2"/>
  <c r="H470" i="2"/>
  <c r="I470" i="2"/>
  <c r="J470" i="2"/>
  <c r="K470" i="2"/>
  <c r="L470" i="2"/>
  <c r="M470" i="2"/>
  <c r="N470" i="2"/>
  <c r="O470" i="2"/>
  <c r="P470" i="2"/>
  <c r="Q470" i="2"/>
  <c r="R470" i="2"/>
  <c r="S470" i="2"/>
  <c r="T470" i="2"/>
  <c r="U470" i="2"/>
  <c r="V470" i="2"/>
  <c r="W470" i="2"/>
  <c r="G471" i="2"/>
  <c r="H471" i="2"/>
  <c r="I471" i="2"/>
  <c r="J471" i="2"/>
  <c r="K471" i="2"/>
  <c r="L471" i="2"/>
  <c r="M471" i="2"/>
  <c r="N471" i="2"/>
  <c r="O471" i="2"/>
  <c r="P471" i="2"/>
  <c r="Q471" i="2"/>
  <c r="R471" i="2"/>
  <c r="S471" i="2"/>
  <c r="T471" i="2"/>
  <c r="U471" i="2"/>
  <c r="V471" i="2"/>
  <c r="W471" i="2"/>
  <c r="F471" i="2"/>
  <c r="F470" i="2"/>
  <c r="F469" i="2"/>
  <c r="F468" i="2"/>
  <c r="F467" i="2"/>
  <c r="F466" i="2"/>
  <c r="F465" i="2"/>
  <c r="F464" i="2"/>
  <c r="F463" i="2"/>
  <c r="E464" i="2"/>
  <c r="E465" i="2"/>
  <c r="E466" i="2"/>
  <c r="E467" i="2"/>
  <c r="E468" i="2"/>
  <c r="E469" i="2"/>
  <c r="E470" i="2"/>
  <c r="E471" i="2"/>
  <c r="E463" i="2"/>
  <c r="D464" i="2"/>
  <c r="D465" i="2"/>
  <c r="D466" i="2"/>
  <c r="D467" i="2"/>
  <c r="D468" i="2"/>
  <c r="D469" i="2"/>
  <c r="D470" i="2"/>
  <c r="D471" i="2"/>
  <c r="D463" i="2"/>
  <c r="C460" i="2"/>
  <c r="W458" i="2"/>
  <c r="V458" i="2"/>
  <c r="U458" i="2"/>
  <c r="T458" i="2"/>
  <c r="S458" i="2"/>
  <c r="R458" i="2"/>
  <c r="Q458" i="2"/>
  <c r="P458" i="2"/>
  <c r="O458" i="2"/>
  <c r="N458" i="2"/>
  <c r="M458" i="2"/>
  <c r="L458" i="2"/>
  <c r="K458" i="2"/>
  <c r="J458" i="2"/>
  <c r="I458" i="2"/>
  <c r="H458" i="2"/>
  <c r="G458" i="2"/>
  <c r="F458" i="2"/>
  <c r="E458" i="2"/>
  <c r="D458" i="2"/>
  <c r="AF459" i="2"/>
  <c r="AG459" i="2"/>
  <c r="AH459" i="2"/>
  <c r="AI459" i="2"/>
  <c r="AJ459" i="2"/>
  <c r="AK459" i="2"/>
  <c r="AL459" i="2"/>
  <c r="AM459" i="2"/>
  <c r="AN459" i="2"/>
  <c r="AO459" i="2"/>
  <c r="AP459" i="2"/>
  <c r="AQ459" i="2"/>
  <c r="AR459" i="2"/>
  <c r="AS459" i="2"/>
  <c r="AT459" i="2"/>
  <c r="AU459" i="2"/>
  <c r="AV459" i="2"/>
  <c r="AE459" i="2"/>
  <c r="D455" i="2"/>
  <c r="D453" i="2"/>
  <c r="AV456" i="2"/>
  <c r="AU456" i="2"/>
  <c r="AT456" i="2"/>
  <c r="AS456" i="2"/>
  <c r="AR456" i="2"/>
  <c r="AQ456" i="2"/>
  <c r="AP456" i="2"/>
  <c r="AO456" i="2"/>
  <c r="AN456" i="2"/>
  <c r="AM456" i="2"/>
  <c r="AL456" i="2"/>
  <c r="AK456" i="2"/>
  <c r="AJ456" i="2"/>
  <c r="AI456" i="2"/>
  <c r="AH456" i="2"/>
  <c r="AG456" i="2"/>
  <c r="AF456" i="2"/>
  <c r="AE456" i="2"/>
  <c r="W455" i="2"/>
  <c r="V455" i="2"/>
  <c r="U455" i="2"/>
  <c r="T455" i="2"/>
  <c r="S455" i="2"/>
  <c r="R455" i="2"/>
  <c r="Q455" i="2"/>
  <c r="P455" i="2"/>
  <c r="O455" i="2"/>
  <c r="N455" i="2"/>
  <c r="M455" i="2"/>
  <c r="L455" i="2"/>
  <c r="K455" i="2"/>
  <c r="J455" i="2"/>
  <c r="I455" i="2"/>
  <c r="H455" i="2"/>
  <c r="G455" i="2"/>
  <c r="F455" i="2"/>
  <c r="E455" i="2"/>
  <c r="W453" i="2"/>
  <c r="V453" i="2"/>
  <c r="U453" i="2"/>
  <c r="T453" i="2"/>
  <c r="S453" i="2"/>
  <c r="R453" i="2"/>
  <c r="Q453" i="2"/>
  <c r="P453" i="2"/>
  <c r="O453" i="2"/>
  <c r="N453" i="2"/>
  <c r="M453" i="2"/>
  <c r="L453" i="2"/>
  <c r="K453" i="2"/>
  <c r="J453" i="2"/>
  <c r="I453" i="2"/>
  <c r="H453" i="2"/>
  <c r="G453" i="2"/>
  <c r="F453" i="2"/>
  <c r="E453" i="2"/>
  <c r="C451" i="2"/>
  <c r="F435" i="2"/>
  <c r="G435" i="2"/>
  <c r="H435" i="2"/>
  <c r="I435" i="2"/>
  <c r="J435" i="2"/>
  <c r="K435" i="2"/>
  <c r="L435" i="2"/>
  <c r="M435" i="2"/>
  <c r="N435" i="2"/>
  <c r="O435" i="2"/>
  <c r="P435" i="2"/>
  <c r="Q435" i="2"/>
  <c r="R435" i="2"/>
  <c r="S435" i="2"/>
  <c r="T435" i="2"/>
  <c r="U435" i="2"/>
  <c r="V435" i="2"/>
  <c r="W435" i="2"/>
  <c r="G436" i="2"/>
  <c r="H436" i="2"/>
  <c r="I436" i="2"/>
  <c r="J436" i="2"/>
  <c r="K436" i="2"/>
  <c r="L436" i="2"/>
  <c r="M436" i="2"/>
  <c r="N436" i="2"/>
  <c r="O436" i="2"/>
  <c r="P436" i="2"/>
  <c r="Q436" i="2"/>
  <c r="R436" i="2"/>
  <c r="S436" i="2"/>
  <c r="T436" i="2"/>
  <c r="U436" i="2"/>
  <c r="V436" i="2"/>
  <c r="W436" i="2"/>
  <c r="G437" i="2"/>
  <c r="H437" i="2"/>
  <c r="I437" i="2"/>
  <c r="J437" i="2"/>
  <c r="K437" i="2"/>
  <c r="L437" i="2"/>
  <c r="M437" i="2"/>
  <c r="N437" i="2"/>
  <c r="O437" i="2"/>
  <c r="P437" i="2"/>
  <c r="Q437" i="2"/>
  <c r="R437" i="2"/>
  <c r="S437" i="2"/>
  <c r="T437" i="2"/>
  <c r="U437" i="2"/>
  <c r="V437" i="2"/>
  <c r="W437" i="2"/>
  <c r="G438" i="2"/>
  <c r="H438" i="2"/>
  <c r="I438" i="2"/>
  <c r="J438" i="2"/>
  <c r="K438" i="2"/>
  <c r="L438" i="2"/>
  <c r="M438" i="2"/>
  <c r="N438" i="2"/>
  <c r="O438" i="2"/>
  <c r="P438" i="2"/>
  <c r="Q438" i="2"/>
  <c r="R438" i="2"/>
  <c r="S438" i="2"/>
  <c r="T438" i="2"/>
  <c r="U438" i="2"/>
  <c r="V438" i="2"/>
  <c r="W438" i="2"/>
  <c r="F438" i="2"/>
  <c r="F437" i="2"/>
  <c r="F436" i="2"/>
  <c r="E436" i="2"/>
  <c r="E437" i="2"/>
  <c r="E438" i="2"/>
  <c r="E435" i="2"/>
  <c r="D436" i="2"/>
  <c r="D437" i="2"/>
  <c r="D438" i="2"/>
  <c r="D435" i="2"/>
  <c r="D448" i="2"/>
  <c r="D444" i="2"/>
  <c r="D441" i="2"/>
  <c r="W448" i="2"/>
  <c r="W449" i="2" s="1"/>
  <c r="V448" i="2"/>
  <c r="V449" i="2" s="1"/>
  <c r="U448" i="2"/>
  <c r="U449" i="2" s="1"/>
  <c r="T448" i="2"/>
  <c r="T449" i="2" s="1"/>
  <c r="S448" i="2"/>
  <c r="S449" i="2" s="1"/>
  <c r="R448" i="2"/>
  <c r="R449" i="2" s="1"/>
  <c r="Q448" i="2"/>
  <c r="Q449" i="2" s="1"/>
  <c r="P448" i="2"/>
  <c r="P449" i="2" s="1"/>
  <c r="O448" i="2"/>
  <c r="O449" i="2" s="1"/>
  <c r="N448" i="2"/>
  <c r="N449" i="2" s="1"/>
  <c r="M448" i="2"/>
  <c r="M449" i="2" s="1"/>
  <c r="L448" i="2"/>
  <c r="L449" i="2" s="1"/>
  <c r="K448" i="2"/>
  <c r="K449" i="2" s="1"/>
  <c r="J448" i="2"/>
  <c r="J449" i="2" s="1"/>
  <c r="I448" i="2"/>
  <c r="H448" i="2"/>
  <c r="G448" i="2"/>
  <c r="F448" i="2"/>
  <c r="E448" i="2"/>
  <c r="AV445" i="2"/>
  <c r="AU445" i="2"/>
  <c r="AT445" i="2"/>
  <c r="AS445" i="2"/>
  <c r="AR445" i="2"/>
  <c r="AQ445" i="2"/>
  <c r="AP445" i="2"/>
  <c r="AO445" i="2"/>
  <c r="AN445" i="2"/>
  <c r="AM445" i="2"/>
  <c r="AL445" i="2"/>
  <c r="AK445" i="2"/>
  <c r="AJ445" i="2"/>
  <c r="AI445" i="2"/>
  <c r="AH445" i="2"/>
  <c r="AG445" i="2"/>
  <c r="AF445" i="2"/>
  <c r="AE445" i="2"/>
  <c r="W444" i="2"/>
  <c r="W445" i="2" s="1"/>
  <c r="V444" i="2"/>
  <c r="V445" i="2" s="1"/>
  <c r="U444" i="2"/>
  <c r="U445" i="2" s="1"/>
  <c r="T444" i="2"/>
  <c r="T445" i="2" s="1"/>
  <c r="S444" i="2"/>
  <c r="S445" i="2" s="1"/>
  <c r="R444" i="2"/>
  <c r="R445" i="2" s="1"/>
  <c r="Q444" i="2"/>
  <c r="Q445" i="2" s="1"/>
  <c r="P444" i="2"/>
  <c r="P445" i="2" s="1"/>
  <c r="O444" i="2"/>
  <c r="O445" i="2" s="1"/>
  <c r="N444" i="2"/>
  <c r="N445" i="2" s="1"/>
  <c r="M444" i="2"/>
  <c r="M445" i="2" s="1"/>
  <c r="L444" i="2"/>
  <c r="L445" i="2" s="1"/>
  <c r="K444" i="2"/>
  <c r="K445" i="2" s="1"/>
  <c r="J444" i="2"/>
  <c r="J445" i="2" s="1"/>
  <c r="I444" i="2"/>
  <c r="H444" i="2"/>
  <c r="G444" i="2"/>
  <c r="F444" i="2"/>
  <c r="E444" i="2"/>
  <c r="W441" i="2"/>
  <c r="W442" i="2" s="1"/>
  <c r="V441" i="2"/>
  <c r="V442" i="2" s="1"/>
  <c r="U441" i="2"/>
  <c r="U442" i="2" s="1"/>
  <c r="T441" i="2"/>
  <c r="T442" i="2" s="1"/>
  <c r="S441" i="2"/>
  <c r="S442" i="2" s="1"/>
  <c r="R441" i="2"/>
  <c r="R442" i="2" s="1"/>
  <c r="Q441" i="2"/>
  <c r="Q442" i="2" s="1"/>
  <c r="P441" i="2"/>
  <c r="P442" i="2" s="1"/>
  <c r="O441" i="2"/>
  <c r="O442" i="2" s="1"/>
  <c r="N441" i="2"/>
  <c r="N442" i="2" s="1"/>
  <c r="M441" i="2"/>
  <c r="M442" i="2" s="1"/>
  <c r="L441" i="2"/>
  <c r="L442" i="2" s="1"/>
  <c r="K441" i="2"/>
  <c r="K442" i="2" s="1"/>
  <c r="J441" i="2"/>
  <c r="J442" i="2" s="1"/>
  <c r="I441" i="2"/>
  <c r="H441" i="2"/>
  <c r="G441" i="2"/>
  <c r="F441" i="2"/>
  <c r="E441" i="2"/>
  <c r="G427" i="2"/>
  <c r="H427" i="2"/>
  <c r="I427" i="2"/>
  <c r="J427" i="2"/>
  <c r="K427" i="2"/>
  <c r="L427" i="2"/>
  <c r="M427" i="2"/>
  <c r="N427" i="2"/>
  <c r="O427" i="2"/>
  <c r="P427" i="2"/>
  <c r="Q427" i="2"/>
  <c r="R427" i="2"/>
  <c r="S427" i="2"/>
  <c r="T427" i="2"/>
  <c r="U427" i="2"/>
  <c r="V427" i="2"/>
  <c r="W427" i="2"/>
  <c r="G428" i="2"/>
  <c r="H428" i="2"/>
  <c r="I428" i="2"/>
  <c r="J428" i="2"/>
  <c r="K428" i="2"/>
  <c r="L428" i="2"/>
  <c r="M428" i="2"/>
  <c r="N428" i="2"/>
  <c r="O428" i="2"/>
  <c r="P428" i="2"/>
  <c r="Q428" i="2"/>
  <c r="R428" i="2"/>
  <c r="S428" i="2"/>
  <c r="T428" i="2"/>
  <c r="U428" i="2"/>
  <c r="V428" i="2"/>
  <c r="W428" i="2"/>
  <c r="G429" i="2"/>
  <c r="H429" i="2"/>
  <c r="I429" i="2"/>
  <c r="J429" i="2"/>
  <c r="K429" i="2"/>
  <c r="L429" i="2"/>
  <c r="M429" i="2"/>
  <c r="N429" i="2"/>
  <c r="O429" i="2"/>
  <c r="P429" i="2"/>
  <c r="Q429" i="2"/>
  <c r="R429" i="2"/>
  <c r="S429" i="2"/>
  <c r="T429" i="2"/>
  <c r="U429" i="2"/>
  <c r="V429" i="2"/>
  <c r="W429" i="2"/>
  <c r="G430" i="2"/>
  <c r="H430" i="2"/>
  <c r="I430" i="2"/>
  <c r="J430" i="2"/>
  <c r="K430" i="2"/>
  <c r="L430" i="2"/>
  <c r="M430" i="2"/>
  <c r="N430" i="2"/>
  <c r="O430" i="2"/>
  <c r="P430" i="2"/>
  <c r="Q430" i="2"/>
  <c r="R430" i="2"/>
  <c r="S430" i="2"/>
  <c r="T430" i="2"/>
  <c r="U430" i="2"/>
  <c r="V430" i="2"/>
  <c r="W430" i="2"/>
  <c r="G431" i="2"/>
  <c r="H431" i="2"/>
  <c r="I431" i="2"/>
  <c r="J431" i="2"/>
  <c r="K431" i="2"/>
  <c r="L431" i="2"/>
  <c r="M431" i="2"/>
  <c r="N431" i="2"/>
  <c r="O431" i="2"/>
  <c r="P431" i="2"/>
  <c r="Q431" i="2"/>
  <c r="R431" i="2"/>
  <c r="S431" i="2"/>
  <c r="T431" i="2"/>
  <c r="U431" i="2"/>
  <c r="V431" i="2"/>
  <c r="W431" i="2"/>
  <c r="G432" i="2"/>
  <c r="H432" i="2"/>
  <c r="I432" i="2"/>
  <c r="J432" i="2"/>
  <c r="K432" i="2"/>
  <c r="L432" i="2"/>
  <c r="M432" i="2"/>
  <c r="N432" i="2"/>
  <c r="O432" i="2"/>
  <c r="P432" i="2"/>
  <c r="Q432" i="2"/>
  <c r="R432" i="2"/>
  <c r="S432" i="2"/>
  <c r="T432" i="2"/>
  <c r="U432" i="2"/>
  <c r="V432" i="2"/>
  <c r="W432" i="2"/>
  <c r="F432" i="2"/>
  <c r="F431" i="2"/>
  <c r="F430" i="2"/>
  <c r="F429" i="2"/>
  <c r="F428" i="2"/>
  <c r="F427" i="2"/>
  <c r="E428" i="2"/>
  <c r="E429" i="2"/>
  <c r="E430" i="2"/>
  <c r="E431" i="2"/>
  <c r="E432" i="2"/>
  <c r="E427" i="2"/>
  <c r="D428" i="2"/>
  <c r="D429" i="2"/>
  <c r="D430" i="2"/>
  <c r="D431" i="2"/>
  <c r="D432" i="2"/>
  <c r="D427" i="2"/>
  <c r="C422" i="2"/>
  <c r="G399" i="2"/>
  <c r="H399" i="2"/>
  <c r="I399" i="2"/>
  <c r="J399" i="2"/>
  <c r="K399" i="2"/>
  <c r="L399" i="2"/>
  <c r="M399" i="2"/>
  <c r="N399" i="2"/>
  <c r="O399" i="2"/>
  <c r="P399" i="2"/>
  <c r="Q399" i="2"/>
  <c r="R399" i="2"/>
  <c r="S399" i="2"/>
  <c r="T399" i="2"/>
  <c r="U399" i="2"/>
  <c r="V399" i="2"/>
  <c r="W399" i="2"/>
  <c r="G400" i="2"/>
  <c r="H400" i="2"/>
  <c r="I400" i="2"/>
  <c r="J400" i="2"/>
  <c r="K400" i="2"/>
  <c r="L400" i="2"/>
  <c r="M400" i="2"/>
  <c r="N400" i="2"/>
  <c r="O400" i="2"/>
  <c r="P400" i="2"/>
  <c r="Q400" i="2"/>
  <c r="R400" i="2"/>
  <c r="S400" i="2"/>
  <c r="T400" i="2"/>
  <c r="U400" i="2"/>
  <c r="V400" i="2"/>
  <c r="W400" i="2"/>
  <c r="G401" i="2"/>
  <c r="H401" i="2"/>
  <c r="I401" i="2"/>
  <c r="J401" i="2"/>
  <c r="K401" i="2"/>
  <c r="L401" i="2"/>
  <c r="M401" i="2"/>
  <c r="N401" i="2"/>
  <c r="O401" i="2"/>
  <c r="P401" i="2"/>
  <c r="Q401" i="2"/>
  <c r="R401" i="2"/>
  <c r="S401" i="2"/>
  <c r="T401" i="2"/>
  <c r="U401" i="2"/>
  <c r="V401" i="2"/>
  <c r="W401" i="2"/>
  <c r="G402" i="2"/>
  <c r="H402" i="2"/>
  <c r="I402" i="2"/>
  <c r="J402" i="2"/>
  <c r="K402" i="2"/>
  <c r="L402" i="2"/>
  <c r="M402" i="2"/>
  <c r="N402" i="2"/>
  <c r="O402" i="2"/>
  <c r="P402" i="2"/>
  <c r="Q402" i="2"/>
  <c r="R402" i="2"/>
  <c r="S402" i="2"/>
  <c r="T402" i="2"/>
  <c r="U402" i="2"/>
  <c r="V402" i="2"/>
  <c r="W402" i="2"/>
  <c r="F402" i="2"/>
  <c r="F401" i="2"/>
  <c r="F400" i="2"/>
  <c r="F399" i="2"/>
  <c r="E400" i="2"/>
  <c r="E401" i="2"/>
  <c r="E402" i="2"/>
  <c r="E399" i="2"/>
  <c r="D400" i="2"/>
  <c r="D401" i="2"/>
  <c r="D402" i="2"/>
  <c r="D399" i="2"/>
  <c r="W420" i="2"/>
  <c r="W421" i="2" s="1"/>
  <c r="V420" i="2"/>
  <c r="V421" i="2" s="1"/>
  <c r="U420" i="2"/>
  <c r="U421" i="2" s="1"/>
  <c r="T420" i="2"/>
  <c r="T421" i="2" s="1"/>
  <c r="S420" i="2"/>
  <c r="S421" i="2" s="1"/>
  <c r="R420" i="2"/>
  <c r="R421" i="2" s="1"/>
  <c r="Q420" i="2"/>
  <c r="Q421" i="2" s="1"/>
  <c r="P420" i="2"/>
  <c r="P421" i="2" s="1"/>
  <c r="O420" i="2"/>
  <c r="O421" i="2" s="1"/>
  <c r="N420" i="2"/>
  <c r="N421" i="2" s="1"/>
  <c r="M420" i="2"/>
  <c r="M421" i="2" s="1"/>
  <c r="L420" i="2"/>
  <c r="L421" i="2" s="1"/>
  <c r="K420" i="2"/>
  <c r="K421" i="2" s="1"/>
  <c r="J420" i="2"/>
  <c r="J421" i="2" s="1"/>
  <c r="I420" i="2"/>
  <c r="H420" i="2"/>
  <c r="G420" i="2"/>
  <c r="F420" i="2"/>
  <c r="E420" i="2"/>
  <c r="D420" i="2"/>
  <c r="D417" i="2"/>
  <c r="AV418" i="2"/>
  <c r="AU418" i="2"/>
  <c r="AT418" i="2"/>
  <c r="AS418" i="2"/>
  <c r="AR418" i="2"/>
  <c r="AQ418" i="2"/>
  <c r="AP418" i="2"/>
  <c r="AO418" i="2"/>
  <c r="AN418" i="2"/>
  <c r="AM418" i="2"/>
  <c r="AL418" i="2"/>
  <c r="AK418" i="2"/>
  <c r="AJ418" i="2"/>
  <c r="AI418" i="2"/>
  <c r="AH418" i="2"/>
  <c r="AG418" i="2"/>
  <c r="AF418" i="2"/>
  <c r="AE418" i="2"/>
  <c r="W417" i="2"/>
  <c r="W418" i="2" s="1"/>
  <c r="V417" i="2"/>
  <c r="V418" i="2" s="1"/>
  <c r="U417" i="2"/>
  <c r="U418" i="2" s="1"/>
  <c r="T417" i="2"/>
  <c r="T418" i="2" s="1"/>
  <c r="S417" i="2"/>
  <c r="S418" i="2" s="1"/>
  <c r="R417" i="2"/>
  <c r="R418" i="2" s="1"/>
  <c r="Q417" i="2"/>
  <c r="Q418" i="2" s="1"/>
  <c r="P417" i="2"/>
  <c r="P418" i="2" s="1"/>
  <c r="O417" i="2"/>
  <c r="O418" i="2" s="1"/>
  <c r="N417" i="2"/>
  <c r="N418" i="2" s="1"/>
  <c r="M417" i="2"/>
  <c r="M418" i="2" s="1"/>
  <c r="L417" i="2"/>
  <c r="L418" i="2" s="1"/>
  <c r="K417" i="2"/>
  <c r="K418" i="2" s="1"/>
  <c r="J417" i="2"/>
  <c r="J418" i="2" s="1"/>
  <c r="I417" i="2"/>
  <c r="H417" i="2"/>
  <c r="G417" i="2"/>
  <c r="F417" i="2"/>
  <c r="E417" i="2"/>
  <c r="G405" i="2"/>
  <c r="H405" i="2"/>
  <c r="I405" i="2"/>
  <c r="J405" i="2"/>
  <c r="K405" i="2"/>
  <c r="L405" i="2"/>
  <c r="M405" i="2"/>
  <c r="N405" i="2"/>
  <c r="O405" i="2"/>
  <c r="P405" i="2"/>
  <c r="Q405" i="2"/>
  <c r="R405" i="2"/>
  <c r="S405" i="2"/>
  <c r="T405" i="2"/>
  <c r="U405" i="2"/>
  <c r="V405" i="2"/>
  <c r="W405" i="2"/>
  <c r="G406" i="2"/>
  <c r="H406" i="2"/>
  <c r="I406" i="2"/>
  <c r="J406" i="2"/>
  <c r="K406" i="2"/>
  <c r="L406" i="2"/>
  <c r="M406" i="2"/>
  <c r="N406" i="2"/>
  <c r="O406" i="2"/>
  <c r="P406" i="2"/>
  <c r="Q406" i="2"/>
  <c r="R406" i="2"/>
  <c r="S406" i="2"/>
  <c r="T406" i="2"/>
  <c r="U406" i="2"/>
  <c r="V406" i="2"/>
  <c r="W406" i="2"/>
  <c r="G407" i="2"/>
  <c r="H407" i="2"/>
  <c r="I407" i="2"/>
  <c r="J407" i="2"/>
  <c r="K407" i="2"/>
  <c r="L407" i="2"/>
  <c r="M407" i="2"/>
  <c r="N407" i="2"/>
  <c r="O407" i="2"/>
  <c r="P407" i="2"/>
  <c r="Q407" i="2"/>
  <c r="R407" i="2"/>
  <c r="S407" i="2"/>
  <c r="T407" i="2"/>
  <c r="U407" i="2"/>
  <c r="V407" i="2"/>
  <c r="W407" i="2"/>
  <c r="G408" i="2"/>
  <c r="H408" i="2"/>
  <c r="I408" i="2"/>
  <c r="J408" i="2"/>
  <c r="K408" i="2"/>
  <c r="L408" i="2"/>
  <c r="M408" i="2"/>
  <c r="N408" i="2"/>
  <c r="O408" i="2"/>
  <c r="P408" i="2"/>
  <c r="Q408" i="2"/>
  <c r="R408" i="2"/>
  <c r="S408" i="2"/>
  <c r="T408" i="2"/>
  <c r="U408" i="2"/>
  <c r="V408" i="2"/>
  <c r="W408" i="2"/>
  <c r="G409" i="2"/>
  <c r="H409" i="2"/>
  <c r="I409" i="2"/>
  <c r="J409" i="2"/>
  <c r="K409" i="2"/>
  <c r="L409" i="2"/>
  <c r="M409" i="2"/>
  <c r="N409" i="2"/>
  <c r="O409" i="2"/>
  <c r="P409" i="2"/>
  <c r="Q409" i="2"/>
  <c r="R409" i="2"/>
  <c r="S409" i="2"/>
  <c r="T409" i="2"/>
  <c r="U409" i="2"/>
  <c r="V409" i="2"/>
  <c r="W409" i="2"/>
  <c r="G410" i="2"/>
  <c r="H410" i="2"/>
  <c r="I410" i="2"/>
  <c r="J410" i="2"/>
  <c r="K410" i="2"/>
  <c r="L410" i="2"/>
  <c r="M410" i="2"/>
  <c r="N410" i="2"/>
  <c r="O410" i="2"/>
  <c r="P410" i="2"/>
  <c r="Q410" i="2"/>
  <c r="R410" i="2"/>
  <c r="S410" i="2"/>
  <c r="T410" i="2"/>
  <c r="U410" i="2"/>
  <c r="V410" i="2"/>
  <c r="W410" i="2"/>
  <c r="G411" i="2"/>
  <c r="H411" i="2"/>
  <c r="I411" i="2"/>
  <c r="J411" i="2"/>
  <c r="K411" i="2"/>
  <c r="L411" i="2"/>
  <c r="M411" i="2"/>
  <c r="N411" i="2"/>
  <c r="O411" i="2"/>
  <c r="P411" i="2"/>
  <c r="Q411" i="2"/>
  <c r="R411" i="2"/>
  <c r="S411" i="2"/>
  <c r="T411" i="2"/>
  <c r="U411" i="2"/>
  <c r="V411" i="2"/>
  <c r="W411" i="2"/>
  <c r="G412" i="2"/>
  <c r="H412" i="2"/>
  <c r="I412" i="2"/>
  <c r="J412" i="2"/>
  <c r="K412" i="2"/>
  <c r="L412" i="2"/>
  <c r="M412" i="2"/>
  <c r="N412" i="2"/>
  <c r="O412" i="2"/>
  <c r="P412" i="2"/>
  <c r="Q412" i="2"/>
  <c r="R412" i="2"/>
  <c r="S412" i="2"/>
  <c r="T412" i="2"/>
  <c r="U412" i="2"/>
  <c r="V412" i="2"/>
  <c r="W412" i="2"/>
  <c r="G413" i="2"/>
  <c r="H413" i="2"/>
  <c r="I413" i="2"/>
  <c r="J413" i="2"/>
  <c r="K413" i="2"/>
  <c r="L413" i="2"/>
  <c r="M413" i="2"/>
  <c r="N413" i="2"/>
  <c r="O413" i="2"/>
  <c r="P413" i="2"/>
  <c r="Q413" i="2"/>
  <c r="R413" i="2"/>
  <c r="S413" i="2"/>
  <c r="T413" i="2"/>
  <c r="U413" i="2"/>
  <c r="V413" i="2"/>
  <c r="W413" i="2"/>
  <c r="G414" i="2"/>
  <c r="H414" i="2"/>
  <c r="I414" i="2"/>
  <c r="J414" i="2"/>
  <c r="K414" i="2"/>
  <c r="L414" i="2"/>
  <c r="M414" i="2"/>
  <c r="N414" i="2"/>
  <c r="O414" i="2"/>
  <c r="P414" i="2"/>
  <c r="Q414" i="2"/>
  <c r="R414" i="2"/>
  <c r="S414" i="2"/>
  <c r="T414" i="2"/>
  <c r="U414" i="2"/>
  <c r="V414" i="2"/>
  <c r="W414" i="2"/>
  <c r="F414" i="2"/>
  <c r="F413" i="2"/>
  <c r="F412" i="2"/>
  <c r="F411" i="2"/>
  <c r="F410" i="2"/>
  <c r="F409" i="2"/>
  <c r="F408" i="2"/>
  <c r="F407" i="2"/>
  <c r="F406" i="2"/>
  <c r="F405" i="2"/>
  <c r="E406" i="2"/>
  <c r="E407" i="2"/>
  <c r="E408" i="2"/>
  <c r="E409" i="2"/>
  <c r="E410" i="2"/>
  <c r="E411" i="2"/>
  <c r="E412" i="2"/>
  <c r="E413" i="2"/>
  <c r="E414" i="2"/>
  <c r="E405" i="2"/>
  <c r="D406" i="2"/>
  <c r="D407" i="2"/>
  <c r="D408" i="2"/>
  <c r="D409" i="2"/>
  <c r="D410" i="2"/>
  <c r="D411" i="2"/>
  <c r="D412" i="2"/>
  <c r="D413" i="2"/>
  <c r="D414" i="2"/>
  <c r="D405" i="2"/>
  <c r="C396" i="2"/>
  <c r="D394" i="2"/>
  <c r="AV395" i="2"/>
  <c r="AU395" i="2"/>
  <c r="AT395" i="2"/>
  <c r="AS395" i="2"/>
  <c r="AR395" i="2"/>
  <c r="AQ395" i="2"/>
  <c r="AP395" i="2"/>
  <c r="AO395" i="2"/>
  <c r="AN395" i="2"/>
  <c r="AM395" i="2"/>
  <c r="AL395" i="2"/>
  <c r="AK395" i="2"/>
  <c r="AJ395" i="2"/>
  <c r="AI395" i="2"/>
  <c r="AH395" i="2"/>
  <c r="AG395" i="2"/>
  <c r="AF395" i="2"/>
  <c r="AE395" i="2"/>
  <c r="W394" i="2"/>
  <c r="W395" i="2" s="1"/>
  <c r="V394" i="2"/>
  <c r="V395" i="2" s="1"/>
  <c r="U394" i="2"/>
  <c r="U395" i="2" s="1"/>
  <c r="T394" i="2"/>
  <c r="T395" i="2" s="1"/>
  <c r="S394" i="2"/>
  <c r="S395" i="2" s="1"/>
  <c r="R394" i="2"/>
  <c r="R395" i="2" s="1"/>
  <c r="Q394" i="2"/>
  <c r="Q395" i="2" s="1"/>
  <c r="P394" i="2"/>
  <c r="P395" i="2" s="1"/>
  <c r="O394" i="2"/>
  <c r="O395" i="2" s="1"/>
  <c r="N394" i="2"/>
  <c r="N395" i="2" s="1"/>
  <c r="M394" i="2"/>
  <c r="M395" i="2" s="1"/>
  <c r="L394" i="2"/>
  <c r="L395" i="2" s="1"/>
  <c r="K394" i="2"/>
  <c r="K395" i="2" s="1"/>
  <c r="J394" i="2"/>
  <c r="J395" i="2" s="1"/>
  <c r="I394" i="2"/>
  <c r="H394" i="2"/>
  <c r="G394" i="2"/>
  <c r="F394" i="2"/>
  <c r="E394" i="2"/>
  <c r="G388" i="2"/>
  <c r="H388" i="2"/>
  <c r="I388" i="2"/>
  <c r="J388" i="2"/>
  <c r="K388" i="2"/>
  <c r="L388" i="2"/>
  <c r="M388" i="2"/>
  <c r="N388" i="2"/>
  <c r="O388" i="2"/>
  <c r="P388" i="2"/>
  <c r="Q388" i="2"/>
  <c r="R388" i="2"/>
  <c r="S388" i="2"/>
  <c r="T388" i="2"/>
  <c r="U388" i="2"/>
  <c r="V388" i="2"/>
  <c r="W388" i="2"/>
  <c r="G389" i="2"/>
  <c r="H389" i="2"/>
  <c r="I389" i="2"/>
  <c r="J389" i="2"/>
  <c r="K389" i="2"/>
  <c r="L389" i="2"/>
  <c r="M389" i="2"/>
  <c r="N389" i="2"/>
  <c r="O389" i="2"/>
  <c r="P389" i="2"/>
  <c r="Q389" i="2"/>
  <c r="R389" i="2"/>
  <c r="S389" i="2"/>
  <c r="T389" i="2"/>
  <c r="U389" i="2"/>
  <c r="V389" i="2"/>
  <c r="W389" i="2"/>
  <c r="G390" i="2"/>
  <c r="H390" i="2"/>
  <c r="I390" i="2"/>
  <c r="J390" i="2"/>
  <c r="K390" i="2"/>
  <c r="L390" i="2"/>
  <c r="M390" i="2"/>
  <c r="N390" i="2"/>
  <c r="O390" i="2"/>
  <c r="P390" i="2"/>
  <c r="Q390" i="2"/>
  <c r="R390" i="2"/>
  <c r="S390" i="2"/>
  <c r="T390" i="2"/>
  <c r="U390" i="2"/>
  <c r="V390" i="2"/>
  <c r="W390" i="2"/>
  <c r="G391" i="2"/>
  <c r="H391" i="2"/>
  <c r="I391" i="2"/>
  <c r="J391" i="2"/>
  <c r="K391" i="2"/>
  <c r="L391" i="2"/>
  <c r="M391" i="2"/>
  <c r="N391" i="2"/>
  <c r="O391" i="2"/>
  <c r="P391" i="2"/>
  <c r="Q391" i="2"/>
  <c r="R391" i="2"/>
  <c r="S391" i="2"/>
  <c r="T391" i="2"/>
  <c r="U391" i="2"/>
  <c r="V391" i="2"/>
  <c r="W391" i="2"/>
  <c r="F391" i="2"/>
  <c r="F390" i="2"/>
  <c r="F389" i="2"/>
  <c r="F388" i="2"/>
  <c r="E389" i="2"/>
  <c r="E390" i="2"/>
  <c r="E391" i="2"/>
  <c r="E388" i="2"/>
  <c r="D389" i="2"/>
  <c r="D390" i="2"/>
  <c r="D391" i="2"/>
  <c r="D388" i="2"/>
  <c r="G383" i="2"/>
  <c r="H383" i="2"/>
  <c r="I383" i="2"/>
  <c r="J383" i="2"/>
  <c r="K383" i="2"/>
  <c r="L383" i="2"/>
  <c r="M383" i="2"/>
  <c r="N383" i="2"/>
  <c r="O383" i="2"/>
  <c r="P383" i="2"/>
  <c r="Q383" i="2"/>
  <c r="R383" i="2"/>
  <c r="S383" i="2"/>
  <c r="T383" i="2"/>
  <c r="U383" i="2"/>
  <c r="V383" i="2"/>
  <c r="W383" i="2"/>
  <c r="G384" i="2"/>
  <c r="H384" i="2"/>
  <c r="I384" i="2"/>
  <c r="J384" i="2"/>
  <c r="K384" i="2"/>
  <c r="L384" i="2"/>
  <c r="M384" i="2"/>
  <c r="N384" i="2"/>
  <c r="O384" i="2"/>
  <c r="P384" i="2"/>
  <c r="Q384" i="2"/>
  <c r="R384" i="2"/>
  <c r="S384" i="2"/>
  <c r="T384" i="2"/>
  <c r="U384" i="2"/>
  <c r="V384" i="2"/>
  <c r="W384" i="2"/>
  <c r="G385" i="2"/>
  <c r="H385" i="2"/>
  <c r="I385" i="2"/>
  <c r="J385" i="2"/>
  <c r="K385" i="2"/>
  <c r="L385" i="2"/>
  <c r="M385" i="2"/>
  <c r="N385" i="2"/>
  <c r="O385" i="2"/>
  <c r="P385" i="2"/>
  <c r="Q385" i="2"/>
  <c r="R385" i="2"/>
  <c r="S385" i="2"/>
  <c r="T385" i="2"/>
  <c r="U385" i="2"/>
  <c r="V385" i="2"/>
  <c r="W385" i="2"/>
  <c r="F385" i="2"/>
  <c r="F384" i="2"/>
  <c r="F383" i="2"/>
  <c r="E384" i="2"/>
  <c r="E385" i="2"/>
  <c r="E383" i="2"/>
  <c r="D384" i="2"/>
  <c r="D385" i="2"/>
  <c r="D383" i="2"/>
  <c r="G373" i="2"/>
  <c r="H373" i="2"/>
  <c r="I373" i="2"/>
  <c r="J373" i="2"/>
  <c r="K373" i="2"/>
  <c r="L373" i="2"/>
  <c r="M373" i="2"/>
  <c r="N373" i="2"/>
  <c r="O373" i="2"/>
  <c r="P373" i="2"/>
  <c r="Q373" i="2"/>
  <c r="R373" i="2"/>
  <c r="S373" i="2"/>
  <c r="T373" i="2"/>
  <c r="U373" i="2"/>
  <c r="V373" i="2"/>
  <c r="W373" i="2"/>
  <c r="G374" i="2"/>
  <c r="H374" i="2"/>
  <c r="I374" i="2"/>
  <c r="J374" i="2"/>
  <c r="K374" i="2"/>
  <c r="L374" i="2"/>
  <c r="M374" i="2"/>
  <c r="N374" i="2"/>
  <c r="O374" i="2"/>
  <c r="P374" i="2"/>
  <c r="Q374" i="2"/>
  <c r="R374" i="2"/>
  <c r="S374" i="2"/>
  <c r="T374" i="2"/>
  <c r="U374" i="2"/>
  <c r="V374" i="2"/>
  <c r="W374" i="2"/>
  <c r="G375" i="2"/>
  <c r="H375" i="2"/>
  <c r="I375" i="2"/>
  <c r="J375" i="2"/>
  <c r="K375" i="2"/>
  <c r="L375" i="2"/>
  <c r="M375" i="2"/>
  <c r="N375" i="2"/>
  <c r="O375" i="2"/>
  <c r="P375" i="2"/>
  <c r="Q375" i="2"/>
  <c r="R375" i="2"/>
  <c r="S375" i="2"/>
  <c r="T375" i="2"/>
  <c r="U375" i="2"/>
  <c r="V375" i="2"/>
  <c r="W375" i="2"/>
  <c r="G376" i="2"/>
  <c r="H376" i="2"/>
  <c r="I376" i="2"/>
  <c r="J376" i="2"/>
  <c r="K376" i="2"/>
  <c r="L376" i="2"/>
  <c r="M376" i="2"/>
  <c r="N376" i="2"/>
  <c r="O376" i="2"/>
  <c r="P376" i="2"/>
  <c r="Q376" i="2"/>
  <c r="R376" i="2"/>
  <c r="S376" i="2"/>
  <c r="T376" i="2"/>
  <c r="U376" i="2"/>
  <c r="V376" i="2"/>
  <c r="W376" i="2"/>
  <c r="G377" i="2"/>
  <c r="H377" i="2"/>
  <c r="I377" i="2"/>
  <c r="J377" i="2"/>
  <c r="K377" i="2"/>
  <c r="L377" i="2"/>
  <c r="M377" i="2"/>
  <c r="N377" i="2"/>
  <c r="O377" i="2"/>
  <c r="P377" i="2"/>
  <c r="Q377" i="2"/>
  <c r="R377" i="2"/>
  <c r="S377" i="2"/>
  <c r="T377" i="2"/>
  <c r="U377" i="2"/>
  <c r="V377" i="2"/>
  <c r="W377" i="2"/>
  <c r="G378" i="2"/>
  <c r="H378" i="2"/>
  <c r="I378" i="2"/>
  <c r="J378" i="2"/>
  <c r="K378" i="2"/>
  <c r="L378" i="2"/>
  <c r="M378" i="2"/>
  <c r="N378" i="2"/>
  <c r="O378" i="2"/>
  <c r="P378" i="2"/>
  <c r="Q378" i="2"/>
  <c r="R378" i="2"/>
  <c r="S378" i="2"/>
  <c r="T378" i="2"/>
  <c r="U378" i="2"/>
  <c r="V378" i="2"/>
  <c r="W378" i="2"/>
  <c r="G379" i="2"/>
  <c r="H379" i="2"/>
  <c r="I379" i="2"/>
  <c r="J379" i="2"/>
  <c r="K379" i="2"/>
  <c r="L379" i="2"/>
  <c r="M379" i="2"/>
  <c r="N379" i="2"/>
  <c r="O379" i="2"/>
  <c r="P379" i="2"/>
  <c r="Q379" i="2"/>
  <c r="R379" i="2"/>
  <c r="S379" i="2"/>
  <c r="T379" i="2"/>
  <c r="U379" i="2"/>
  <c r="V379" i="2"/>
  <c r="W379" i="2"/>
  <c r="G380" i="2"/>
  <c r="H380" i="2"/>
  <c r="I380" i="2"/>
  <c r="J380" i="2"/>
  <c r="K380" i="2"/>
  <c r="L380" i="2"/>
  <c r="M380" i="2"/>
  <c r="N380" i="2"/>
  <c r="O380" i="2"/>
  <c r="P380" i="2"/>
  <c r="Q380" i="2"/>
  <c r="R380" i="2"/>
  <c r="S380" i="2"/>
  <c r="T380" i="2"/>
  <c r="U380" i="2"/>
  <c r="V380" i="2"/>
  <c r="W380" i="2"/>
  <c r="F380" i="2"/>
  <c r="F379" i="2"/>
  <c r="F378" i="2"/>
  <c r="F377" i="2"/>
  <c r="F376" i="2"/>
  <c r="F375" i="2"/>
  <c r="F374" i="2"/>
  <c r="F373" i="2"/>
  <c r="E374" i="2"/>
  <c r="E375" i="2"/>
  <c r="E376" i="2"/>
  <c r="E377" i="2"/>
  <c r="E378" i="2"/>
  <c r="E379" i="2"/>
  <c r="E380" i="2"/>
  <c r="E373" i="2"/>
  <c r="D374" i="2"/>
  <c r="D375" i="2"/>
  <c r="D376" i="2"/>
  <c r="D377" i="2"/>
  <c r="D378" i="2"/>
  <c r="D379" i="2"/>
  <c r="D380" i="2"/>
  <c r="D373" i="2"/>
  <c r="G360" i="2"/>
  <c r="H360" i="2"/>
  <c r="I360" i="2"/>
  <c r="J360" i="2"/>
  <c r="K360" i="2"/>
  <c r="L360" i="2"/>
  <c r="M360" i="2"/>
  <c r="N360" i="2"/>
  <c r="O360" i="2"/>
  <c r="P360" i="2"/>
  <c r="Q360" i="2"/>
  <c r="R360" i="2"/>
  <c r="S360" i="2"/>
  <c r="T360" i="2"/>
  <c r="U360" i="2"/>
  <c r="V360" i="2"/>
  <c r="W360" i="2"/>
  <c r="G361" i="2"/>
  <c r="H361" i="2"/>
  <c r="I361" i="2"/>
  <c r="J361" i="2"/>
  <c r="K361" i="2"/>
  <c r="L361" i="2"/>
  <c r="M361" i="2"/>
  <c r="N361" i="2"/>
  <c r="O361" i="2"/>
  <c r="P361" i="2"/>
  <c r="Q361" i="2"/>
  <c r="R361" i="2"/>
  <c r="S361" i="2"/>
  <c r="T361" i="2"/>
  <c r="U361" i="2"/>
  <c r="V361" i="2"/>
  <c r="W361" i="2"/>
  <c r="G362" i="2"/>
  <c r="H362" i="2"/>
  <c r="I362" i="2"/>
  <c r="J362" i="2"/>
  <c r="K362" i="2"/>
  <c r="L362" i="2"/>
  <c r="M362" i="2"/>
  <c r="N362" i="2"/>
  <c r="O362" i="2"/>
  <c r="P362" i="2"/>
  <c r="Q362" i="2"/>
  <c r="R362" i="2"/>
  <c r="S362" i="2"/>
  <c r="T362" i="2"/>
  <c r="U362" i="2"/>
  <c r="V362" i="2"/>
  <c r="W362" i="2"/>
  <c r="G363" i="2"/>
  <c r="H363" i="2"/>
  <c r="I363" i="2"/>
  <c r="J363" i="2"/>
  <c r="K363" i="2"/>
  <c r="L363" i="2"/>
  <c r="M363" i="2"/>
  <c r="N363" i="2"/>
  <c r="O363" i="2"/>
  <c r="P363" i="2"/>
  <c r="Q363" i="2"/>
  <c r="R363" i="2"/>
  <c r="S363" i="2"/>
  <c r="T363" i="2"/>
  <c r="U363" i="2"/>
  <c r="V363" i="2"/>
  <c r="W363" i="2"/>
  <c r="G364" i="2"/>
  <c r="H364" i="2"/>
  <c r="I364" i="2"/>
  <c r="J364" i="2"/>
  <c r="K364" i="2"/>
  <c r="L364" i="2"/>
  <c r="M364" i="2"/>
  <c r="N364" i="2"/>
  <c r="O364" i="2"/>
  <c r="P364" i="2"/>
  <c r="Q364" i="2"/>
  <c r="R364" i="2"/>
  <c r="S364" i="2"/>
  <c r="T364" i="2"/>
  <c r="U364" i="2"/>
  <c r="V364" i="2"/>
  <c r="W364" i="2"/>
  <c r="G365" i="2"/>
  <c r="H365" i="2"/>
  <c r="I365" i="2"/>
  <c r="J365" i="2"/>
  <c r="K365" i="2"/>
  <c r="L365" i="2"/>
  <c r="M365" i="2"/>
  <c r="N365" i="2"/>
  <c r="O365" i="2"/>
  <c r="P365" i="2"/>
  <c r="Q365" i="2"/>
  <c r="R365" i="2"/>
  <c r="S365" i="2"/>
  <c r="T365" i="2"/>
  <c r="U365" i="2"/>
  <c r="V365" i="2"/>
  <c r="W365" i="2"/>
  <c r="G366" i="2"/>
  <c r="H366" i="2"/>
  <c r="I366" i="2"/>
  <c r="J366" i="2"/>
  <c r="K366" i="2"/>
  <c r="L366" i="2"/>
  <c r="M366" i="2"/>
  <c r="N366" i="2"/>
  <c r="O366" i="2"/>
  <c r="P366" i="2"/>
  <c r="Q366" i="2"/>
  <c r="R366" i="2"/>
  <c r="S366" i="2"/>
  <c r="T366" i="2"/>
  <c r="U366" i="2"/>
  <c r="V366" i="2"/>
  <c r="W366" i="2"/>
  <c r="G367" i="2"/>
  <c r="H367" i="2"/>
  <c r="I367" i="2"/>
  <c r="J367" i="2"/>
  <c r="K367" i="2"/>
  <c r="L367" i="2"/>
  <c r="M367" i="2"/>
  <c r="N367" i="2"/>
  <c r="O367" i="2"/>
  <c r="P367" i="2"/>
  <c r="Q367" i="2"/>
  <c r="R367" i="2"/>
  <c r="S367" i="2"/>
  <c r="T367" i="2"/>
  <c r="U367" i="2"/>
  <c r="V367" i="2"/>
  <c r="W367" i="2"/>
  <c r="G368" i="2"/>
  <c r="H368" i="2"/>
  <c r="I368" i="2"/>
  <c r="J368" i="2"/>
  <c r="K368" i="2"/>
  <c r="L368" i="2"/>
  <c r="M368" i="2"/>
  <c r="N368" i="2"/>
  <c r="O368" i="2"/>
  <c r="P368" i="2"/>
  <c r="Q368" i="2"/>
  <c r="R368" i="2"/>
  <c r="S368" i="2"/>
  <c r="T368" i="2"/>
  <c r="U368" i="2"/>
  <c r="V368" i="2"/>
  <c r="W368" i="2"/>
  <c r="G369" i="2"/>
  <c r="H369" i="2"/>
  <c r="I369" i="2"/>
  <c r="J369" i="2"/>
  <c r="K369" i="2"/>
  <c r="L369" i="2"/>
  <c r="M369" i="2"/>
  <c r="N369" i="2"/>
  <c r="O369" i="2"/>
  <c r="P369" i="2"/>
  <c r="Q369" i="2"/>
  <c r="R369" i="2"/>
  <c r="S369" i="2"/>
  <c r="T369" i="2"/>
  <c r="U369" i="2"/>
  <c r="V369" i="2"/>
  <c r="W369" i="2"/>
  <c r="G370" i="2"/>
  <c r="H370" i="2"/>
  <c r="I370" i="2"/>
  <c r="J370" i="2"/>
  <c r="K370" i="2"/>
  <c r="L370" i="2"/>
  <c r="M370" i="2"/>
  <c r="N370" i="2"/>
  <c r="O370" i="2"/>
  <c r="P370" i="2"/>
  <c r="Q370" i="2"/>
  <c r="R370" i="2"/>
  <c r="S370" i="2"/>
  <c r="T370" i="2"/>
  <c r="U370" i="2"/>
  <c r="V370" i="2"/>
  <c r="W370" i="2"/>
  <c r="F370" i="2"/>
  <c r="F369" i="2"/>
  <c r="F368" i="2"/>
  <c r="F367" i="2"/>
  <c r="F366" i="2"/>
  <c r="F365" i="2"/>
  <c r="F364" i="2"/>
  <c r="F363" i="2"/>
  <c r="F362" i="2"/>
  <c r="F361" i="2"/>
  <c r="F360" i="2"/>
  <c r="E361" i="2"/>
  <c r="E362" i="2"/>
  <c r="E363" i="2"/>
  <c r="E364" i="2"/>
  <c r="E365" i="2"/>
  <c r="E366" i="2"/>
  <c r="E367" i="2"/>
  <c r="E368" i="2"/>
  <c r="E369" i="2"/>
  <c r="E370" i="2"/>
  <c r="E360" i="2"/>
  <c r="D361" i="2"/>
  <c r="D362" i="2"/>
  <c r="D363" i="2"/>
  <c r="D364" i="2"/>
  <c r="D365" i="2"/>
  <c r="D366" i="2"/>
  <c r="D367" i="2"/>
  <c r="D368" i="2"/>
  <c r="D369" i="2"/>
  <c r="D370" i="2"/>
  <c r="D360" i="2"/>
  <c r="D167" i="2"/>
  <c r="W167" i="2"/>
  <c r="W168" i="2" s="1"/>
  <c r="V167" i="2"/>
  <c r="V168" i="2" s="1"/>
  <c r="U167" i="2"/>
  <c r="U168" i="2" s="1"/>
  <c r="T167" i="2"/>
  <c r="T168" i="2" s="1"/>
  <c r="S167" i="2"/>
  <c r="S168" i="2" s="1"/>
  <c r="R167" i="2"/>
  <c r="R168" i="2" s="1"/>
  <c r="Q167" i="2"/>
  <c r="Q168" i="2" s="1"/>
  <c r="P167" i="2"/>
  <c r="P168" i="2" s="1"/>
  <c r="O167" i="2"/>
  <c r="O168" i="2" s="1"/>
  <c r="N167" i="2"/>
  <c r="N168" i="2" s="1"/>
  <c r="M167" i="2"/>
  <c r="M168" i="2" s="1"/>
  <c r="L167" i="2"/>
  <c r="L168" i="2" s="1"/>
  <c r="K167" i="2"/>
  <c r="K168" i="2" s="1"/>
  <c r="J167" i="2"/>
  <c r="J168" i="2" s="1"/>
  <c r="I167" i="2"/>
  <c r="H167" i="2"/>
  <c r="G167" i="2"/>
  <c r="F167" i="2"/>
  <c r="E167" i="2"/>
  <c r="AF168" i="2"/>
  <c r="AG168" i="2"/>
  <c r="AH168" i="2"/>
  <c r="AI168" i="2"/>
  <c r="AJ168" i="2"/>
  <c r="AK168" i="2"/>
  <c r="AL168" i="2"/>
  <c r="AM168" i="2"/>
  <c r="AN168" i="2"/>
  <c r="AO168" i="2"/>
  <c r="AP168" i="2"/>
  <c r="AQ168" i="2"/>
  <c r="AR168" i="2"/>
  <c r="AS168" i="2"/>
  <c r="AT168" i="2"/>
  <c r="AU168" i="2"/>
  <c r="AV168" i="2"/>
  <c r="AE168" i="2"/>
  <c r="AV356" i="2"/>
  <c r="AU356" i="2"/>
  <c r="AT356" i="2"/>
  <c r="AS356" i="2"/>
  <c r="AR356" i="2"/>
  <c r="AQ356" i="2"/>
  <c r="AP356" i="2"/>
  <c r="AO356" i="2"/>
  <c r="AN356" i="2"/>
  <c r="AM356" i="2"/>
  <c r="AL356" i="2"/>
  <c r="AK356" i="2"/>
  <c r="AJ356" i="2"/>
  <c r="AI356" i="2"/>
  <c r="AH356" i="2"/>
  <c r="AG356" i="2"/>
  <c r="AF356" i="2"/>
  <c r="AE356" i="2"/>
  <c r="C357" i="2"/>
  <c r="W355" i="2"/>
  <c r="V355" i="2"/>
  <c r="U355" i="2"/>
  <c r="T355" i="2"/>
  <c r="S355" i="2"/>
  <c r="R355" i="2"/>
  <c r="Q355" i="2"/>
  <c r="P355" i="2"/>
  <c r="O355" i="2"/>
  <c r="N355" i="2"/>
  <c r="M355" i="2"/>
  <c r="L355" i="2"/>
  <c r="K355" i="2"/>
  <c r="J355" i="2"/>
  <c r="I355" i="2"/>
  <c r="H355" i="2"/>
  <c r="G355" i="2"/>
  <c r="F355" i="2"/>
  <c r="E355" i="2"/>
  <c r="D355" i="2"/>
  <c r="W353" i="2"/>
  <c r="V353" i="2"/>
  <c r="U353" i="2"/>
  <c r="T353" i="2"/>
  <c r="S353" i="2"/>
  <c r="R353" i="2"/>
  <c r="Q353" i="2"/>
  <c r="P353" i="2"/>
  <c r="O353" i="2"/>
  <c r="N353" i="2"/>
  <c r="M353" i="2"/>
  <c r="L353" i="2"/>
  <c r="K353" i="2"/>
  <c r="J353" i="2"/>
  <c r="I353" i="2"/>
  <c r="H353" i="2"/>
  <c r="G353" i="2"/>
  <c r="F353" i="2"/>
  <c r="E353" i="2"/>
  <c r="D353" i="2"/>
  <c r="C351" i="2"/>
  <c r="W349" i="2"/>
  <c r="W350" i="2" s="1"/>
  <c r="V349" i="2"/>
  <c r="V350" i="2" s="1"/>
  <c r="U349" i="2"/>
  <c r="U350" i="2" s="1"/>
  <c r="T349" i="2"/>
  <c r="T350" i="2" s="1"/>
  <c r="S349" i="2"/>
  <c r="S350" i="2" s="1"/>
  <c r="R349" i="2"/>
  <c r="R350" i="2" s="1"/>
  <c r="Q349" i="2"/>
  <c r="Q350" i="2" s="1"/>
  <c r="P349" i="2"/>
  <c r="P350" i="2" s="1"/>
  <c r="O349" i="2"/>
  <c r="O350" i="2" s="1"/>
  <c r="N349" i="2"/>
  <c r="N350" i="2" s="1"/>
  <c r="M349" i="2"/>
  <c r="M350" i="2" s="1"/>
  <c r="L349" i="2"/>
  <c r="L350" i="2" s="1"/>
  <c r="K349" i="2"/>
  <c r="K350" i="2" s="1"/>
  <c r="J349" i="2"/>
  <c r="J350" i="2" s="1"/>
  <c r="I349" i="2"/>
  <c r="H349" i="2"/>
  <c r="G349" i="2"/>
  <c r="F349" i="2"/>
  <c r="E349" i="2"/>
  <c r="D349" i="2"/>
  <c r="W342" i="2"/>
  <c r="W343" i="2" s="1"/>
  <c r="V342" i="2"/>
  <c r="V343" i="2" s="1"/>
  <c r="U342" i="2"/>
  <c r="U343" i="2" s="1"/>
  <c r="T342" i="2"/>
  <c r="T343" i="2" s="1"/>
  <c r="S342" i="2"/>
  <c r="S343" i="2" s="1"/>
  <c r="R342" i="2"/>
  <c r="R343" i="2" s="1"/>
  <c r="Q342" i="2"/>
  <c r="Q343" i="2" s="1"/>
  <c r="P342" i="2"/>
  <c r="P343" i="2" s="1"/>
  <c r="O342" i="2"/>
  <c r="O343" i="2" s="1"/>
  <c r="N342" i="2"/>
  <c r="N343" i="2" s="1"/>
  <c r="M342" i="2"/>
  <c r="M343" i="2" s="1"/>
  <c r="L342" i="2"/>
  <c r="L343" i="2" s="1"/>
  <c r="K342" i="2"/>
  <c r="K343" i="2" s="1"/>
  <c r="J342" i="2"/>
  <c r="J343" i="2" s="1"/>
  <c r="I342" i="2"/>
  <c r="H342" i="2"/>
  <c r="G342" i="2"/>
  <c r="E342" i="2"/>
  <c r="G334" i="2"/>
  <c r="H334" i="2"/>
  <c r="I334" i="2"/>
  <c r="J334" i="2"/>
  <c r="K334" i="2"/>
  <c r="L334" i="2"/>
  <c r="M334" i="2"/>
  <c r="N334" i="2"/>
  <c r="O334" i="2"/>
  <c r="P334" i="2"/>
  <c r="Q334" i="2"/>
  <c r="R334" i="2"/>
  <c r="S334" i="2"/>
  <c r="T334" i="2"/>
  <c r="U334" i="2"/>
  <c r="V334" i="2"/>
  <c r="W334" i="2"/>
  <c r="G335" i="2"/>
  <c r="H335" i="2"/>
  <c r="I335" i="2"/>
  <c r="J335" i="2"/>
  <c r="K335" i="2"/>
  <c r="L335" i="2"/>
  <c r="M335" i="2"/>
  <c r="N335" i="2"/>
  <c r="O335" i="2"/>
  <c r="P335" i="2"/>
  <c r="Q335" i="2"/>
  <c r="R335" i="2"/>
  <c r="S335" i="2"/>
  <c r="T335" i="2"/>
  <c r="U335" i="2"/>
  <c r="V335" i="2"/>
  <c r="W335" i="2"/>
  <c r="G336" i="2"/>
  <c r="H336" i="2"/>
  <c r="I336" i="2"/>
  <c r="J336" i="2"/>
  <c r="K336" i="2"/>
  <c r="L336" i="2"/>
  <c r="M336" i="2"/>
  <c r="N336" i="2"/>
  <c r="O336" i="2"/>
  <c r="P336" i="2"/>
  <c r="Q336" i="2"/>
  <c r="R336" i="2"/>
  <c r="S336" i="2"/>
  <c r="T336" i="2"/>
  <c r="U336" i="2"/>
  <c r="V336" i="2"/>
  <c r="W336" i="2"/>
  <c r="G337" i="2"/>
  <c r="H337" i="2"/>
  <c r="I337" i="2"/>
  <c r="J337" i="2"/>
  <c r="K337" i="2"/>
  <c r="L337" i="2"/>
  <c r="M337" i="2"/>
  <c r="N337" i="2"/>
  <c r="O337" i="2"/>
  <c r="P337" i="2"/>
  <c r="Q337" i="2"/>
  <c r="R337" i="2"/>
  <c r="S337" i="2"/>
  <c r="T337" i="2"/>
  <c r="U337" i="2"/>
  <c r="V337" i="2"/>
  <c r="W337" i="2"/>
  <c r="G338" i="2"/>
  <c r="H338" i="2"/>
  <c r="I338" i="2"/>
  <c r="J338" i="2"/>
  <c r="K338" i="2"/>
  <c r="L338" i="2"/>
  <c r="M338" i="2"/>
  <c r="N338" i="2"/>
  <c r="O338" i="2"/>
  <c r="P338" i="2"/>
  <c r="Q338" i="2"/>
  <c r="R338" i="2"/>
  <c r="S338" i="2"/>
  <c r="T338" i="2"/>
  <c r="U338" i="2"/>
  <c r="V338" i="2"/>
  <c r="W338" i="2"/>
  <c r="G339" i="2"/>
  <c r="H339" i="2"/>
  <c r="I339" i="2"/>
  <c r="J339" i="2"/>
  <c r="K339" i="2"/>
  <c r="L339" i="2"/>
  <c r="M339" i="2"/>
  <c r="N339" i="2"/>
  <c r="O339" i="2"/>
  <c r="P339" i="2"/>
  <c r="Q339" i="2"/>
  <c r="R339" i="2"/>
  <c r="S339" i="2"/>
  <c r="T339" i="2"/>
  <c r="U339" i="2"/>
  <c r="V339" i="2"/>
  <c r="W339" i="2"/>
  <c r="F339" i="2"/>
  <c r="F338" i="2"/>
  <c r="F337" i="2"/>
  <c r="F336" i="2"/>
  <c r="F335" i="2"/>
  <c r="F334" i="2"/>
  <c r="E335" i="2"/>
  <c r="E336" i="2"/>
  <c r="E337" i="2"/>
  <c r="E338" i="2"/>
  <c r="E339" i="2"/>
  <c r="E334" i="2"/>
  <c r="D335" i="2"/>
  <c r="D336" i="2"/>
  <c r="D337" i="2"/>
  <c r="D338" i="2"/>
  <c r="D339" i="2"/>
  <c r="D334" i="2"/>
  <c r="C329" i="2"/>
  <c r="C305" i="2"/>
  <c r="F259" i="2"/>
  <c r="D259" i="2"/>
  <c r="AV262" i="2"/>
  <c r="AU262" i="2"/>
  <c r="AT262" i="2"/>
  <c r="AS262" i="2"/>
  <c r="AR262" i="2"/>
  <c r="AQ262" i="2"/>
  <c r="AP262" i="2"/>
  <c r="AO262" i="2"/>
  <c r="AN262" i="2"/>
  <c r="AM262" i="2"/>
  <c r="AL262" i="2"/>
  <c r="AK262" i="2"/>
  <c r="AJ262" i="2"/>
  <c r="AI262" i="2"/>
  <c r="AH262" i="2"/>
  <c r="AG262" i="2"/>
  <c r="AF262" i="2"/>
  <c r="AE262" i="2"/>
  <c r="C262" i="2"/>
  <c r="W261" i="2"/>
  <c r="V261" i="2"/>
  <c r="U261" i="2"/>
  <c r="T261" i="2"/>
  <c r="S261" i="2"/>
  <c r="R261" i="2"/>
  <c r="Q261" i="2"/>
  <c r="P261" i="2"/>
  <c r="O261" i="2"/>
  <c r="N261" i="2"/>
  <c r="M261" i="2"/>
  <c r="L261" i="2"/>
  <c r="K261" i="2"/>
  <c r="J261" i="2"/>
  <c r="I261" i="2"/>
  <c r="H261" i="2"/>
  <c r="G261" i="2"/>
  <c r="F261" i="2"/>
  <c r="E261" i="2"/>
  <c r="D261" i="2"/>
  <c r="W259" i="2"/>
  <c r="V259" i="2"/>
  <c r="U259" i="2"/>
  <c r="T259" i="2"/>
  <c r="S259" i="2"/>
  <c r="R259" i="2"/>
  <c r="R262" i="2" s="1"/>
  <c r="Q259" i="2"/>
  <c r="P259" i="2"/>
  <c r="P262" i="2" s="1"/>
  <c r="O259" i="2"/>
  <c r="N259" i="2"/>
  <c r="M259" i="2"/>
  <c r="L259" i="2"/>
  <c r="K259" i="2"/>
  <c r="J259" i="2"/>
  <c r="I259" i="2"/>
  <c r="H259" i="2"/>
  <c r="G259" i="2"/>
  <c r="F262" i="2"/>
  <c r="E259" i="2"/>
  <c r="D327" i="2"/>
  <c r="W327" i="2"/>
  <c r="W328" i="2" s="1"/>
  <c r="V327" i="2"/>
  <c r="V328" i="2" s="1"/>
  <c r="U327" i="2"/>
  <c r="U328" i="2" s="1"/>
  <c r="T327" i="2"/>
  <c r="T328" i="2" s="1"/>
  <c r="S327" i="2"/>
  <c r="S328" i="2" s="1"/>
  <c r="R327" i="2"/>
  <c r="R328" i="2" s="1"/>
  <c r="Q327" i="2"/>
  <c r="Q328" i="2" s="1"/>
  <c r="P327" i="2"/>
  <c r="P328" i="2" s="1"/>
  <c r="O327" i="2"/>
  <c r="O328" i="2" s="1"/>
  <c r="N327" i="2"/>
  <c r="N328" i="2" s="1"/>
  <c r="M327" i="2"/>
  <c r="M328" i="2" s="1"/>
  <c r="L327" i="2"/>
  <c r="L328" i="2" s="1"/>
  <c r="K327" i="2"/>
  <c r="K328" i="2" s="1"/>
  <c r="J327" i="2"/>
  <c r="J328" i="2" s="1"/>
  <c r="I327" i="2"/>
  <c r="H327" i="2"/>
  <c r="G327" i="2"/>
  <c r="F327" i="2"/>
  <c r="E327" i="2"/>
  <c r="W324" i="2"/>
  <c r="W325" i="2" s="1"/>
  <c r="V324" i="2"/>
  <c r="V325" i="2" s="1"/>
  <c r="U324" i="2"/>
  <c r="U325" i="2" s="1"/>
  <c r="T324" i="2"/>
  <c r="T325" i="2" s="1"/>
  <c r="S324" i="2"/>
  <c r="S325" i="2" s="1"/>
  <c r="R324" i="2"/>
  <c r="R325" i="2" s="1"/>
  <c r="Q324" i="2"/>
  <c r="Q325" i="2" s="1"/>
  <c r="P324" i="2"/>
  <c r="P325" i="2" s="1"/>
  <c r="O324" i="2"/>
  <c r="O325" i="2" s="1"/>
  <c r="N324" i="2"/>
  <c r="N325" i="2" s="1"/>
  <c r="M324" i="2"/>
  <c r="M325" i="2" s="1"/>
  <c r="L324" i="2"/>
  <c r="L325" i="2" s="1"/>
  <c r="K324" i="2"/>
  <c r="K325" i="2" s="1"/>
  <c r="J324" i="2"/>
  <c r="J325" i="2" s="1"/>
  <c r="I324" i="2"/>
  <c r="H324" i="2"/>
  <c r="G324" i="2"/>
  <c r="F324" i="2"/>
  <c r="E324" i="2"/>
  <c r="D324" i="2"/>
  <c r="G314" i="2"/>
  <c r="H314" i="2"/>
  <c r="I314" i="2"/>
  <c r="J314" i="2"/>
  <c r="K314" i="2"/>
  <c r="L314" i="2"/>
  <c r="M314" i="2"/>
  <c r="N314" i="2"/>
  <c r="O314" i="2"/>
  <c r="P314" i="2"/>
  <c r="Q314" i="2"/>
  <c r="R314" i="2"/>
  <c r="S314" i="2"/>
  <c r="T314" i="2"/>
  <c r="U314" i="2"/>
  <c r="V314" i="2"/>
  <c r="W314" i="2"/>
  <c r="G315" i="2"/>
  <c r="H315" i="2"/>
  <c r="I315" i="2"/>
  <c r="J315" i="2"/>
  <c r="K315" i="2"/>
  <c r="L315" i="2"/>
  <c r="M315" i="2"/>
  <c r="N315" i="2"/>
  <c r="O315" i="2"/>
  <c r="P315" i="2"/>
  <c r="Q315" i="2"/>
  <c r="R315" i="2"/>
  <c r="S315" i="2"/>
  <c r="T315" i="2"/>
  <c r="U315" i="2"/>
  <c r="V315" i="2"/>
  <c r="W315" i="2"/>
  <c r="G316" i="2"/>
  <c r="H316" i="2"/>
  <c r="I316" i="2"/>
  <c r="J316" i="2"/>
  <c r="K316" i="2"/>
  <c r="L316" i="2"/>
  <c r="M316" i="2"/>
  <c r="N316" i="2"/>
  <c r="O316" i="2"/>
  <c r="P316" i="2"/>
  <c r="Q316" i="2"/>
  <c r="R316" i="2"/>
  <c r="S316" i="2"/>
  <c r="T316" i="2"/>
  <c r="U316" i="2"/>
  <c r="V316" i="2"/>
  <c r="W316" i="2"/>
  <c r="G317" i="2"/>
  <c r="H317" i="2"/>
  <c r="I317" i="2"/>
  <c r="J317" i="2"/>
  <c r="K317" i="2"/>
  <c r="L317" i="2"/>
  <c r="M317" i="2"/>
  <c r="N317" i="2"/>
  <c r="O317" i="2"/>
  <c r="P317" i="2"/>
  <c r="Q317" i="2"/>
  <c r="R317" i="2"/>
  <c r="S317" i="2"/>
  <c r="T317" i="2"/>
  <c r="U317" i="2"/>
  <c r="V317" i="2"/>
  <c r="W317" i="2"/>
  <c r="G318" i="2"/>
  <c r="H318" i="2"/>
  <c r="I318" i="2"/>
  <c r="J318" i="2"/>
  <c r="K318" i="2"/>
  <c r="L318" i="2"/>
  <c r="M318" i="2"/>
  <c r="N318" i="2"/>
  <c r="O318" i="2"/>
  <c r="P318" i="2"/>
  <c r="Q318" i="2"/>
  <c r="R318" i="2"/>
  <c r="S318" i="2"/>
  <c r="T318" i="2"/>
  <c r="U318" i="2"/>
  <c r="V318" i="2"/>
  <c r="W318" i="2"/>
  <c r="G319" i="2"/>
  <c r="H319" i="2"/>
  <c r="I319" i="2"/>
  <c r="J319" i="2"/>
  <c r="K319" i="2"/>
  <c r="L319" i="2"/>
  <c r="M319" i="2"/>
  <c r="N319" i="2"/>
  <c r="O319" i="2"/>
  <c r="P319" i="2"/>
  <c r="Q319" i="2"/>
  <c r="R319" i="2"/>
  <c r="S319" i="2"/>
  <c r="T319" i="2"/>
  <c r="U319" i="2"/>
  <c r="V319" i="2"/>
  <c r="W319" i="2"/>
  <c r="G320" i="2"/>
  <c r="H320" i="2"/>
  <c r="I320" i="2"/>
  <c r="J320" i="2"/>
  <c r="K320" i="2"/>
  <c r="L320" i="2"/>
  <c r="M320" i="2"/>
  <c r="N320" i="2"/>
  <c r="O320" i="2"/>
  <c r="P320" i="2"/>
  <c r="Q320" i="2"/>
  <c r="R320" i="2"/>
  <c r="S320" i="2"/>
  <c r="T320" i="2"/>
  <c r="U320" i="2"/>
  <c r="V320" i="2"/>
  <c r="W320" i="2"/>
  <c r="G321" i="2"/>
  <c r="H321" i="2"/>
  <c r="I321" i="2"/>
  <c r="J321" i="2"/>
  <c r="K321" i="2"/>
  <c r="L321" i="2"/>
  <c r="M321" i="2"/>
  <c r="N321" i="2"/>
  <c r="O321" i="2"/>
  <c r="P321" i="2"/>
  <c r="Q321" i="2"/>
  <c r="R321" i="2"/>
  <c r="S321" i="2"/>
  <c r="T321" i="2"/>
  <c r="U321" i="2"/>
  <c r="V321" i="2"/>
  <c r="W321" i="2"/>
  <c r="F321" i="2"/>
  <c r="F320" i="2"/>
  <c r="F319" i="2"/>
  <c r="F318" i="2"/>
  <c r="F317" i="2"/>
  <c r="F316" i="2"/>
  <c r="F315" i="2"/>
  <c r="F314" i="2"/>
  <c r="E315" i="2"/>
  <c r="E316" i="2"/>
  <c r="E317" i="2"/>
  <c r="E318" i="2"/>
  <c r="E319" i="2"/>
  <c r="E320" i="2"/>
  <c r="E321" i="2"/>
  <c r="E314" i="2"/>
  <c r="D315" i="2"/>
  <c r="D316" i="2"/>
  <c r="D317" i="2"/>
  <c r="D318" i="2"/>
  <c r="D319" i="2"/>
  <c r="D320" i="2"/>
  <c r="D321" i="2"/>
  <c r="D314" i="2"/>
  <c r="G308" i="2"/>
  <c r="H308" i="2"/>
  <c r="I308" i="2"/>
  <c r="J308" i="2"/>
  <c r="K308" i="2"/>
  <c r="L308" i="2"/>
  <c r="M308" i="2"/>
  <c r="N308" i="2"/>
  <c r="O308" i="2"/>
  <c r="P308" i="2"/>
  <c r="Q308" i="2"/>
  <c r="R308" i="2"/>
  <c r="S308" i="2"/>
  <c r="T308" i="2"/>
  <c r="U308" i="2"/>
  <c r="V308" i="2"/>
  <c r="W308" i="2"/>
  <c r="G309" i="2"/>
  <c r="H309" i="2"/>
  <c r="I309" i="2"/>
  <c r="J309" i="2"/>
  <c r="K309" i="2"/>
  <c r="L309" i="2"/>
  <c r="M309" i="2"/>
  <c r="N309" i="2"/>
  <c r="O309" i="2"/>
  <c r="P309" i="2"/>
  <c r="Q309" i="2"/>
  <c r="R309" i="2"/>
  <c r="S309" i="2"/>
  <c r="T309" i="2"/>
  <c r="U309" i="2"/>
  <c r="V309" i="2"/>
  <c r="W309" i="2"/>
  <c r="G310" i="2"/>
  <c r="H310" i="2"/>
  <c r="I310" i="2"/>
  <c r="J310" i="2"/>
  <c r="K310" i="2"/>
  <c r="L310" i="2"/>
  <c r="M310" i="2"/>
  <c r="N310" i="2"/>
  <c r="O310" i="2"/>
  <c r="P310" i="2"/>
  <c r="Q310" i="2"/>
  <c r="R310" i="2"/>
  <c r="S310" i="2"/>
  <c r="T310" i="2"/>
  <c r="U310" i="2"/>
  <c r="V310" i="2"/>
  <c r="W310" i="2"/>
  <c r="G311" i="2"/>
  <c r="H311" i="2"/>
  <c r="I311" i="2"/>
  <c r="J311" i="2"/>
  <c r="K311" i="2"/>
  <c r="L311" i="2"/>
  <c r="M311" i="2"/>
  <c r="N311" i="2"/>
  <c r="O311" i="2"/>
  <c r="P311" i="2"/>
  <c r="Q311" i="2"/>
  <c r="R311" i="2"/>
  <c r="S311" i="2"/>
  <c r="T311" i="2"/>
  <c r="U311" i="2"/>
  <c r="V311" i="2"/>
  <c r="W311" i="2"/>
  <c r="F311" i="2"/>
  <c r="F310" i="2"/>
  <c r="F309" i="2"/>
  <c r="F308" i="2"/>
  <c r="E309" i="2"/>
  <c r="E310" i="2"/>
  <c r="E311" i="2"/>
  <c r="E308" i="2"/>
  <c r="D309" i="2"/>
  <c r="D310" i="2"/>
  <c r="D311" i="2"/>
  <c r="D308" i="2"/>
  <c r="F303" i="2"/>
  <c r="D295" i="2"/>
  <c r="W295" i="2"/>
  <c r="W296" i="2" s="1"/>
  <c r="V295" i="2"/>
  <c r="V296" i="2" s="1"/>
  <c r="U295" i="2"/>
  <c r="U296" i="2" s="1"/>
  <c r="T295" i="2"/>
  <c r="T296" i="2" s="1"/>
  <c r="S295" i="2"/>
  <c r="S296" i="2" s="1"/>
  <c r="R295" i="2"/>
  <c r="R296" i="2" s="1"/>
  <c r="Q295" i="2"/>
  <c r="Q296" i="2" s="1"/>
  <c r="P295" i="2"/>
  <c r="P296" i="2" s="1"/>
  <c r="O295" i="2"/>
  <c r="O296" i="2" s="1"/>
  <c r="N295" i="2"/>
  <c r="N296" i="2" s="1"/>
  <c r="M295" i="2"/>
  <c r="M296" i="2" s="1"/>
  <c r="L295" i="2"/>
  <c r="L296" i="2" s="1"/>
  <c r="K295" i="2"/>
  <c r="K296" i="2" s="1"/>
  <c r="J295" i="2"/>
  <c r="J296" i="2" s="1"/>
  <c r="I295" i="2"/>
  <c r="H295" i="2"/>
  <c r="G295" i="2"/>
  <c r="F295" i="2"/>
  <c r="E295" i="2"/>
  <c r="AF296" i="2"/>
  <c r="AG296" i="2"/>
  <c r="AH296" i="2"/>
  <c r="AI296" i="2"/>
  <c r="AJ296" i="2"/>
  <c r="AK296" i="2"/>
  <c r="AL296" i="2"/>
  <c r="AM296" i="2"/>
  <c r="AN296" i="2"/>
  <c r="AO296" i="2"/>
  <c r="AP296" i="2"/>
  <c r="AQ296" i="2"/>
  <c r="AR296" i="2"/>
  <c r="AS296" i="2"/>
  <c r="AT296" i="2"/>
  <c r="AU296" i="2"/>
  <c r="AV296" i="2"/>
  <c r="AE296" i="2"/>
  <c r="D303" i="2"/>
  <c r="W303" i="2"/>
  <c r="V303" i="2"/>
  <c r="V304" i="2" s="1"/>
  <c r="U303" i="2"/>
  <c r="U304" i="2" s="1"/>
  <c r="T303" i="2"/>
  <c r="T304" i="2" s="1"/>
  <c r="S303" i="2"/>
  <c r="S304" i="2" s="1"/>
  <c r="R303" i="2"/>
  <c r="R304" i="2" s="1"/>
  <c r="Q303" i="2"/>
  <c r="P303" i="2"/>
  <c r="O303" i="2"/>
  <c r="O304" i="2" s="1"/>
  <c r="N303" i="2"/>
  <c r="N304" i="2" s="1"/>
  <c r="M303" i="2"/>
  <c r="L303" i="2"/>
  <c r="K303" i="2"/>
  <c r="J303" i="2"/>
  <c r="J304" i="2" s="1"/>
  <c r="I303" i="2"/>
  <c r="I304" i="2" s="1"/>
  <c r="H303" i="2"/>
  <c r="H304" i="2" s="1"/>
  <c r="G303" i="2"/>
  <c r="G304" i="2" s="1"/>
  <c r="E303" i="2"/>
  <c r="D194" i="2"/>
  <c r="D79" i="2"/>
  <c r="G298" i="2"/>
  <c r="H298" i="2"/>
  <c r="I298" i="2"/>
  <c r="J298" i="2"/>
  <c r="K298" i="2"/>
  <c r="L298" i="2"/>
  <c r="M298" i="2"/>
  <c r="N298" i="2"/>
  <c r="O298" i="2"/>
  <c r="P298" i="2"/>
  <c r="Q298" i="2"/>
  <c r="R298" i="2"/>
  <c r="S298" i="2"/>
  <c r="T298" i="2"/>
  <c r="U298" i="2"/>
  <c r="V298" i="2"/>
  <c r="W298" i="2"/>
  <c r="G299" i="2"/>
  <c r="H299" i="2"/>
  <c r="I299" i="2"/>
  <c r="J299" i="2"/>
  <c r="K299" i="2"/>
  <c r="L299" i="2"/>
  <c r="M299" i="2"/>
  <c r="N299" i="2"/>
  <c r="O299" i="2"/>
  <c r="P299" i="2"/>
  <c r="Q299" i="2"/>
  <c r="R299" i="2"/>
  <c r="S299" i="2"/>
  <c r="T299" i="2"/>
  <c r="U299" i="2"/>
  <c r="V299" i="2"/>
  <c r="W299" i="2"/>
  <c r="G300" i="2"/>
  <c r="H300" i="2"/>
  <c r="I300" i="2"/>
  <c r="J300" i="2"/>
  <c r="K300" i="2"/>
  <c r="L300" i="2"/>
  <c r="M300" i="2"/>
  <c r="N300" i="2"/>
  <c r="O300" i="2"/>
  <c r="P300" i="2"/>
  <c r="Q300" i="2"/>
  <c r="R300" i="2"/>
  <c r="S300" i="2"/>
  <c r="T300" i="2"/>
  <c r="U300" i="2"/>
  <c r="V300" i="2"/>
  <c r="W300" i="2"/>
  <c r="F300" i="2"/>
  <c r="F299" i="2"/>
  <c r="F298" i="2"/>
  <c r="E299" i="2"/>
  <c r="E300" i="2"/>
  <c r="E298" i="2"/>
  <c r="D299" i="2"/>
  <c r="D300" i="2"/>
  <c r="D298" i="2"/>
  <c r="AV304" i="2"/>
  <c r="AU304" i="2"/>
  <c r="AT304" i="2"/>
  <c r="AS304" i="2"/>
  <c r="AR304" i="2"/>
  <c r="AQ304" i="2"/>
  <c r="AP304" i="2"/>
  <c r="AO304" i="2"/>
  <c r="AN304" i="2"/>
  <c r="AM304" i="2"/>
  <c r="AL304" i="2"/>
  <c r="AK304" i="2"/>
  <c r="AJ304" i="2"/>
  <c r="AI304" i="2"/>
  <c r="AH304" i="2"/>
  <c r="AG304" i="2"/>
  <c r="AF304" i="2"/>
  <c r="AE304" i="2"/>
  <c r="W304" i="2"/>
  <c r="Q304" i="2"/>
  <c r="P304" i="2"/>
  <c r="M304" i="2"/>
  <c r="L304" i="2"/>
  <c r="K304" i="2"/>
  <c r="G284" i="2"/>
  <c r="H284" i="2"/>
  <c r="I284" i="2"/>
  <c r="J284" i="2"/>
  <c r="K284" i="2"/>
  <c r="L284" i="2"/>
  <c r="M284" i="2"/>
  <c r="N284" i="2"/>
  <c r="O284" i="2"/>
  <c r="P284" i="2"/>
  <c r="Q284" i="2"/>
  <c r="R284" i="2"/>
  <c r="S284" i="2"/>
  <c r="T284" i="2"/>
  <c r="U284" i="2"/>
  <c r="V284" i="2"/>
  <c r="W284" i="2"/>
  <c r="G285" i="2"/>
  <c r="H285" i="2"/>
  <c r="I285" i="2"/>
  <c r="J285" i="2"/>
  <c r="K285" i="2"/>
  <c r="L285" i="2"/>
  <c r="M285" i="2"/>
  <c r="N285" i="2"/>
  <c r="O285" i="2"/>
  <c r="P285" i="2"/>
  <c r="Q285" i="2"/>
  <c r="R285" i="2"/>
  <c r="S285" i="2"/>
  <c r="T285" i="2"/>
  <c r="U285" i="2"/>
  <c r="V285" i="2"/>
  <c r="W285" i="2"/>
  <c r="G286" i="2"/>
  <c r="H286" i="2"/>
  <c r="I286" i="2"/>
  <c r="J286" i="2"/>
  <c r="K286" i="2"/>
  <c r="L286" i="2"/>
  <c r="M286" i="2"/>
  <c r="N286" i="2"/>
  <c r="O286" i="2"/>
  <c r="P286" i="2"/>
  <c r="Q286" i="2"/>
  <c r="R286" i="2"/>
  <c r="S286" i="2"/>
  <c r="T286" i="2"/>
  <c r="U286" i="2"/>
  <c r="V286" i="2"/>
  <c r="W286" i="2"/>
  <c r="G287" i="2"/>
  <c r="H287" i="2"/>
  <c r="I287" i="2"/>
  <c r="J287" i="2"/>
  <c r="K287" i="2"/>
  <c r="L287" i="2"/>
  <c r="M287" i="2"/>
  <c r="N287" i="2"/>
  <c r="O287" i="2"/>
  <c r="P287" i="2"/>
  <c r="Q287" i="2"/>
  <c r="R287" i="2"/>
  <c r="S287" i="2"/>
  <c r="T287" i="2"/>
  <c r="U287" i="2"/>
  <c r="V287" i="2"/>
  <c r="W287" i="2"/>
  <c r="G288" i="2"/>
  <c r="H288" i="2"/>
  <c r="I288" i="2"/>
  <c r="J288" i="2"/>
  <c r="K288" i="2"/>
  <c r="L288" i="2"/>
  <c r="M288" i="2"/>
  <c r="N288" i="2"/>
  <c r="O288" i="2"/>
  <c r="P288" i="2"/>
  <c r="Q288" i="2"/>
  <c r="R288" i="2"/>
  <c r="S288" i="2"/>
  <c r="T288" i="2"/>
  <c r="U288" i="2"/>
  <c r="V288" i="2"/>
  <c r="W288" i="2"/>
  <c r="G289" i="2"/>
  <c r="H289" i="2"/>
  <c r="I289" i="2"/>
  <c r="J289" i="2"/>
  <c r="K289" i="2"/>
  <c r="L289" i="2"/>
  <c r="M289" i="2"/>
  <c r="N289" i="2"/>
  <c r="O289" i="2"/>
  <c r="P289" i="2"/>
  <c r="Q289" i="2"/>
  <c r="R289" i="2"/>
  <c r="S289" i="2"/>
  <c r="T289" i="2"/>
  <c r="U289" i="2"/>
  <c r="V289" i="2"/>
  <c r="W289" i="2"/>
  <c r="G290" i="2"/>
  <c r="H290" i="2"/>
  <c r="I290" i="2"/>
  <c r="J290" i="2"/>
  <c r="K290" i="2"/>
  <c r="L290" i="2"/>
  <c r="M290" i="2"/>
  <c r="N290" i="2"/>
  <c r="O290" i="2"/>
  <c r="P290" i="2"/>
  <c r="Q290" i="2"/>
  <c r="R290" i="2"/>
  <c r="S290" i="2"/>
  <c r="T290" i="2"/>
  <c r="U290" i="2"/>
  <c r="V290" i="2"/>
  <c r="W290" i="2"/>
  <c r="G291" i="2"/>
  <c r="H291" i="2"/>
  <c r="I291" i="2"/>
  <c r="J291" i="2"/>
  <c r="K291" i="2"/>
  <c r="L291" i="2"/>
  <c r="M291" i="2"/>
  <c r="N291" i="2"/>
  <c r="O291" i="2"/>
  <c r="P291" i="2"/>
  <c r="Q291" i="2"/>
  <c r="R291" i="2"/>
  <c r="S291" i="2"/>
  <c r="T291" i="2"/>
  <c r="U291" i="2"/>
  <c r="V291" i="2"/>
  <c r="W291" i="2"/>
  <c r="G292" i="2"/>
  <c r="H292" i="2"/>
  <c r="I292" i="2"/>
  <c r="J292" i="2"/>
  <c r="K292" i="2"/>
  <c r="L292" i="2"/>
  <c r="M292" i="2"/>
  <c r="N292" i="2"/>
  <c r="O292" i="2"/>
  <c r="P292" i="2"/>
  <c r="Q292" i="2"/>
  <c r="R292" i="2"/>
  <c r="S292" i="2"/>
  <c r="T292" i="2"/>
  <c r="U292" i="2"/>
  <c r="V292" i="2"/>
  <c r="W292" i="2"/>
  <c r="F292" i="2"/>
  <c r="F291" i="2"/>
  <c r="F290" i="2"/>
  <c r="F289" i="2"/>
  <c r="F288" i="2"/>
  <c r="F287" i="2"/>
  <c r="F286" i="2"/>
  <c r="F285" i="2"/>
  <c r="F284" i="2"/>
  <c r="E285" i="2"/>
  <c r="E286" i="2"/>
  <c r="E287" i="2"/>
  <c r="E288" i="2"/>
  <c r="E289" i="2"/>
  <c r="E290" i="2"/>
  <c r="E291" i="2"/>
  <c r="E292" i="2"/>
  <c r="E284" i="2"/>
  <c r="D285" i="2"/>
  <c r="D286" i="2"/>
  <c r="D287" i="2"/>
  <c r="D288" i="2"/>
  <c r="D289" i="2"/>
  <c r="D290" i="2"/>
  <c r="D291" i="2"/>
  <c r="D292" i="2"/>
  <c r="D284" i="2"/>
  <c r="G278" i="2"/>
  <c r="H278" i="2"/>
  <c r="I278" i="2"/>
  <c r="J278" i="2"/>
  <c r="K278" i="2"/>
  <c r="L278" i="2"/>
  <c r="M278" i="2"/>
  <c r="N278" i="2"/>
  <c r="O278" i="2"/>
  <c r="P278" i="2"/>
  <c r="Q278" i="2"/>
  <c r="R278" i="2"/>
  <c r="S278" i="2"/>
  <c r="T278" i="2"/>
  <c r="U278" i="2"/>
  <c r="V278" i="2"/>
  <c r="W278" i="2"/>
  <c r="G279" i="2"/>
  <c r="H279" i="2"/>
  <c r="I279" i="2"/>
  <c r="J279" i="2"/>
  <c r="K279" i="2"/>
  <c r="L279" i="2"/>
  <c r="M279" i="2"/>
  <c r="N279" i="2"/>
  <c r="O279" i="2"/>
  <c r="P279" i="2"/>
  <c r="Q279" i="2"/>
  <c r="R279" i="2"/>
  <c r="S279" i="2"/>
  <c r="T279" i="2"/>
  <c r="U279" i="2"/>
  <c r="V279" i="2"/>
  <c r="W279" i="2"/>
  <c r="G280" i="2"/>
  <c r="H280" i="2"/>
  <c r="I280" i="2"/>
  <c r="J280" i="2"/>
  <c r="K280" i="2"/>
  <c r="L280" i="2"/>
  <c r="M280" i="2"/>
  <c r="N280" i="2"/>
  <c r="O280" i="2"/>
  <c r="P280" i="2"/>
  <c r="Q280" i="2"/>
  <c r="R280" i="2"/>
  <c r="S280" i="2"/>
  <c r="T280" i="2"/>
  <c r="U280" i="2"/>
  <c r="V280" i="2"/>
  <c r="W280" i="2"/>
  <c r="G281" i="2"/>
  <c r="H281" i="2"/>
  <c r="I281" i="2"/>
  <c r="J281" i="2"/>
  <c r="K281" i="2"/>
  <c r="L281" i="2"/>
  <c r="M281" i="2"/>
  <c r="N281" i="2"/>
  <c r="O281" i="2"/>
  <c r="P281" i="2"/>
  <c r="Q281" i="2"/>
  <c r="R281" i="2"/>
  <c r="S281" i="2"/>
  <c r="T281" i="2"/>
  <c r="U281" i="2"/>
  <c r="V281" i="2"/>
  <c r="W281" i="2"/>
  <c r="F281" i="2"/>
  <c r="F280" i="2"/>
  <c r="F279" i="2"/>
  <c r="F278" i="2"/>
  <c r="E279" i="2"/>
  <c r="E280" i="2"/>
  <c r="E281" i="2"/>
  <c r="E278" i="2"/>
  <c r="D279" i="2"/>
  <c r="D280" i="2"/>
  <c r="D281" i="2"/>
  <c r="D278" i="2"/>
  <c r="D171" i="2"/>
  <c r="G265" i="2"/>
  <c r="H265" i="2"/>
  <c r="I265" i="2"/>
  <c r="J265" i="2"/>
  <c r="K265" i="2"/>
  <c r="L265" i="2"/>
  <c r="M265" i="2"/>
  <c r="N265" i="2"/>
  <c r="O265" i="2"/>
  <c r="P265" i="2"/>
  <c r="Q265" i="2"/>
  <c r="R265" i="2"/>
  <c r="S265" i="2"/>
  <c r="T265" i="2"/>
  <c r="U265" i="2"/>
  <c r="V265" i="2"/>
  <c r="W265" i="2"/>
  <c r="G266" i="2"/>
  <c r="H266" i="2"/>
  <c r="I266" i="2"/>
  <c r="J266" i="2"/>
  <c r="K266" i="2"/>
  <c r="L266" i="2"/>
  <c r="M266" i="2"/>
  <c r="N266" i="2"/>
  <c r="O266" i="2"/>
  <c r="P266" i="2"/>
  <c r="Q266" i="2"/>
  <c r="R266" i="2"/>
  <c r="S266" i="2"/>
  <c r="T266" i="2"/>
  <c r="U266" i="2"/>
  <c r="V266" i="2"/>
  <c r="W266" i="2"/>
  <c r="G267" i="2"/>
  <c r="H267" i="2"/>
  <c r="I267" i="2"/>
  <c r="J267" i="2"/>
  <c r="K267" i="2"/>
  <c r="L267" i="2"/>
  <c r="M267" i="2"/>
  <c r="N267" i="2"/>
  <c r="O267" i="2"/>
  <c r="P267" i="2"/>
  <c r="Q267" i="2"/>
  <c r="R267" i="2"/>
  <c r="S267" i="2"/>
  <c r="T267" i="2"/>
  <c r="U267" i="2"/>
  <c r="V267" i="2"/>
  <c r="W267" i="2"/>
  <c r="G268" i="2"/>
  <c r="H268" i="2"/>
  <c r="I268" i="2"/>
  <c r="J268" i="2"/>
  <c r="K268" i="2"/>
  <c r="L268" i="2"/>
  <c r="M268" i="2"/>
  <c r="N268" i="2"/>
  <c r="O268" i="2"/>
  <c r="P268" i="2"/>
  <c r="Q268" i="2"/>
  <c r="R268" i="2"/>
  <c r="S268" i="2"/>
  <c r="T268" i="2"/>
  <c r="U268" i="2"/>
  <c r="V268" i="2"/>
  <c r="W268" i="2"/>
  <c r="G269" i="2"/>
  <c r="H269" i="2"/>
  <c r="I269" i="2"/>
  <c r="J269" i="2"/>
  <c r="K269" i="2"/>
  <c r="L269" i="2"/>
  <c r="M269" i="2"/>
  <c r="N269" i="2"/>
  <c r="O269" i="2"/>
  <c r="P269" i="2"/>
  <c r="Q269" i="2"/>
  <c r="R269" i="2"/>
  <c r="S269" i="2"/>
  <c r="T269" i="2"/>
  <c r="U269" i="2"/>
  <c r="V269" i="2"/>
  <c r="W269" i="2"/>
  <c r="G270" i="2"/>
  <c r="H270" i="2"/>
  <c r="I270" i="2"/>
  <c r="J270" i="2"/>
  <c r="K270" i="2"/>
  <c r="L270" i="2"/>
  <c r="M270" i="2"/>
  <c r="N270" i="2"/>
  <c r="O270" i="2"/>
  <c r="P270" i="2"/>
  <c r="Q270" i="2"/>
  <c r="R270" i="2"/>
  <c r="S270" i="2"/>
  <c r="T270" i="2"/>
  <c r="U270" i="2"/>
  <c r="V270" i="2"/>
  <c r="W270" i="2"/>
  <c r="G271" i="2"/>
  <c r="H271" i="2"/>
  <c r="I271" i="2"/>
  <c r="J271" i="2"/>
  <c r="K271" i="2"/>
  <c r="L271" i="2"/>
  <c r="M271" i="2"/>
  <c r="N271" i="2"/>
  <c r="O271" i="2"/>
  <c r="P271" i="2"/>
  <c r="Q271" i="2"/>
  <c r="R271" i="2"/>
  <c r="S271" i="2"/>
  <c r="T271" i="2"/>
  <c r="U271" i="2"/>
  <c r="V271" i="2"/>
  <c r="W271" i="2"/>
  <c r="G272" i="2"/>
  <c r="H272" i="2"/>
  <c r="I272" i="2"/>
  <c r="J272" i="2"/>
  <c r="K272" i="2"/>
  <c r="L272" i="2"/>
  <c r="M272" i="2"/>
  <c r="N272" i="2"/>
  <c r="O272" i="2"/>
  <c r="P272" i="2"/>
  <c r="Q272" i="2"/>
  <c r="R272" i="2"/>
  <c r="S272" i="2"/>
  <c r="T272" i="2"/>
  <c r="U272" i="2"/>
  <c r="V272" i="2"/>
  <c r="W272" i="2"/>
  <c r="G273" i="2"/>
  <c r="H273" i="2"/>
  <c r="I273" i="2"/>
  <c r="J273" i="2"/>
  <c r="K273" i="2"/>
  <c r="L273" i="2"/>
  <c r="M273" i="2"/>
  <c r="N273" i="2"/>
  <c r="O273" i="2"/>
  <c r="P273" i="2"/>
  <c r="Q273" i="2"/>
  <c r="R273" i="2"/>
  <c r="S273" i="2"/>
  <c r="T273" i="2"/>
  <c r="U273" i="2"/>
  <c r="V273" i="2"/>
  <c r="W273" i="2"/>
  <c r="G274" i="2"/>
  <c r="H274" i="2"/>
  <c r="I274" i="2"/>
  <c r="J274" i="2"/>
  <c r="K274" i="2"/>
  <c r="L274" i="2"/>
  <c r="M274" i="2"/>
  <c r="N274" i="2"/>
  <c r="O274" i="2"/>
  <c r="P274" i="2"/>
  <c r="Q274" i="2"/>
  <c r="R274" i="2"/>
  <c r="S274" i="2"/>
  <c r="T274" i="2"/>
  <c r="U274" i="2"/>
  <c r="V274" i="2"/>
  <c r="W274" i="2"/>
  <c r="G275" i="2"/>
  <c r="H275" i="2"/>
  <c r="I275" i="2"/>
  <c r="J275" i="2"/>
  <c r="K275" i="2"/>
  <c r="L275" i="2"/>
  <c r="M275" i="2"/>
  <c r="N275" i="2"/>
  <c r="O275" i="2"/>
  <c r="P275" i="2"/>
  <c r="Q275" i="2"/>
  <c r="R275" i="2"/>
  <c r="S275" i="2"/>
  <c r="T275" i="2"/>
  <c r="U275" i="2"/>
  <c r="V275" i="2"/>
  <c r="W275" i="2"/>
  <c r="F275" i="2"/>
  <c r="F274" i="2"/>
  <c r="F273" i="2"/>
  <c r="F272" i="2"/>
  <c r="F271" i="2"/>
  <c r="F270" i="2"/>
  <c r="F269" i="2"/>
  <c r="F268" i="2"/>
  <c r="F267" i="2"/>
  <c r="F266" i="2"/>
  <c r="F265" i="2"/>
  <c r="E266" i="2"/>
  <c r="E267" i="2"/>
  <c r="E268" i="2"/>
  <c r="E269" i="2"/>
  <c r="E270" i="2"/>
  <c r="E271" i="2"/>
  <c r="E272" i="2"/>
  <c r="E273" i="2"/>
  <c r="E274" i="2"/>
  <c r="E275" i="2"/>
  <c r="E265" i="2"/>
  <c r="D266" i="2"/>
  <c r="D267" i="2"/>
  <c r="D268" i="2"/>
  <c r="D269" i="2"/>
  <c r="D270" i="2"/>
  <c r="D271" i="2"/>
  <c r="D272" i="2"/>
  <c r="D273" i="2"/>
  <c r="D274" i="2"/>
  <c r="D275" i="2"/>
  <c r="D265" i="2"/>
  <c r="C257" i="2"/>
  <c r="F255" i="2"/>
  <c r="F251" i="2"/>
  <c r="F139" i="2"/>
  <c r="F135" i="2"/>
  <c r="D135" i="2"/>
  <c r="F132" i="2"/>
  <c r="E132" i="2"/>
  <c r="W132" i="2"/>
  <c r="W133" i="2" s="1"/>
  <c r="V132" i="2"/>
  <c r="V133" i="2" s="1"/>
  <c r="U132" i="2"/>
  <c r="U133" i="2" s="1"/>
  <c r="T132" i="2"/>
  <c r="T133" i="2" s="1"/>
  <c r="S132" i="2"/>
  <c r="S133" i="2" s="1"/>
  <c r="R132" i="2"/>
  <c r="R133" i="2" s="1"/>
  <c r="Q132" i="2"/>
  <c r="Q133" i="2" s="1"/>
  <c r="P132" i="2"/>
  <c r="P133" i="2" s="1"/>
  <c r="O132" i="2"/>
  <c r="O133" i="2" s="1"/>
  <c r="N132" i="2"/>
  <c r="N133" i="2" s="1"/>
  <c r="M132" i="2"/>
  <c r="M133" i="2" s="1"/>
  <c r="L132" i="2"/>
  <c r="L133" i="2" s="1"/>
  <c r="K132" i="2"/>
  <c r="K133" i="2" s="1"/>
  <c r="J132" i="2"/>
  <c r="J133" i="2" s="1"/>
  <c r="I132" i="2"/>
  <c r="H132" i="2"/>
  <c r="G132" i="2"/>
  <c r="D132" i="2"/>
  <c r="G251" i="2"/>
  <c r="H251" i="2"/>
  <c r="I251" i="2"/>
  <c r="J251" i="2"/>
  <c r="J252" i="2" s="1"/>
  <c r="K251" i="2"/>
  <c r="K252" i="2" s="1"/>
  <c r="L251" i="2"/>
  <c r="L252" i="2" s="1"/>
  <c r="M251" i="2"/>
  <c r="M252" i="2" s="1"/>
  <c r="N251" i="2"/>
  <c r="N252" i="2" s="1"/>
  <c r="O251" i="2"/>
  <c r="O252" i="2" s="1"/>
  <c r="P251" i="2"/>
  <c r="P252" i="2" s="1"/>
  <c r="Q251" i="2"/>
  <c r="Q252" i="2" s="1"/>
  <c r="R251" i="2"/>
  <c r="R252" i="2" s="1"/>
  <c r="S251" i="2"/>
  <c r="S252" i="2" s="1"/>
  <c r="T251" i="2"/>
  <c r="T252" i="2" s="1"/>
  <c r="U251" i="2"/>
  <c r="U252" i="2" s="1"/>
  <c r="V251" i="2"/>
  <c r="V252" i="2" s="1"/>
  <c r="W251" i="2"/>
  <c r="W252" i="2" s="1"/>
  <c r="E251" i="2"/>
  <c r="D251" i="2"/>
  <c r="W255" i="2"/>
  <c r="W256" i="2" s="1"/>
  <c r="V255" i="2"/>
  <c r="V256" i="2" s="1"/>
  <c r="U255" i="2"/>
  <c r="U256" i="2" s="1"/>
  <c r="T255" i="2"/>
  <c r="T256" i="2" s="1"/>
  <c r="S255" i="2"/>
  <c r="S256" i="2" s="1"/>
  <c r="R255" i="2"/>
  <c r="R256" i="2" s="1"/>
  <c r="Q255" i="2"/>
  <c r="Q256" i="2" s="1"/>
  <c r="P255" i="2"/>
  <c r="P256" i="2" s="1"/>
  <c r="O255" i="2"/>
  <c r="O256" i="2" s="1"/>
  <c r="N255" i="2"/>
  <c r="N256" i="2" s="1"/>
  <c r="M255" i="2"/>
  <c r="M256" i="2" s="1"/>
  <c r="L255" i="2"/>
  <c r="L256" i="2" s="1"/>
  <c r="K255" i="2"/>
  <c r="K256" i="2" s="1"/>
  <c r="J255" i="2"/>
  <c r="J256" i="2" s="1"/>
  <c r="I255" i="2"/>
  <c r="H255" i="2"/>
  <c r="G255" i="2"/>
  <c r="E255" i="2"/>
  <c r="D255" i="2"/>
  <c r="G246" i="2"/>
  <c r="H246" i="2"/>
  <c r="I246" i="2"/>
  <c r="J246" i="2"/>
  <c r="K246" i="2"/>
  <c r="L246" i="2"/>
  <c r="M246" i="2"/>
  <c r="N246" i="2"/>
  <c r="O246" i="2"/>
  <c r="P246" i="2"/>
  <c r="Q246" i="2"/>
  <c r="R246" i="2"/>
  <c r="S246" i="2"/>
  <c r="T246" i="2"/>
  <c r="U246" i="2"/>
  <c r="V246" i="2"/>
  <c r="W246" i="2"/>
  <c r="G247" i="2"/>
  <c r="H247" i="2"/>
  <c r="I247" i="2"/>
  <c r="J247" i="2"/>
  <c r="K247" i="2"/>
  <c r="L247" i="2"/>
  <c r="M247" i="2"/>
  <c r="N247" i="2"/>
  <c r="O247" i="2"/>
  <c r="P247" i="2"/>
  <c r="Q247" i="2"/>
  <c r="R247" i="2"/>
  <c r="S247" i="2"/>
  <c r="T247" i="2"/>
  <c r="U247" i="2"/>
  <c r="V247" i="2"/>
  <c r="W247" i="2"/>
  <c r="G248" i="2"/>
  <c r="H248" i="2"/>
  <c r="I248" i="2"/>
  <c r="J248" i="2"/>
  <c r="K248" i="2"/>
  <c r="L248" i="2"/>
  <c r="M248" i="2"/>
  <c r="N248" i="2"/>
  <c r="O248" i="2"/>
  <c r="P248" i="2"/>
  <c r="Q248" i="2"/>
  <c r="R248" i="2"/>
  <c r="S248" i="2"/>
  <c r="T248" i="2"/>
  <c r="U248" i="2"/>
  <c r="V248" i="2"/>
  <c r="W248" i="2"/>
  <c r="F248" i="2"/>
  <c r="F247" i="2"/>
  <c r="E248" i="2"/>
  <c r="E246" i="2"/>
  <c r="D247" i="2"/>
  <c r="D248" i="2"/>
  <c r="D246" i="2"/>
  <c r="G237" i="2"/>
  <c r="H237" i="2"/>
  <c r="I237" i="2"/>
  <c r="J237" i="2"/>
  <c r="K237" i="2"/>
  <c r="L237" i="2"/>
  <c r="M237" i="2"/>
  <c r="N237" i="2"/>
  <c r="O237" i="2"/>
  <c r="P237" i="2"/>
  <c r="Q237" i="2"/>
  <c r="R237" i="2"/>
  <c r="S237" i="2"/>
  <c r="T237" i="2"/>
  <c r="U237" i="2"/>
  <c r="V237" i="2"/>
  <c r="W237" i="2"/>
  <c r="G238" i="2"/>
  <c r="H238" i="2"/>
  <c r="I238" i="2"/>
  <c r="J238" i="2"/>
  <c r="K238" i="2"/>
  <c r="L238" i="2"/>
  <c r="M238" i="2"/>
  <c r="N238" i="2"/>
  <c r="O238" i="2"/>
  <c r="P238" i="2"/>
  <c r="Q238" i="2"/>
  <c r="R238" i="2"/>
  <c r="S238" i="2"/>
  <c r="T238" i="2"/>
  <c r="U238" i="2"/>
  <c r="V238" i="2"/>
  <c r="W238" i="2"/>
  <c r="G239" i="2"/>
  <c r="H239" i="2"/>
  <c r="I239" i="2"/>
  <c r="J239" i="2"/>
  <c r="K239" i="2"/>
  <c r="L239" i="2"/>
  <c r="M239" i="2"/>
  <c r="N239" i="2"/>
  <c r="O239" i="2"/>
  <c r="P239" i="2"/>
  <c r="Q239" i="2"/>
  <c r="R239" i="2"/>
  <c r="S239" i="2"/>
  <c r="T239" i="2"/>
  <c r="U239" i="2"/>
  <c r="V239" i="2"/>
  <c r="W239" i="2"/>
  <c r="G240" i="2"/>
  <c r="H240" i="2"/>
  <c r="I240" i="2"/>
  <c r="J240" i="2"/>
  <c r="K240" i="2"/>
  <c r="L240" i="2"/>
  <c r="M240" i="2"/>
  <c r="N240" i="2"/>
  <c r="O240" i="2"/>
  <c r="P240" i="2"/>
  <c r="Q240" i="2"/>
  <c r="R240" i="2"/>
  <c r="S240" i="2"/>
  <c r="T240" i="2"/>
  <c r="U240" i="2"/>
  <c r="V240" i="2"/>
  <c r="W240" i="2"/>
  <c r="G241" i="2"/>
  <c r="H241" i="2"/>
  <c r="I241" i="2"/>
  <c r="J241" i="2"/>
  <c r="K241" i="2"/>
  <c r="L241" i="2"/>
  <c r="M241" i="2"/>
  <c r="N241" i="2"/>
  <c r="O241" i="2"/>
  <c r="P241" i="2"/>
  <c r="Q241" i="2"/>
  <c r="R241" i="2"/>
  <c r="S241" i="2"/>
  <c r="T241" i="2"/>
  <c r="U241" i="2"/>
  <c r="V241" i="2"/>
  <c r="W241" i="2"/>
  <c r="G242" i="2"/>
  <c r="H242" i="2"/>
  <c r="I242" i="2"/>
  <c r="J242" i="2"/>
  <c r="K242" i="2"/>
  <c r="L242" i="2"/>
  <c r="M242" i="2"/>
  <c r="N242" i="2"/>
  <c r="O242" i="2"/>
  <c r="P242" i="2"/>
  <c r="Q242" i="2"/>
  <c r="R242" i="2"/>
  <c r="S242" i="2"/>
  <c r="T242" i="2"/>
  <c r="U242" i="2"/>
  <c r="V242" i="2"/>
  <c r="W242" i="2"/>
  <c r="G243" i="2"/>
  <c r="H243" i="2"/>
  <c r="I243" i="2"/>
  <c r="J243" i="2"/>
  <c r="K243" i="2"/>
  <c r="L243" i="2"/>
  <c r="M243" i="2"/>
  <c r="N243" i="2"/>
  <c r="O243" i="2"/>
  <c r="P243" i="2"/>
  <c r="Q243" i="2"/>
  <c r="R243" i="2"/>
  <c r="S243" i="2"/>
  <c r="T243" i="2"/>
  <c r="U243" i="2"/>
  <c r="V243" i="2"/>
  <c r="W243" i="2"/>
  <c r="F243" i="2"/>
  <c r="F242" i="2"/>
  <c r="F241" i="2"/>
  <c r="F240" i="2"/>
  <c r="F239" i="2"/>
  <c r="F238" i="2"/>
  <c r="F237" i="2"/>
  <c r="E238" i="2"/>
  <c r="E239" i="2"/>
  <c r="E240" i="2"/>
  <c r="E241" i="2"/>
  <c r="E242" i="2"/>
  <c r="E243" i="2"/>
  <c r="E237" i="2"/>
  <c r="D238" i="2"/>
  <c r="D239" i="2"/>
  <c r="D240" i="2"/>
  <c r="D241" i="2"/>
  <c r="D242" i="2"/>
  <c r="D243" i="2"/>
  <c r="D237" i="2"/>
  <c r="C147" i="2"/>
  <c r="AV227" i="2"/>
  <c r="AU227" i="2"/>
  <c r="AT227" i="2"/>
  <c r="AS227" i="2"/>
  <c r="AR227" i="2"/>
  <c r="AQ227" i="2"/>
  <c r="AP227" i="2"/>
  <c r="AO227" i="2"/>
  <c r="AN227" i="2"/>
  <c r="AM227" i="2"/>
  <c r="AL227" i="2"/>
  <c r="AK227" i="2"/>
  <c r="AJ227" i="2"/>
  <c r="AI227" i="2"/>
  <c r="AH227" i="2"/>
  <c r="AG227" i="2"/>
  <c r="AF227" i="2"/>
  <c r="AE227" i="2"/>
  <c r="W226" i="2"/>
  <c r="W227" i="2" s="1"/>
  <c r="V226" i="2"/>
  <c r="V227" i="2" s="1"/>
  <c r="U226" i="2"/>
  <c r="U227" i="2" s="1"/>
  <c r="T226" i="2"/>
  <c r="T227" i="2" s="1"/>
  <c r="S226" i="2"/>
  <c r="S227" i="2" s="1"/>
  <c r="R226" i="2"/>
  <c r="R227" i="2" s="1"/>
  <c r="Q226" i="2"/>
  <c r="Q227" i="2" s="1"/>
  <c r="P226" i="2"/>
  <c r="P227" i="2" s="1"/>
  <c r="O226" i="2"/>
  <c r="O227" i="2" s="1"/>
  <c r="N226" i="2"/>
  <c r="N227" i="2" s="1"/>
  <c r="M226" i="2"/>
  <c r="M227" i="2" s="1"/>
  <c r="L226" i="2"/>
  <c r="L227" i="2" s="1"/>
  <c r="K226" i="2"/>
  <c r="K227" i="2" s="1"/>
  <c r="J226" i="2"/>
  <c r="J227" i="2" s="1"/>
  <c r="I226" i="2"/>
  <c r="H226" i="2"/>
  <c r="G226" i="2"/>
  <c r="F226" i="2"/>
  <c r="E226" i="2"/>
  <c r="D226" i="2"/>
  <c r="G208" i="2"/>
  <c r="H208" i="2"/>
  <c r="I208" i="2"/>
  <c r="J208" i="2"/>
  <c r="K208" i="2"/>
  <c r="L208" i="2"/>
  <c r="M208" i="2"/>
  <c r="N208" i="2"/>
  <c r="O208" i="2"/>
  <c r="P208" i="2"/>
  <c r="Q208" i="2"/>
  <c r="R208" i="2"/>
  <c r="S208" i="2"/>
  <c r="T208" i="2"/>
  <c r="U208" i="2"/>
  <c r="V208" i="2"/>
  <c r="W208" i="2"/>
  <c r="G209" i="2"/>
  <c r="H209" i="2"/>
  <c r="I209" i="2"/>
  <c r="J209" i="2"/>
  <c r="K209" i="2"/>
  <c r="L209" i="2"/>
  <c r="M209" i="2"/>
  <c r="N209" i="2"/>
  <c r="O209" i="2"/>
  <c r="P209" i="2"/>
  <c r="Q209" i="2"/>
  <c r="R209" i="2"/>
  <c r="S209" i="2"/>
  <c r="T209" i="2"/>
  <c r="U209" i="2"/>
  <c r="V209" i="2"/>
  <c r="W209" i="2"/>
  <c r="G210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T210" i="2"/>
  <c r="U210" i="2"/>
  <c r="V210" i="2"/>
  <c r="W210" i="2"/>
  <c r="G211" i="2"/>
  <c r="H211" i="2"/>
  <c r="I211" i="2"/>
  <c r="J211" i="2"/>
  <c r="K211" i="2"/>
  <c r="L211" i="2"/>
  <c r="M211" i="2"/>
  <c r="N211" i="2"/>
  <c r="O211" i="2"/>
  <c r="P211" i="2"/>
  <c r="Q211" i="2"/>
  <c r="R211" i="2"/>
  <c r="S211" i="2"/>
  <c r="T211" i="2"/>
  <c r="U211" i="2"/>
  <c r="V211" i="2"/>
  <c r="W211" i="2"/>
  <c r="G212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T212" i="2"/>
  <c r="U212" i="2"/>
  <c r="V212" i="2"/>
  <c r="W212" i="2"/>
  <c r="G213" i="2"/>
  <c r="H213" i="2"/>
  <c r="I213" i="2"/>
  <c r="J213" i="2"/>
  <c r="K213" i="2"/>
  <c r="L213" i="2"/>
  <c r="M213" i="2"/>
  <c r="N213" i="2"/>
  <c r="O213" i="2"/>
  <c r="P213" i="2"/>
  <c r="Q213" i="2"/>
  <c r="R213" i="2"/>
  <c r="S213" i="2"/>
  <c r="T213" i="2"/>
  <c r="U213" i="2"/>
  <c r="V213" i="2"/>
  <c r="W213" i="2"/>
  <c r="G214" i="2"/>
  <c r="H214" i="2"/>
  <c r="I214" i="2"/>
  <c r="J214" i="2"/>
  <c r="K214" i="2"/>
  <c r="L214" i="2"/>
  <c r="M214" i="2"/>
  <c r="N214" i="2"/>
  <c r="O214" i="2"/>
  <c r="P214" i="2"/>
  <c r="Q214" i="2"/>
  <c r="R214" i="2"/>
  <c r="S214" i="2"/>
  <c r="T214" i="2"/>
  <c r="U214" i="2"/>
  <c r="V214" i="2"/>
  <c r="W214" i="2"/>
  <c r="G215" i="2"/>
  <c r="H215" i="2"/>
  <c r="I215" i="2"/>
  <c r="J215" i="2"/>
  <c r="K215" i="2"/>
  <c r="L215" i="2"/>
  <c r="M215" i="2"/>
  <c r="N215" i="2"/>
  <c r="O215" i="2"/>
  <c r="P215" i="2"/>
  <c r="Q215" i="2"/>
  <c r="R215" i="2"/>
  <c r="S215" i="2"/>
  <c r="T215" i="2"/>
  <c r="U215" i="2"/>
  <c r="V215" i="2"/>
  <c r="W215" i="2"/>
  <c r="G216" i="2"/>
  <c r="H216" i="2"/>
  <c r="I216" i="2"/>
  <c r="J216" i="2"/>
  <c r="K216" i="2"/>
  <c r="L216" i="2"/>
  <c r="M216" i="2"/>
  <c r="N216" i="2"/>
  <c r="O216" i="2"/>
  <c r="P216" i="2"/>
  <c r="Q216" i="2"/>
  <c r="R216" i="2"/>
  <c r="S216" i="2"/>
  <c r="T216" i="2"/>
  <c r="U216" i="2"/>
  <c r="V216" i="2"/>
  <c r="W216" i="2"/>
  <c r="G217" i="2"/>
  <c r="H217" i="2"/>
  <c r="I217" i="2"/>
  <c r="J217" i="2"/>
  <c r="K217" i="2"/>
  <c r="L217" i="2"/>
  <c r="M217" i="2"/>
  <c r="N217" i="2"/>
  <c r="O217" i="2"/>
  <c r="P217" i="2"/>
  <c r="Q217" i="2"/>
  <c r="R217" i="2"/>
  <c r="S217" i="2"/>
  <c r="T217" i="2"/>
  <c r="U217" i="2"/>
  <c r="V217" i="2"/>
  <c r="W217" i="2"/>
  <c r="F217" i="2"/>
  <c r="F216" i="2"/>
  <c r="F215" i="2"/>
  <c r="F214" i="2"/>
  <c r="F213" i="2"/>
  <c r="F212" i="2"/>
  <c r="F211" i="2"/>
  <c r="F210" i="2"/>
  <c r="F209" i="2"/>
  <c r="F208" i="2"/>
  <c r="E208" i="2"/>
  <c r="E209" i="2"/>
  <c r="E210" i="2"/>
  <c r="E211" i="2"/>
  <c r="E212" i="2"/>
  <c r="E213" i="2"/>
  <c r="E214" i="2"/>
  <c r="E215" i="2"/>
  <c r="E216" i="2"/>
  <c r="E217" i="2"/>
  <c r="D209" i="2"/>
  <c r="D210" i="2"/>
  <c r="D211" i="2"/>
  <c r="D212" i="2"/>
  <c r="D213" i="2"/>
  <c r="D214" i="2"/>
  <c r="D215" i="2"/>
  <c r="D216" i="2"/>
  <c r="D217" i="2"/>
  <c r="D208" i="2"/>
  <c r="G199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T199" i="2"/>
  <c r="U199" i="2"/>
  <c r="V199" i="2"/>
  <c r="W199" i="2"/>
  <c r="G200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W200" i="2"/>
  <c r="G201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T201" i="2"/>
  <c r="U201" i="2"/>
  <c r="V201" i="2"/>
  <c r="W201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W202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W203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W204" i="2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W205" i="2"/>
  <c r="F205" i="2"/>
  <c r="F204" i="2"/>
  <c r="F203" i="2"/>
  <c r="F202" i="2"/>
  <c r="F201" i="2"/>
  <c r="F200" i="2"/>
  <c r="F199" i="2"/>
  <c r="E200" i="2"/>
  <c r="E201" i="2"/>
  <c r="E202" i="2"/>
  <c r="E203" i="2"/>
  <c r="E204" i="2"/>
  <c r="E205" i="2"/>
  <c r="E199" i="2"/>
  <c r="D200" i="2"/>
  <c r="D201" i="2"/>
  <c r="D202" i="2"/>
  <c r="D203" i="2"/>
  <c r="D204" i="2"/>
  <c r="D205" i="2"/>
  <c r="D199" i="2"/>
  <c r="L171" i="2"/>
  <c r="C196" i="2"/>
  <c r="W194" i="2"/>
  <c r="W195" i="2" s="1"/>
  <c r="V194" i="2"/>
  <c r="U194" i="2"/>
  <c r="U195" i="2" s="1"/>
  <c r="T194" i="2"/>
  <c r="T195" i="2" s="1"/>
  <c r="S194" i="2"/>
  <c r="S195" i="2" s="1"/>
  <c r="R194" i="2"/>
  <c r="R195" i="2" s="1"/>
  <c r="Q194" i="2"/>
  <c r="Q195" i="2" s="1"/>
  <c r="P194" i="2"/>
  <c r="P195" i="2" s="1"/>
  <c r="O194" i="2"/>
  <c r="O195" i="2" s="1"/>
  <c r="N194" i="2"/>
  <c r="N195" i="2" s="1"/>
  <c r="M194" i="2"/>
  <c r="M195" i="2" s="1"/>
  <c r="L194" i="2"/>
  <c r="L195" i="2" s="1"/>
  <c r="K194" i="2"/>
  <c r="K195" i="2" s="1"/>
  <c r="J194" i="2"/>
  <c r="J195" i="2" s="1"/>
  <c r="I194" i="2"/>
  <c r="H194" i="2"/>
  <c r="G194" i="2"/>
  <c r="F194" i="2"/>
  <c r="E194" i="2"/>
  <c r="AV195" i="2"/>
  <c r="AU195" i="2"/>
  <c r="AT195" i="2"/>
  <c r="AS195" i="2"/>
  <c r="AR195" i="2"/>
  <c r="AQ195" i="2"/>
  <c r="AP195" i="2"/>
  <c r="AO195" i="2"/>
  <c r="AN195" i="2"/>
  <c r="AM195" i="2"/>
  <c r="AL195" i="2"/>
  <c r="AK195" i="2"/>
  <c r="AJ195" i="2"/>
  <c r="AI195" i="2"/>
  <c r="AH195" i="2"/>
  <c r="AG195" i="2"/>
  <c r="AF195" i="2"/>
  <c r="AE195" i="2"/>
  <c r="V195" i="2"/>
  <c r="G187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T187" i="2"/>
  <c r="U187" i="2"/>
  <c r="V187" i="2"/>
  <c r="W187" i="2"/>
  <c r="G188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T188" i="2"/>
  <c r="U188" i="2"/>
  <c r="V188" i="2"/>
  <c r="W188" i="2"/>
  <c r="G189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T189" i="2"/>
  <c r="U189" i="2"/>
  <c r="V189" i="2"/>
  <c r="W189" i="2"/>
  <c r="G190" i="2"/>
  <c r="H190" i="2"/>
  <c r="I190" i="2"/>
  <c r="J190" i="2"/>
  <c r="K190" i="2"/>
  <c r="L190" i="2"/>
  <c r="M190" i="2"/>
  <c r="N190" i="2"/>
  <c r="O190" i="2"/>
  <c r="P190" i="2"/>
  <c r="Q190" i="2"/>
  <c r="R190" i="2"/>
  <c r="S190" i="2"/>
  <c r="T190" i="2"/>
  <c r="U190" i="2"/>
  <c r="V190" i="2"/>
  <c r="W190" i="2"/>
  <c r="G191" i="2"/>
  <c r="H191" i="2"/>
  <c r="I191" i="2"/>
  <c r="J191" i="2"/>
  <c r="K191" i="2"/>
  <c r="L191" i="2"/>
  <c r="M191" i="2"/>
  <c r="N191" i="2"/>
  <c r="O191" i="2"/>
  <c r="P191" i="2"/>
  <c r="Q191" i="2"/>
  <c r="R191" i="2"/>
  <c r="S191" i="2"/>
  <c r="T191" i="2"/>
  <c r="U191" i="2"/>
  <c r="V191" i="2"/>
  <c r="W191" i="2"/>
  <c r="F191" i="2"/>
  <c r="F190" i="2"/>
  <c r="F189" i="2"/>
  <c r="F188" i="2"/>
  <c r="F187" i="2"/>
  <c r="E188" i="2"/>
  <c r="E189" i="2"/>
  <c r="E190" i="2"/>
  <c r="E191" i="2"/>
  <c r="E192" i="2"/>
  <c r="E187" i="2"/>
  <c r="D188" i="2"/>
  <c r="D189" i="2"/>
  <c r="D190" i="2"/>
  <c r="D191" i="2"/>
  <c r="D187" i="2"/>
  <c r="G180" i="2"/>
  <c r="H180" i="2"/>
  <c r="I180" i="2"/>
  <c r="J180" i="2"/>
  <c r="K180" i="2"/>
  <c r="L180" i="2"/>
  <c r="M180" i="2"/>
  <c r="N180" i="2"/>
  <c r="O180" i="2"/>
  <c r="P180" i="2"/>
  <c r="Q180" i="2"/>
  <c r="R180" i="2"/>
  <c r="S180" i="2"/>
  <c r="T180" i="2"/>
  <c r="U180" i="2"/>
  <c r="V180" i="2"/>
  <c r="W180" i="2"/>
  <c r="G181" i="2"/>
  <c r="H181" i="2"/>
  <c r="I181" i="2"/>
  <c r="J181" i="2"/>
  <c r="K181" i="2"/>
  <c r="L181" i="2"/>
  <c r="M181" i="2"/>
  <c r="N181" i="2"/>
  <c r="O181" i="2"/>
  <c r="P181" i="2"/>
  <c r="Q181" i="2"/>
  <c r="R181" i="2"/>
  <c r="S181" i="2"/>
  <c r="T181" i="2"/>
  <c r="U181" i="2"/>
  <c r="V181" i="2"/>
  <c r="W181" i="2"/>
  <c r="G182" i="2"/>
  <c r="H182" i="2"/>
  <c r="I182" i="2"/>
  <c r="J182" i="2"/>
  <c r="K182" i="2"/>
  <c r="L182" i="2"/>
  <c r="M182" i="2"/>
  <c r="N182" i="2"/>
  <c r="O182" i="2"/>
  <c r="P182" i="2"/>
  <c r="Q182" i="2"/>
  <c r="R182" i="2"/>
  <c r="S182" i="2"/>
  <c r="T182" i="2"/>
  <c r="U182" i="2"/>
  <c r="V182" i="2"/>
  <c r="W182" i="2"/>
  <c r="G183" i="2"/>
  <c r="H183" i="2"/>
  <c r="I183" i="2"/>
  <c r="J183" i="2"/>
  <c r="K183" i="2"/>
  <c r="L183" i="2"/>
  <c r="M183" i="2"/>
  <c r="N183" i="2"/>
  <c r="O183" i="2"/>
  <c r="P183" i="2"/>
  <c r="Q183" i="2"/>
  <c r="R183" i="2"/>
  <c r="S183" i="2"/>
  <c r="T183" i="2"/>
  <c r="U183" i="2"/>
  <c r="V183" i="2"/>
  <c r="W183" i="2"/>
  <c r="G184" i="2"/>
  <c r="H184" i="2"/>
  <c r="I184" i="2"/>
  <c r="J184" i="2"/>
  <c r="K184" i="2"/>
  <c r="L184" i="2"/>
  <c r="M184" i="2"/>
  <c r="N184" i="2"/>
  <c r="O184" i="2"/>
  <c r="P184" i="2"/>
  <c r="Q184" i="2"/>
  <c r="R184" i="2"/>
  <c r="S184" i="2"/>
  <c r="T184" i="2"/>
  <c r="U184" i="2"/>
  <c r="V184" i="2"/>
  <c r="W184" i="2"/>
  <c r="F184" i="2"/>
  <c r="F183" i="2"/>
  <c r="F182" i="2"/>
  <c r="F181" i="2"/>
  <c r="F180" i="2"/>
  <c r="E181" i="2"/>
  <c r="E182" i="2"/>
  <c r="E183" i="2"/>
  <c r="E184" i="2"/>
  <c r="E180" i="2"/>
  <c r="D181" i="2"/>
  <c r="D182" i="2"/>
  <c r="D183" i="2"/>
  <c r="D184" i="2"/>
  <c r="D180" i="2"/>
  <c r="G171" i="2"/>
  <c r="H171" i="2"/>
  <c r="I171" i="2"/>
  <c r="J171" i="2"/>
  <c r="K171" i="2"/>
  <c r="M171" i="2"/>
  <c r="N171" i="2"/>
  <c r="O171" i="2"/>
  <c r="P171" i="2"/>
  <c r="Q171" i="2"/>
  <c r="R171" i="2"/>
  <c r="S171" i="2"/>
  <c r="T171" i="2"/>
  <c r="U171" i="2"/>
  <c r="V171" i="2"/>
  <c r="W171" i="2"/>
  <c r="G172" i="2"/>
  <c r="H172" i="2"/>
  <c r="I172" i="2"/>
  <c r="J172" i="2"/>
  <c r="K172" i="2"/>
  <c r="L172" i="2"/>
  <c r="M172" i="2"/>
  <c r="N172" i="2"/>
  <c r="O172" i="2"/>
  <c r="P172" i="2"/>
  <c r="Q172" i="2"/>
  <c r="R172" i="2"/>
  <c r="S172" i="2"/>
  <c r="T172" i="2"/>
  <c r="U172" i="2"/>
  <c r="V172" i="2"/>
  <c r="W172" i="2"/>
  <c r="G173" i="2"/>
  <c r="H173" i="2"/>
  <c r="I173" i="2"/>
  <c r="J173" i="2"/>
  <c r="K173" i="2"/>
  <c r="L173" i="2"/>
  <c r="M173" i="2"/>
  <c r="N173" i="2"/>
  <c r="O173" i="2"/>
  <c r="P173" i="2"/>
  <c r="Q173" i="2"/>
  <c r="R173" i="2"/>
  <c r="S173" i="2"/>
  <c r="T173" i="2"/>
  <c r="U173" i="2"/>
  <c r="V173" i="2"/>
  <c r="W173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S174" i="2"/>
  <c r="T174" i="2"/>
  <c r="U174" i="2"/>
  <c r="V174" i="2"/>
  <c r="W174" i="2"/>
  <c r="G175" i="2"/>
  <c r="H175" i="2"/>
  <c r="I175" i="2"/>
  <c r="J175" i="2"/>
  <c r="K175" i="2"/>
  <c r="L175" i="2"/>
  <c r="M175" i="2"/>
  <c r="N175" i="2"/>
  <c r="O175" i="2"/>
  <c r="P175" i="2"/>
  <c r="Q175" i="2"/>
  <c r="R175" i="2"/>
  <c r="S175" i="2"/>
  <c r="T175" i="2"/>
  <c r="U175" i="2"/>
  <c r="V175" i="2"/>
  <c r="W175" i="2"/>
  <c r="G176" i="2"/>
  <c r="H176" i="2"/>
  <c r="I176" i="2"/>
  <c r="J176" i="2"/>
  <c r="K176" i="2"/>
  <c r="L176" i="2"/>
  <c r="M176" i="2"/>
  <c r="N176" i="2"/>
  <c r="O176" i="2"/>
  <c r="P176" i="2"/>
  <c r="Q176" i="2"/>
  <c r="R176" i="2"/>
  <c r="S176" i="2"/>
  <c r="T176" i="2"/>
  <c r="U176" i="2"/>
  <c r="V176" i="2"/>
  <c r="W176" i="2"/>
  <c r="G177" i="2"/>
  <c r="H177" i="2"/>
  <c r="I177" i="2"/>
  <c r="J177" i="2"/>
  <c r="K177" i="2"/>
  <c r="L177" i="2"/>
  <c r="M177" i="2"/>
  <c r="N177" i="2"/>
  <c r="O177" i="2"/>
  <c r="P177" i="2"/>
  <c r="Q177" i="2"/>
  <c r="R177" i="2"/>
  <c r="S177" i="2"/>
  <c r="T177" i="2"/>
  <c r="U177" i="2"/>
  <c r="V177" i="2"/>
  <c r="W177" i="2"/>
  <c r="F177" i="2"/>
  <c r="F176" i="2"/>
  <c r="F175" i="2"/>
  <c r="F174" i="2"/>
  <c r="F173" i="2"/>
  <c r="F172" i="2"/>
  <c r="F171" i="2"/>
  <c r="E171" i="2"/>
  <c r="D172" i="2"/>
  <c r="D173" i="2"/>
  <c r="D174" i="2"/>
  <c r="D175" i="2"/>
  <c r="D176" i="2"/>
  <c r="D177" i="2"/>
  <c r="E177" i="2"/>
  <c r="E176" i="2"/>
  <c r="E175" i="2"/>
  <c r="E173" i="2"/>
  <c r="E172" i="2"/>
  <c r="G150" i="2"/>
  <c r="H150" i="2"/>
  <c r="I150" i="2"/>
  <c r="J150" i="2"/>
  <c r="K150" i="2"/>
  <c r="L150" i="2"/>
  <c r="M150" i="2"/>
  <c r="N150" i="2"/>
  <c r="O150" i="2"/>
  <c r="P150" i="2"/>
  <c r="Q150" i="2"/>
  <c r="R150" i="2"/>
  <c r="S150" i="2"/>
  <c r="T150" i="2"/>
  <c r="U150" i="2"/>
  <c r="V150" i="2"/>
  <c r="W150" i="2"/>
  <c r="G151" i="2"/>
  <c r="H151" i="2"/>
  <c r="I151" i="2"/>
  <c r="J151" i="2"/>
  <c r="K151" i="2"/>
  <c r="L151" i="2"/>
  <c r="M151" i="2"/>
  <c r="N151" i="2"/>
  <c r="O151" i="2"/>
  <c r="P151" i="2"/>
  <c r="Q151" i="2"/>
  <c r="R151" i="2"/>
  <c r="S151" i="2"/>
  <c r="T151" i="2"/>
  <c r="U151" i="2"/>
  <c r="V151" i="2"/>
  <c r="W151" i="2"/>
  <c r="G152" i="2"/>
  <c r="H152" i="2"/>
  <c r="I152" i="2"/>
  <c r="J152" i="2"/>
  <c r="K152" i="2"/>
  <c r="L152" i="2"/>
  <c r="M152" i="2"/>
  <c r="N152" i="2"/>
  <c r="O152" i="2"/>
  <c r="P152" i="2"/>
  <c r="Q152" i="2"/>
  <c r="R152" i="2"/>
  <c r="S152" i="2"/>
  <c r="T152" i="2"/>
  <c r="U152" i="2"/>
  <c r="V152" i="2"/>
  <c r="W152" i="2"/>
  <c r="G153" i="2"/>
  <c r="H153" i="2"/>
  <c r="I153" i="2"/>
  <c r="J153" i="2"/>
  <c r="K153" i="2"/>
  <c r="L153" i="2"/>
  <c r="M153" i="2"/>
  <c r="N153" i="2"/>
  <c r="O153" i="2"/>
  <c r="P153" i="2"/>
  <c r="Q153" i="2"/>
  <c r="R153" i="2"/>
  <c r="S153" i="2"/>
  <c r="T153" i="2"/>
  <c r="U153" i="2"/>
  <c r="V153" i="2"/>
  <c r="W153" i="2"/>
  <c r="G154" i="2"/>
  <c r="H154" i="2"/>
  <c r="I154" i="2"/>
  <c r="J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G155" i="2"/>
  <c r="H155" i="2"/>
  <c r="I155" i="2"/>
  <c r="J155" i="2"/>
  <c r="K155" i="2"/>
  <c r="L155" i="2"/>
  <c r="M155" i="2"/>
  <c r="N155" i="2"/>
  <c r="O155" i="2"/>
  <c r="P155" i="2"/>
  <c r="Q155" i="2"/>
  <c r="R155" i="2"/>
  <c r="S155" i="2"/>
  <c r="T155" i="2"/>
  <c r="U155" i="2"/>
  <c r="V155" i="2"/>
  <c r="W155" i="2"/>
  <c r="G156" i="2"/>
  <c r="H156" i="2"/>
  <c r="I156" i="2"/>
  <c r="J156" i="2"/>
  <c r="K156" i="2"/>
  <c r="L156" i="2"/>
  <c r="M156" i="2"/>
  <c r="N156" i="2"/>
  <c r="O156" i="2"/>
  <c r="P156" i="2"/>
  <c r="Q156" i="2"/>
  <c r="R156" i="2"/>
  <c r="S156" i="2"/>
  <c r="T156" i="2"/>
  <c r="U156" i="2"/>
  <c r="V156" i="2"/>
  <c r="W156" i="2"/>
  <c r="G157" i="2"/>
  <c r="H157" i="2"/>
  <c r="I157" i="2"/>
  <c r="J157" i="2"/>
  <c r="K157" i="2"/>
  <c r="L157" i="2"/>
  <c r="M157" i="2"/>
  <c r="N157" i="2"/>
  <c r="O157" i="2"/>
  <c r="P157" i="2"/>
  <c r="Q157" i="2"/>
  <c r="R157" i="2"/>
  <c r="S157" i="2"/>
  <c r="T157" i="2"/>
  <c r="U157" i="2"/>
  <c r="V157" i="2"/>
  <c r="W157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S158" i="2"/>
  <c r="T158" i="2"/>
  <c r="U158" i="2"/>
  <c r="V158" i="2"/>
  <c r="W158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S159" i="2"/>
  <c r="T159" i="2"/>
  <c r="U159" i="2"/>
  <c r="V159" i="2"/>
  <c r="W159" i="2"/>
  <c r="F159" i="2"/>
  <c r="F158" i="2"/>
  <c r="F157" i="2"/>
  <c r="F156" i="2"/>
  <c r="F155" i="2"/>
  <c r="F154" i="2"/>
  <c r="F153" i="2"/>
  <c r="F152" i="2"/>
  <c r="F151" i="2"/>
  <c r="F150" i="2"/>
  <c r="E151" i="2"/>
  <c r="E152" i="2"/>
  <c r="E153" i="2"/>
  <c r="E154" i="2"/>
  <c r="E155" i="2"/>
  <c r="E156" i="2"/>
  <c r="E157" i="2"/>
  <c r="E158" i="2"/>
  <c r="E159" i="2"/>
  <c r="E150" i="2"/>
  <c r="D151" i="2"/>
  <c r="D152" i="2"/>
  <c r="D153" i="2"/>
  <c r="D154" i="2"/>
  <c r="D155" i="2"/>
  <c r="D156" i="2"/>
  <c r="D157" i="2"/>
  <c r="D158" i="2"/>
  <c r="D159" i="2"/>
  <c r="D150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E33" i="2"/>
  <c r="AF147" i="2"/>
  <c r="AG147" i="2"/>
  <c r="AH147" i="2"/>
  <c r="AI147" i="2"/>
  <c r="AJ147" i="2"/>
  <c r="AK147" i="2"/>
  <c r="AL147" i="2"/>
  <c r="AM147" i="2"/>
  <c r="AN147" i="2"/>
  <c r="AO147" i="2"/>
  <c r="AP147" i="2"/>
  <c r="AQ147" i="2"/>
  <c r="AR147" i="2"/>
  <c r="AS147" i="2"/>
  <c r="AT147" i="2"/>
  <c r="AU147" i="2"/>
  <c r="AV147" i="2"/>
  <c r="AE147" i="2"/>
  <c r="D146" i="2"/>
  <c r="W146" i="2"/>
  <c r="V146" i="2"/>
  <c r="U146" i="2"/>
  <c r="T146" i="2"/>
  <c r="S146" i="2"/>
  <c r="R146" i="2"/>
  <c r="Q146" i="2"/>
  <c r="P146" i="2"/>
  <c r="O146" i="2"/>
  <c r="N146" i="2"/>
  <c r="M146" i="2"/>
  <c r="L146" i="2"/>
  <c r="K146" i="2"/>
  <c r="J146" i="2"/>
  <c r="I146" i="2"/>
  <c r="H146" i="2"/>
  <c r="G146" i="2"/>
  <c r="F146" i="2"/>
  <c r="E146" i="2"/>
  <c r="W144" i="2"/>
  <c r="V144" i="2"/>
  <c r="U144" i="2"/>
  <c r="T144" i="2"/>
  <c r="S144" i="2"/>
  <c r="R144" i="2"/>
  <c r="Q144" i="2"/>
  <c r="P144" i="2"/>
  <c r="O144" i="2"/>
  <c r="N144" i="2"/>
  <c r="M144" i="2"/>
  <c r="L144" i="2"/>
  <c r="K144" i="2"/>
  <c r="J144" i="2"/>
  <c r="I144" i="2"/>
  <c r="H144" i="2"/>
  <c r="G144" i="2"/>
  <c r="F144" i="2"/>
  <c r="E144" i="2"/>
  <c r="D144" i="2"/>
  <c r="C142" i="2"/>
  <c r="W135" i="2"/>
  <c r="W136" i="2" s="1"/>
  <c r="V135" i="2"/>
  <c r="V136" i="2" s="1"/>
  <c r="U135" i="2"/>
  <c r="U136" i="2" s="1"/>
  <c r="T135" i="2"/>
  <c r="T136" i="2" s="1"/>
  <c r="S135" i="2"/>
  <c r="S136" i="2" s="1"/>
  <c r="R135" i="2"/>
  <c r="R136" i="2" s="1"/>
  <c r="Q135" i="2"/>
  <c r="Q136" i="2" s="1"/>
  <c r="P135" i="2"/>
  <c r="P136" i="2" s="1"/>
  <c r="O135" i="2"/>
  <c r="O136" i="2" s="1"/>
  <c r="N135" i="2"/>
  <c r="N136" i="2" s="1"/>
  <c r="M135" i="2"/>
  <c r="M136" i="2" s="1"/>
  <c r="L135" i="2"/>
  <c r="L136" i="2" s="1"/>
  <c r="K135" i="2"/>
  <c r="K136" i="2" s="1"/>
  <c r="J135" i="2"/>
  <c r="J136" i="2" s="1"/>
  <c r="I135" i="2"/>
  <c r="H135" i="2"/>
  <c r="G135" i="2"/>
  <c r="E135" i="2"/>
  <c r="AF136" i="2"/>
  <c r="AG136" i="2"/>
  <c r="AH136" i="2"/>
  <c r="AI136" i="2"/>
  <c r="AJ136" i="2"/>
  <c r="AK136" i="2"/>
  <c r="AL136" i="2"/>
  <c r="AM136" i="2"/>
  <c r="AN136" i="2"/>
  <c r="AO136" i="2"/>
  <c r="AP136" i="2"/>
  <c r="AQ136" i="2"/>
  <c r="AR136" i="2"/>
  <c r="AS136" i="2"/>
  <c r="AT136" i="2"/>
  <c r="AU136" i="2"/>
  <c r="AV136" i="2"/>
  <c r="AE136" i="2"/>
  <c r="E139" i="2"/>
  <c r="D139" i="2"/>
  <c r="W139" i="2"/>
  <c r="W140" i="2" s="1"/>
  <c r="V139" i="2"/>
  <c r="V140" i="2" s="1"/>
  <c r="U139" i="2"/>
  <c r="U140" i="2" s="1"/>
  <c r="T139" i="2"/>
  <c r="T140" i="2" s="1"/>
  <c r="S139" i="2"/>
  <c r="S140" i="2" s="1"/>
  <c r="R139" i="2"/>
  <c r="R140" i="2" s="1"/>
  <c r="Q139" i="2"/>
  <c r="Q140" i="2" s="1"/>
  <c r="P139" i="2"/>
  <c r="P140" i="2" s="1"/>
  <c r="O139" i="2"/>
  <c r="O140" i="2" s="1"/>
  <c r="N139" i="2"/>
  <c r="N140" i="2" s="1"/>
  <c r="M139" i="2"/>
  <c r="M140" i="2" s="1"/>
  <c r="L139" i="2"/>
  <c r="L140" i="2" s="1"/>
  <c r="K139" i="2"/>
  <c r="K140" i="2" s="1"/>
  <c r="J139" i="2"/>
  <c r="J140" i="2" s="1"/>
  <c r="I139" i="2"/>
  <c r="H139" i="2"/>
  <c r="G139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W128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F129" i="2"/>
  <c r="F128" i="2"/>
  <c r="F127" i="2"/>
  <c r="F126" i="2"/>
  <c r="E127" i="2"/>
  <c r="E128" i="2"/>
  <c r="E129" i="2"/>
  <c r="E126" i="2"/>
  <c r="D127" i="2"/>
  <c r="D128" i="2"/>
  <c r="D129" i="2"/>
  <c r="D126" i="2"/>
  <c r="F25" i="2"/>
  <c r="F30" i="2"/>
  <c r="W123" i="2"/>
  <c r="V123" i="2"/>
  <c r="U123" i="2"/>
  <c r="T123" i="2"/>
  <c r="S123" i="2"/>
  <c r="R123" i="2"/>
  <c r="Q123" i="2"/>
  <c r="P123" i="2"/>
  <c r="O123" i="2"/>
  <c r="N123" i="2"/>
  <c r="M123" i="2"/>
  <c r="L123" i="2"/>
  <c r="K123" i="2"/>
  <c r="J123" i="2"/>
  <c r="I123" i="2"/>
  <c r="H123" i="2"/>
  <c r="G123" i="2"/>
  <c r="F123" i="2"/>
  <c r="E123" i="2"/>
  <c r="D123" i="2"/>
  <c r="W122" i="2"/>
  <c r="V122" i="2"/>
  <c r="U122" i="2"/>
  <c r="T122" i="2"/>
  <c r="S122" i="2"/>
  <c r="R122" i="2"/>
  <c r="Q122" i="2"/>
  <c r="P122" i="2"/>
  <c r="O122" i="2"/>
  <c r="N122" i="2"/>
  <c r="M122" i="2"/>
  <c r="L122" i="2"/>
  <c r="K122" i="2"/>
  <c r="J122" i="2"/>
  <c r="I122" i="2"/>
  <c r="H122" i="2"/>
  <c r="G122" i="2"/>
  <c r="F122" i="2"/>
  <c r="D122" i="2"/>
  <c r="E122" i="2"/>
  <c r="W121" i="2"/>
  <c r="V121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E121" i="2"/>
  <c r="D121" i="2"/>
  <c r="W120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E120" i="2"/>
  <c r="D120" i="2"/>
  <c r="W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W118" i="2"/>
  <c r="W124" i="2" s="1"/>
  <c r="V118" i="2"/>
  <c r="U118" i="2"/>
  <c r="U124" i="2" s="1"/>
  <c r="T118" i="2"/>
  <c r="T124" i="2" s="1"/>
  <c r="S118" i="2"/>
  <c r="R118" i="2"/>
  <c r="Q118" i="2"/>
  <c r="P118" i="2"/>
  <c r="O118" i="2"/>
  <c r="N118" i="2"/>
  <c r="M118" i="2"/>
  <c r="L118" i="2"/>
  <c r="K118" i="2"/>
  <c r="K124" i="2" s="1"/>
  <c r="J118" i="2"/>
  <c r="I118" i="2"/>
  <c r="H118" i="2"/>
  <c r="G118" i="2"/>
  <c r="F118" i="2"/>
  <c r="E118" i="2"/>
  <c r="D118" i="2"/>
  <c r="D109" i="2"/>
  <c r="C111" i="2"/>
  <c r="W109" i="2"/>
  <c r="W110" i="2" s="1"/>
  <c r="V109" i="2"/>
  <c r="V110" i="2" s="1"/>
  <c r="U109" i="2"/>
  <c r="U110" i="2" s="1"/>
  <c r="T109" i="2"/>
  <c r="T110" i="2" s="1"/>
  <c r="S109" i="2"/>
  <c r="S110" i="2" s="1"/>
  <c r="R109" i="2"/>
  <c r="R110" i="2" s="1"/>
  <c r="Q109" i="2"/>
  <c r="Q110" i="2" s="1"/>
  <c r="P109" i="2"/>
  <c r="P110" i="2" s="1"/>
  <c r="O109" i="2"/>
  <c r="O110" i="2" s="1"/>
  <c r="N109" i="2"/>
  <c r="N110" i="2" s="1"/>
  <c r="M109" i="2"/>
  <c r="M110" i="2" s="1"/>
  <c r="L109" i="2"/>
  <c r="L110" i="2" s="1"/>
  <c r="K109" i="2"/>
  <c r="K110" i="2" s="1"/>
  <c r="J109" i="2"/>
  <c r="J110" i="2" s="1"/>
  <c r="I109" i="2"/>
  <c r="H109" i="2"/>
  <c r="G109" i="2"/>
  <c r="F109" i="2"/>
  <c r="E109" i="2"/>
  <c r="AE107" i="2"/>
  <c r="AF107" i="2"/>
  <c r="AG107" i="2"/>
  <c r="AH107" i="2"/>
  <c r="AI107" i="2"/>
  <c r="AJ107" i="2"/>
  <c r="AK107" i="2"/>
  <c r="AL107" i="2"/>
  <c r="AM107" i="2"/>
  <c r="AN107" i="2"/>
  <c r="AO107" i="2"/>
  <c r="AP107" i="2"/>
  <c r="AQ107" i="2"/>
  <c r="AR107" i="2"/>
  <c r="AS107" i="2"/>
  <c r="AT107" i="2"/>
  <c r="AU107" i="2"/>
  <c r="AV107" i="2"/>
  <c r="F106" i="2"/>
  <c r="H106" i="2"/>
  <c r="W106" i="2"/>
  <c r="W107" i="2" s="1"/>
  <c r="V106" i="2"/>
  <c r="V107" i="2" s="1"/>
  <c r="U106" i="2"/>
  <c r="U107" i="2" s="1"/>
  <c r="T106" i="2"/>
  <c r="T107" i="2" s="1"/>
  <c r="S106" i="2"/>
  <c r="S107" i="2" s="1"/>
  <c r="R106" i="2"/>
  <c r="R107" i="2" s="1"/>
  <c r="Q106" i="2"/>
  <c r="Q107" i="2" s="1"/>
  <c r="P106" i="2"/>
  <c r="P107" i="2" s="1"/>
  <c r="O106" i="2"/>
  <c r="O107" i="2" s="1"/>
  <c r="N106" i="2"/>
  <c r="N107" i="2" s="1"/>
  <c r="M106" i="2"/>
  <c r="M107" i="2" s="1"/>
  <c r="L106" i="2"/>
  <c r="L107" i="2" s="1"/>
  <c r="K106" i="2"/>
  <c r="K107" i="2" s="1"/>
  <c r="J106" i="2"/>
  <c r="J107" i="2" s="1"/>
  <c r="I106" i="2"/>
  <c r="G106" i="2"/>
  <c r="E106" i="2"/>
  <c r="D10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F94" i="2"/>
  <c r="F93" i="2"/>
  <c r="F92" i="2"/>
  <c r="F91" i="2"/>
  <c r="F90" i="2"/>
  <c r="F89" i="2"/>
  <c r="F88" i="2"/>
  <c r="F87" i="2"/>
  <c r="F86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F85" i="2"/>
  <c r="E86" i="2"/>
  <c r="E87" i="2"/>
  <c r="E88" i="2"/>
  <c r="E89" i="2"/>
  <c r="E90" i="2"/>
  <c r="E91" i="2"/>
  <c r="E92" i="2"/>
  <c r="E93" i="2"/>
  <c r="E94" i="2"/>
  <c r="E85" i="2"/>
  <c r="D86" i="2"/>
  <c r="D87" i="2"/>
  <c r="D88" i="2"/>
  <c r="D89" i="2"/>
  <c r="D90" i="2"/>
  <c r="D91" i="2"/>
  <c r="D92" i="2"/>
  <c r="D93" i="2"/>
  <c r="D94" i="2"/>
  <c r="D85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F102" i="2"/>
  <c r="F101" i="2"/>
  <c r="F100" i="2"/>
  <c r="F99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F98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F97" i="2"/>
  <c r="E98" i="2"/>
  <c r="E99" i="2"/>
  <c r="E100" i="2"/>
  <c r="E101" i="2"/>
  <c r="E102" i="2"/>
  <c r="E97" i="2"/>
  <c r="D98" i="2"/>
  <c r="D99" i="2"/>
  <c r="D100" i="2"/>
  <c r="D101" i="2"/>
  <c r="D102" i="2"/>
  <c r="D9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C82" i="2"/>
  <c r="C34" i="2"/>
  <c r="C28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E30" i="2"/>
  <c r="D30" i="2"/>
  <c r="W25" i="2"/>
  <c r="W26" i="2" s="1"/>
  <c r="V25" i="2"/>
  <c r="V26" i="2" s="1"/>
  <c r="U25" i="2"/>
  <c r="U26" i="2" s="1"/>
  <c r="T25" i="2"/>
  <c r="T26" i="2" s="1"/>
  <c r="S25" i="2"/>
  <c r="S26" i="2" s="1"/>
  <c r="R25" i="2"/>
  <c r="R26" i="2" s="1"/>
  <c r="Q25" i="2"/>
  <c r="Q26" i="2" s="1"/>
  <c r="P25" i="2"/>
  <c r="P26" i="2" s="1"/>
  <c r="O25" i="2"/>
  <c r="O26" i="2" s="1"/>
  <c r="N25" i="2"/>
  <c r="N26" i="2" s="1"/>
  <c r="M25" i="2"/>
  <c r="M26" i="2" s="1"/>
  <c r="L25" i="2"/>
  <c r="L26" i="2" s="1"/>
  <c r="K25" i="2"/>
  <c r="K26" i="2" s="1"/>
  <c r="J25" i="2"/>
  <c r="J26" i="2" s="1"/>
  <c r="I25" i="2"/>
  <c r="H25" i="2"/>
  <c r="G25" i="2"/>
  <c r="F26" i="2"/>
  <c r="E25" i="2"/>
  <c r="D25" i="2"/>
  <c r="G79" i="2"/>
  <c r="H79" i="2"/>
  <c r="I79" i="2"/>
  <c r="J79" i="2"/>
  <c r="J80" i="2" s="1"/>
  <c r="K79" i="2"/>
  <c r="K80" i="2" s="1"/>
  <c r="L79" i="2"/>
  <c r="L80" i="2" s="1"/>
  <c r="M79" i="2"/>
  <c r="M80" i="2" s="1"/>
  <c r="N79" i="2"/>
  <c r="N80" i="2" s="1"/>
  <c r="O79" i="2"/>
  <c r="O80" i="2" s="1"/>
  <c r="P79" i="2"/>
  <c r="P80" i="2" s="1"/>
  <c r="Q79" i="2"/>
  <c r="Q80" i="2" s="1"/>
  <c r="R79" i="2"/>
  <c r="R80" i="2" s="1"/>
  <c r="S79" i="2"/>
  <c r="S80" i="2" s="1"/>
  <c r="T79" i="2"/>
  <c r="T80" i="2" s="1"/>
  <c r="U79" i="2"/>
  <c r="U80" i="2" s="1"/>
  <c r="V79" i="2"/>
  <c r="V80" i="2" s="1"/>
  <c r="W79" i="2"/>
  <c r="W80" i="2" s="1"/>
  <c r="F79" i="2"/>
  <c r="E79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E80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F75" i="2"/>
  <c r="F76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F74" i="2"/>
  <c r="E75" i="2"/>
  <c r="E76" i="2"/>
  <c r="E74" i="2"/>
  <c r="D76" i="2"/>
  <c r="D74" i="2"/>
  <c r="I70" i="2"/>
  <c r="G70" i="2"/>
  <c r="H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F71" i="2"/>
  <c r="F70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F69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F66" i="2"/>
  <c r="F65" i="2"/>
  <c r="F64" i="2"/>
  <c r="F63" i="2"/>
  <c r="F62" i="2"/>
  <c r="F61" i="2"/>
  <c r="F60" i="2"/>
  <c r="E61" i="2"/>
  <c r="E62" i="2"/>
  <c r="E63" i="2"/>
  <c r="E64" i="2"/>
  <c r="E65" i="2"/>
  <c r="E66" i="2"/>
  <c r="E60" i="2"/>
  <c r="D61" i="2"/>
  <c r="D62" i="2"/>
  <c r="D63" i="2"/>
  <c r="D64" i="2"/>
  <c r="D65" i="2"/>
  <c r="D66" i="2"/>
  <c r="D60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F57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F56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F55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F54" i="2"/>
  <c r="E55" i="2"/>
  <c r="E56" i="2"/>
  <c r="E57" i="2"/>
  <c r="E54" i="2"/>
  <c r="D55" i="2"/>
  <c r="D56" i="2"/>
  <c r="D57" i="2"/>
  <c r="D54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G22" i="2"/>
  <c r="H22" i="2"/>
  <c r="I22" i="2"/>
  <c r="J22" i="2"/>
  <c r="J23" i="2" s="1"/>
  <c r="K22" i="2"/>
  <c r="K23" i="2" s="1"/>
  <c r="L22" i="2"/>
  <c r="L23" i="2" s="1"/>
  <c r="M22" i="2"/>
  <c r="M23" i="2" s="1"/>
  <c r="N22" i="2"/>
  <c r="N23" i="2" s="1"/>
  <c r="O22" i="2"/>
  <c r="O23" i="2" s="1"/>
  <c r="P22" i="2"/>
  <c r="P23" i="2" s="1"/>
  <c r="Q22" i="2"/>
  <c r="Q23" i="2" s="1"/>
  <c r="R22" i="2"/>
  <c r="R23" i="2" s="1"/>
  <c r="S22" i="2"/>
  <c r="S23" i="2" s="1"/>
  <c r="T22" i="2"/>
  <c r="T23" i="2" s="1"/>
  <c r="U22" i="2"/>
  <c r="U23" i="2" s="1"/>
  <c r="V22" i="2"/>
  <c r="V23" i="2" s="1"/>
  <c r="W22" i="2"/>
  <c r="W23" i="2" s="1"/>
  <c r="F22" i="2"/>
  <c r="E22" i="2"/>
  <c r="D22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F19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F18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F17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F16" i="2"/>
  <c r="D19" i="2"/>
  <c r="D18" i="2"/>
  <c r="D17" i="2"/>
  <c r="D16" i="2"/>
  <c r="E17" i="2"/>
  <c r="E18" i="2"/>
  <c r="E19" i="2"/>
  <c r="E16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F13" i="2"/>
  <c r="F12" i="2"/>
  <c r="F11" i="2"/>
  <c r="F10" i="2"/>
  <c r="F9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F8" i="2"/>
  <c r="E13" i="2"/>
  <c r="E12" i="2"/>
  <c r="E11" i="2"/>
  <c r="E10" i="2"/>
  <c r="E9" i="2"/>
  <c r="E8" i="2"/>
  <c r="D11" i="2"/>
  <c r="D10" i="2"/>
  <c r="D9" i="2"/>
  <c r="D8" i="2"/>
  <c r="E70" i="2"/>
  <c r="E71" i="2"/>
  <c r="E69" i="2"/>
  <c r="D70" i="2"/>
  <c r="D71" i="2"/>
  <c r="D69" i="2"/>
  <c r="AV51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E14" i="2"/>
  <c r="D13" i="2"/>
  <c r="D12" i="2"/>
  <c r="V1130" i="5" l="1"/>
  <c r="S22" i="76" s="1"/>
  <c r="O1008" i="5"/>
  <c r="L21" i="76" s="1"/>
  <c r="N751" i="2"/>
  <c r="Q769" i="2"/>
  <c r="M647" i="5"/>
  <c r="M671" i="5" s="1"/>
  <c r="J18" i="76" s="1"/>
  <c r="T865" i="5"/>
  <c r="J671" i="5"/>
  <c r="G18" i="76" s="1"/>
  <c r="L346" i="5"/>
  <c r="T592" i="5"/>
  <c r="T671" i="5" s="1"/>
  <c r="Q18" i="76" s="1"/>
  <c r="V670" i="5"/>
  <c r="B23" i="76"/>
  <c r="B24" i="76" s="1"/>
  <c r="O560" i="5"/>
  <c r="L17" i="76" s="1"/>
  <c r="K671" i="5"/>
  <c r="H18" i="76" s="1"/>
  <c r="J980" i="5"/>
  <c r="M446" i="5"/>
  <c r="M447" i="5" s="1"/>
  <c r="J16" i="76" s="1"/>
  <c r="W980" i="5"/>
  <c r="W1008" i="5" s="1"/>
  <c r="T21" i="76" s="1"/>
  <c r="P758" i="5"/>
  <c r="P785" i="5" s="1"/>
  <c r="M19" i="76" s="1"/>
  <c r="Q242" i="5"/>
  <c r="Q243" i="5" s="1"/>
  <c r="N14" i="76" s="1"/>
  <c r="N206" i="5"/>
  <c r="N243" i="5" s="1"/>
  <c r="K14" i="76" s="1"/>
  <c r="M420" i="5"/>
  <c r="S152" i="5"/>
  <c r="S243" i="5" s="1"/>
  <c r="P14" i="76" s="1"/>
  <c r="S784" i="5"/>
  <c r="R115" i="5"/>
  <c r="C950" i="2"/>
  <c r="M1008" i="5"/>
  <c r="J21" i="76" s="1"/>
  <c r="N322" i="5"/>
  <c r="N347" i="5" s="1"/>
  <c r="K15" i="76" s="1"/>
  <c r="T262" i="2"/>
  <c r="M124" i="2"/>
  <c r="U262" i="2"/>
  <c r="S751" i="2"/>
  <c r="R86" i="5"/>
  <c r="R116" i="5" s="1"/>
  <c r="O13" i="76" s="1"/>
  <c r="Q116" i="5"/>
  <c r="N13" i="76" s="1"/>
  <c r="M530" i="5"/>
  <c r="M152" i="5"/>
  <c r="N124" i="2"/>
  <c r="J262" i="2"/>
  <c r="T751" i="2"/>
  <c r="K769" i="2"/>
  <c r="W769" i="2"/>
  <c r="R560" i="5"/>
  <c r="O17" i="76" s="1"/>
  <c r="N116" i="5"/>
  <c r="K13" i="76" s="1"/>
  <c r="O86" i="5"/>
  <c r="O116" i="5" s="1"/>
  <c r="L13" i="76" s="1"/>
  <c r="J1105" i="5"/>
  <c r="J1130" i="5" s="1"/>
  <c r="G22" i="76" s="1"/>
  <c r="V671" i="5"/>
  <c r="S18" i="76" s="1"/>
  <c r="M865" i="5"/>
  <c r="O346" i="5"/>
  <c r="O347" i="5" s="1"/>
  <c r="L15" i="76" s="1"/>
  <c r="Q322" i="5"/>
  <c r="Q347" i="5" s="1"/>
  <c r="N15" i="76" s="1"/>
  <c r="J931" i="5"/>
  <c r="J1008" i="5" s="1"/>
  <c r="G21" i="76" s="1"/>
  <c r="G23" i="76" s="1"/>
  <c r="G24" i="76" s="1"/>
  <c r="Q670" i="5"/>
  <c r="Q671" i="5" s="1"/>
  <c r="N18" i="76" s="1"/>
  <c r="O931" i="5"/>
  <c r="U751" i="2"/>
  <c r="L116" i="5"/>
  <c r="I13" i="76" s="1"/>
  <c r="I23" i="76" s="1"/>
  <c r="I24" i="76" s="1"/>
  <c r="M86" i="5"/>
  <c r="M116" i="5" s="1"/>
  <c r="J13" i="76" s="1"/>
  <c r="W671" i="5"/>
  <c r="T18" i="76" s="1"/>
  <c r="P980" i="5"/>
  <c r="P1008" i="5" s="1"/>
  <c r="M21" i="76" s="1"/>
  <c r="Q980" i="5"/>
  <c r="Q1008" i="5" s="1"/>
  <c r="N21" i="76" s="1"/>
  <c r="C1065" i="2"/>
  <c r="W262" i="2"/>
  <c r="P124" i="2"/>
  <c r="L262" i="2"/>
  <c r="J751" i="2"/>
  <c r="V751" i="2"/>
  <c r="N560" i="5"/>
  <c r="K17" i="76" s="1"/>
  <c r="K116" i="5"/>
  <c r="H13" i="76" s="1"/>
  <c r="U1008" i="5"/>
  <c r="R21" i="76" s="1"/>
  <c r="R647" i="5"/>
  <c r="R671" i="5" s="1"/>
  <c r="O18" i="76" s="1"/>
  <c r="M346" i="5"/>
  <c r="M347" i="5" s="1"/>
  <c r="J15" i="76" s="1"/>
  <c r="J322" i="5"/>
  <c r="J347" i="5" s="1"/>
  <c r="G15" i="76" s="1"/>
  <c r="L152" i="5"/>
  <c r="L243" i="5" s="1"/>
  <c r="I14" i="76" s="1"/>
  <c r="O322" i="5"/>
  <c r="W116" i="5"/>
  <c r="T13" i="76" s="1"/>
  <c r="O124" i="2"/>
  <c r="Q124" i="2"/>
  <c r="M262" i="2"/>
  <c r="K751" i="2"/>
  <c r="W751" i="2"/>
  <c r="C848" i="2"/>
  <c r="S671" i="5"/>
  <c r="P18" i="76" s="1"/>
  <c r="Q446" i="5"/>
  <c r="Q420" i="5"/>
  <c r="M274" i="5"/>
  <c r="R242" i="5"/>
  <c r="R243" i="5" s="1"/>
  <c r="O14" i="76" s="1"/>
  <c r="O670" i="5"/>
  <c r="O671" i="5" s="1"/>
  <c r="L18" i="76" s="1"/>
  <c r="K262" i="2"/>
  <c r="N262" i="2"/>
  <c r="L751" i="2"/>
  <c r="O769" i="2"/>
  <c r="J865" i="5"/>
  <c r="J758" i="5"/>
  <c r="U931" i="5"/>
  <c r="S124" i="2"/>
  <c r="O262" i="2"/>
  <c r="M751" i="2"/>
  <c r="S560" i="5"/>
  <c r="P17" i="76" s="1"/>
  <c r="L980" i="5"/>
  <c r="L1008" i="5" s="1"/>
  <c r="I21" i="76" s="1"/>
  <c r="M206" i="5"/>
  <c r="R784" i="5"/>
  <c r="R785" i="5" s="1"/>
  <c r="O19" i="76" s="1"/>
  <c r="J670" i="5"/>
  <c r="T785" i="5"/>
  <c r="Q19" i="76" s="1"/>
  <c r="N785" i="5"/>
  <c r="K19" i="76" s="1"/>
  <c r="J785" i="5"/>
  <c r="G19" i="76" s="1"/>
  <c r="T86" i="5"/>
  <c r="T116" i="5" s="1"/>
  <c r="Q13" i="76" s="1"/>
  <c r="V785" i="5"/>
  <c r="S19" i="76" s="1"/>
  <c r="M26" i="77"/>
  <c r="N26" i="77" s="1"/>
  <c r="O26" i="77" s="1"/>
  <c r="M15" i="77"/>
  <c r="N15" i="77" s="1"/>
  <c r="O15" i="77" s="1"/>
  <c r="M8" i="77"/>
  <c r="N8" i="77" s="1"/>
  <c r="O8" i="77" s="1"/>
  <c r="M17" i="77"/>
  <c r="N17" i="77" s="1"/>
  <c r="P17" i="77" s="1"/>
  <c r="M12" i="77"/>
  <c r="N12" i="77" s="1"/>
  <c r="O12" i="77" s="1"/>
  <c r="M18" i="77"/>
  <c r="N18" i="77" s="1"/>
  <c r="P18" i="77" s="1"/>
  <c r="M36" i="77"/>
  <c r="N36" i="77" s="1"/>
  <c r="P36" i="77" s="1"/>
  <c r="M27" i="77"/>
  <c r="N27" i="77" s="1"/>
  <c r="O27" i="77" s="1"/>
  <c r="M33" i="77"/>
  <c r="N33" i="77" s="1"/>
  <c r="O33" i="77" s="1"/>
  <c r="O18" i="77"/>
  <c r="P27" i="77"/>
  <c r="P33" i="77"/>
  <c r="O34" i="77"/>
  <c r="P34" i="77"/>
  <c r="P31" i="77"/>
  <c r="O31" i="77"/>
  <c r="P86" i="5"/>
  <c r="P116" i="5" s="1"/>
  <c r="M13" i="76" s="1"/>
  <c r="M23" i="76" s="1"/>
  <c r="M24" i="76" s="1"/>
  <c r="M9" i="77"/>
  <c r="N9" i="77" s="1"/>
  <c r="M19" i="77"/>
  <c r="N19" i="77" s="1"/>
  <c r="M16" i="77"/>
  <c r="N16" i="77" s="1"/>
  <c r="M23" i="77"/>
  <c r="N23" i="77" s="1"/>
  <c r="O35" i="77"/>
  <c r="P35" i="77"/>
  <c r="O11" i="77"/>
  <c r="P11" i="77"/>
  <c r="P32" i="77"/>
  <c r="O32" i="77"/>
  <c r="P22" i="77"/>
  <c r="O22" i="77"/>
  <c r="O21" i="77"/>
  <c r="P21" i="77"/>
  <c r="W1130" i="5"/>
  <c r="T22" i="76" s="1"/>
  <c r="S1130" i="5"/>
  <c r="P22" i="76" s="1"/>
  <c r="O1130" i="5"/>
  <c r="L22" i="76" s="1"/>
  <c r="K1130" i="5"/>
  <c r="H22" i="76" s="1"/>
  <c r="H23" i="76" s="1"/>
  <c r="H24" i="76" s="1"/>
  <c r="V1008" i="5"/>
  <c r="S21" i="76" s="1"/>
  <c r="R1008" i="5"/>
  <c r="O21" i="76" s="1"/>
  <c r="N1008" i="5"/>
  <c r="K21" i="76" s="1"/>
  <c r="W447" i="5"/>
  <c r="T16" i="76" s="1"/>
  <c r="S447" i="5"/>
  <c r="P16" i="76" s="1"/>
  <c r="O447" i="5"/>
  <c r="L16" i="76" s="1"/>
  <c r="K447" i="5"/>
  <c r="H16" i="76" s="1"/>
  <c r="T447" i="5"/>
  <c r="Q16" i="76" s="1"/>
  <c r="P447" i="5"/>
  <c r="M16" i="76" s="1"/>
  <c r="L447" i="5"/>
  <c r="I16" i="76" s="1"/>
  <c r="M14" i="77"/>
  <c r="N14" i="77" s="1"/>
  <c r="M25" i="77"/>
  <c r="N25" i="77" s="1"/>
  <c r="M30" i="77"/>
  <c r="N30" i="77" s="1"/>
  <c r="M13" i="77"/>
  <c r="N13" i="77" s="1"/>
  <c r="M10" i="77"/>
  <c r="N10" i="77" s="1"/>
  <c r="M20" i="77"/>
  <c r="N20" i="77" s="1"/>
  <c r="M28" i="77"/>
  <c r="N28" i="77" s="1"/>
  <c r="M29" i="77"/>
  <c r="N29" i="77" s="1"/>
  <c r="M24" i="77"/>
  <c r="N24" i="77" s="1"/>
  <c r="U560" i="5"/>
  <c r="R17" i="76" s="1"/>
  <c r="R23" i="76" s="1"/>
  <c r="R24" i="76" s="1"/>
  <c r="Q560" i="5"/>
  <c r="N17" i="76" s="1"/>
  <c r="M560" i="5"/>
  <c r="J17" i="76" s="1"/>
  <c r="T560" i="5"/>
  <c r="Q17" i="76" s="1"/>
  <c r="P560" i="5"/>
  <c r="M17" i="76" s="1"/>
  <c r="L560" i="5"/>
  <c r="I17" i="76" s="1"/>
  <c r="D447" i="5"/>
  <c r="D347" i="5"/>
  <c r="I898" i="5"/>
  <c r="U899" i="5"/>
  <c r="R20" i="76" s="1"/>
  <c r="Q899" i="5"/>
  <c r="N20" i="76" s="1"/>
  <c r="M899" i="5"/>
  <c r="J20" i="76" s="1"/>
  <c r="V899" i="5"/>
  <c r="S20" i="76" s="1"/>
  <c r="R899" i="5"/>
  <c r="O20" i="76" s="1"/>
  <c r="N899" i="5"/>
  <c r="K20" i="76" s="1"/>
  <c r="J899" i="5"/>
  <c r="G20" i="76" s="1"/>
  <c r="L274" i="5"/>
  <c r="L347" i="5" s="1"/>
  <c r="I15" i="76" s="1"/>
  <c r="P322" i="5"/>
  <c r="P347" i="5" s="1"/>
  <c r="M15" i="76" s="1"/>
  <c r="T322" i="5"/>
  <c r="T347" i="5" s="1"/>
  <c r="Q15" i="76" s="1"/>
  <c r="O152" i="5"/>
  <c r="I647" i="5"/>
  <c r="G647" i="5"/>
  <c r="F530" i="5"/>
  <c r="F1007" i="5"/>
  <c r="F898" i="5"/>
  <c r="D899" i="5"/>
  <c r="F706" i="5"/>
  <c r="H647" i="5"/>
  <c r="F647" i="5"/>
  <c r="F559" i="5"/>
  <c r="F446" i="5"/>
  <c r="W758" i="5"/>
  <c r="W785" i="5" s="1"/>
  <c r="T19" i="76" s="1"/>
  <c r="S758" i="5"/>
  <c r="S785" i="5" s="1"/>
  <c r="P19" i="76" s="1"/>
  <c r="O758" i="5"/>
  <c r="O785" i="5" s="1"/>
  <c r="L19" i="76" s="1"/>
  <c r="K758" i="5"/>
  <c r="K785" i="5" s="1"/>
  <c r="H19" i="76" s="1"/>
  <c r="H980" i="5"/>
  <c r="F980" i="5"/>
  <c r="I758" i="5"/>
  <c r="G758" i="5"/>
  <c r="I980" i="5"/>
  <c r="G980" i="5"/>
  <c r="H758" i="5"/>
  <c r="F670" i="5"/>
  <c r="F592" i="5"/>
  <c r="F1129" i="5"/>
  <c r="F784" i="5"/>
  <c r="F482" i="5"/>
  <c r="W206" i="5"/>
  <c r="O206" i="5"/>
  <c r="W899" i="5"/>
  <c r="T20" i="76" s="1"/>
  <c r="S899" i="5"/>
  <c r="P20" i="76" s="1"/>
  <c r="O899" i="5"/>
  <c r="L20" i="76" s="1"/>
  <c r="K899" i="5"/>
  <c r="H20" i="76" s="1"/>
  <c r="T899" i="5"/>
  <c r="Q20" i="76" s="1"/>
  <c r="P899" i="5"/>
  <c r="M20" i="76" s="1"/>
  <c r="L899" i="5"/>
  <c r="I20" i="76" s="1"/>
  <c r="V274" i="5"/>
  <c r="V347" i="5" s="1"/>
  <c r="S15" i="76" s="1"/>
  <c r="V115" i="5"/>
  <c r="W242" i="5"/>
  <c r="S274" i="5"/>
  <c r="S347" i="5" s="1"/>
  <c r="P15" i="76" s="1"/>
  <c r="F1105" i="5"/>
  <c r="F1038" i="5"/>
  <c r="E899" i="5"/>
  <c r="F865" i="5"/>
  <c r="F375" i="5"/>
  <c r="F322" i="5"/>
  <c r="H206" i="5"/>
  <c r="F206" i="5"/>
  <c r="F115" i="5"/>
  <c r="F32" i="5"/>
  <c r="F346" i="5"/>
  <c r="F242" i="5"/>
  <c r="I206" i="5"/>
  <c r="G206" i="5"/>
  <c r="F152" i="5"/>
  <c r="F86" i="5"/>
  <c r="U758" i="5"/>
  <c r="U785" i="5" s="1"/>
  <c r="R19" i="76" s="1"/>
  <c r="Q758" i="5"/>
  <c r="Q785" i="5" s="1"/>
  <c r="N19" i="76" s="1"/>
  <c r="M758" i="5"/>
  <c r="M785" i="5" s="1"/>
  <c r="J19" i="76" s="1"/>
  <c r="F815" i="5"/>
  <c r="F420" i="5"/>
  <c r="K981" i="2"/>
  <c r="M981" i="2"/>
  <c r="O981" i="2"/>
  <c r="Q981" i="2"/>
  <c r="S981" i="2"/>
  <c r="U981" i="2"/>
  <c r="W981" i="2"/>
  <c r="J981" i="2"/>
  <c r="L981" i="2"/>
  <c r="N981" i="2"/>
  <c r="P981" i="2"/>
  <c r="R981" i="2"/>
  <c r="T981" i="2"/>
  <c r="V981" i="2"/>
  <c r="F895" i="2"/>
  <c r="H895" i="2"/>
  <c r="V895" i="2"/>
  <c r="T895" i="2"/>
  <c r="R895" i="2"/>
  <c r="P895" i="2"/>
  <c r="N895" i="2"/>
  <c r="L895" i="2"/>
  <c r="L922" i="2" s="1"/>
  <c r="J895" i="2"/>
  <c r="I895" i="2"/>
  <c r="G895" i="2"/>
  <c r="W895" i="2"/>
  <c r="U895" i="2"/>
  <c r="S895" i="2"/>
  <c r="Q895" i="2"/>
  <c r="O895" i="2"/>
  <c r="M895" i="2"/>
  <c r="K895" i="2"/>
  <c r="K357" i="2"/>
  <c r="M357" i="2"/>
  <c r="O357" i="2"/>
  <c r="Q357" i="2"/>
  <c r="S357" i="2"/>
  <c r="U357" i="2"/>
  <c r="W357" i="2"/>
  <c r="J357" i="2"/>
  <c r="L357" i="2"/>
  <c r="N357" i="2"/>
  <c r="P357" i="2"/>
  <c r="R357" i="2"/>
  <c r="T357" i="2"/>
  <c r="V357" i="2"/>
  <c r="I681" i="2"/>
  <c r="G681" i="2"/>
  <c r="W681" i="2"/>
  <c r="U681" i="2"/>
  <c r="S681" i="2"/>
  <c r="Q681" i="2"/>
  <c r="O681" i="2"/>
  <c r="M681" i="2"/>
  <c r="K681" i="2"/>
  <c r="H681" i="2"/>
  <c r="V681" i="2"/>
  <c r="T681" i="2"/>
  <c r="R681" i="2"/>
  <c r="P681" i="2"/>
  <c r="N681" i="2"/>
  <c r="L681" i="2"/>
  <c r="J681" i="2"/>
  <c r="J124" i="2"/>
  <c r="C1093" i="2"/>
  <c r="F23" i="2"/>
  <c r="H23" i="2"/>
  <c r="C1082" i="2"/>
  <c r="F80" i="2"/>
  <c r="H80" i="2"/>
  <c r="H26" i="2"/>
  <c r="C1077" i="2"/>
  <c r="G107" i="2"/>
  <c r="H107" i="2"/>
  <c r="G110" i="2"/>
  <c r="I110" i="2"/>
  <c r="G124" i="2"/>
  <c r="I124" i="2"/>
  <c r="H140" i="2"/>
  <c r="H136" i="2"/>
  <c r="D1081" i="2"/>
  <c r="C1091" i="2"/>
  <c r="D1075" i="2"/>
  <c r="D1084" i="2"/>
  <c r="G195" i="2"/>
  <c r="I195" i="2"/>
  <c r="D1071" i="2"/>
  <c r="G227" i="2"/>
  <c r="I227" i="2"/>
  <c r="G256" i="2"/>
  <c r="I256" i="2"/>
  <c r="H252" i="2"/>
  <c r="H133" i="2"/>
  <c r="F140" i="2"/>
  <c r="F256" i="2"/>
  <c r="E1074" i="2"/>
  <c r="E1084" i="2"/>
  <c r="F296" i="2"/>
  <c r="H296" i="2"/>
  <c r="E1078" i="2"/>
  <c r="F325" i="2"/>
  <c r="H325" i="2"/>
  <c r="G328" i="2"/>
  <c r="I328" i="2"/>
  <c r="G262" i="2"/>
  <c r="I262" i="2"/>
  <c r="E1091" i="2"/>
  <c r="H343" i="2"/>
  <c r="F350" i="2"/>
  <c r="H350" i="2"/>
  <c r="G357" i="2"/>
  <c r="I357" i="2"/>
  <c r="G168" i="2"/>
  <c r="I168" i="2"/>
  <c r="F1088" i="2"/>
  <c r="F1092" i="2"/>
  <c r="F1084" i="2"/>
  <c r="G395" i="2"/>
  <c r="I395" i="2"/>
  <c r="F1072" i="2"/>
  <c r="F418" i="2"/>
  <c r="H418" i="2"/>
  <c r="G421" i="2"/>
  <c r="I421" i="2"/>
  <c r="G1087" i="2"/>
  <c r="G442" i="2"/>
  <c r="I442" i="2"/>
  <c r="F445" i="2"/>
  <c r="H445" i="2"/>
  <c r="G1085" i="2"/>
  <c r="G449" i="2"/>
  <c r="I449" i="2"/>
  <c r="G1094" i="2"/>
  <c r="G1091" i="2"/>
  <c r="G1081" i="2"/>
  <c r="G1084" i="2"/>
  <c r="G498" i="2"/>
  <c r="I498" i="2"/>
  <c r="G1097" i="2"/>
  <c r="F512" i="2"/>
  <c r="H512" i="2"/>
  <c r="G1078" i="2"/>
  <c r="G554" i="2"/>
  <c r="I554" i="2"/>
  <c r="H1086" i="2"/>
  <c r="H1095" i="2"/>
  <c r="H1093" i="2"/>
  <c r="G550" i="2"/>
  <c r="I550" i="2"/>
  <c r="H1090" i="2"/>
  <c r="H1084" i="2"/>
  <c r="G609" i="2"/>
  <c r="I609" i="2"/>
  <c r="H1082" i="2"/>
  <c r="F601" i="2"/>
  <c r="H601" i="2"/>
  <c r="H1077" i="2"/>
  <c r="F629" i="2"/>
  <c r="H629" i="2"/>
  <c r="F632" i="2"/>
  <c r="H632" i="2"/>
  <c r="G653" i="2"/>
  <c r="I653" i="2"/>
  <c r="G656" i="2"/>
  <c r="I656" i="2"/>
  <c r="G660" i="2"/>
  <c r="I660" i="2"/>
  <c r="F653" i="2"/>
  <c r="F656" i="2"/>
  <c r="I1094" i="2"/>
  <c r="I1091" i="2"/>
  <c r="I1087" i="2"/>
  <c r="I1088" i="2"/>
  <c r="F713" i="2"/>
  <c r="H713" i="2"/>
  <c r="I1097" i="2"/>
  <c r="I1081" i="2"/>
  <c r="I1071" i="2"/>
  <c r="G736" i="2"/>
  <c r="I736" i="2"/>
  <c r="G739" i="2"/>
  <c r="I739" i="2"/>
  <c r="G230" i="2"/>
  <c r="I230" i="2"/>
  <c r="G751" i="2"/>
  <c r="I751" i="2"/>
  <c r="J1086" i="2"/>
  <c r="F759" i="2"/>
  <c r="H759" i="2"/>
  <c r="F763" i="2"/>
  <c r="H763" i="2"/>
  <c r="J1090" i="2"/>
  <c r="J1072" i="2"/>
  <c r="J1079" i="2"/>
  <c r="J1088" i="2"/>
  <c r="J1074" i="2"/>
  <c r="J1084" i="2"/>
  <c r="G813" i="2"/>
  <c r="I813" i="2"/>
  <c r="J1082" i="2"/>
  <c r="F830" i="2"/>
  <c r="H830" i="2"/>
  <c r="F843" i="2"/>
  <c r="H843" i="2"/>
  <c r="F846" i="2"/>
  <c r="H846" i="2"/>
  <c r="K1085" i="2"/>
  <c r="H872" i="2"/>
  <c r="K1086" i="2"/>
  <c r="I1079" i="2"/>
  <c r="K1090" i="2"/>
  <c r="H921" i="2"/>
  <c r="K1094" i="2"/>
  <c r="K1077" i="2"/>
  <c r="K1088" i="2"/>
  <c r="G948" i="2"/>
  <c r="I948" i="2"/>
  <c r="G968" i="2"/>
  <c r="I968" i="2"/>
  <c r="F972" i="2"/>
  <c r="H972" i="2"/>
  <c r="L1086" i="2"/>
  <c r="G981" i="2"/>
  <c r="I981" i="2"/>
  <c r="K1081" i="2"/>
  <c r="L1079" i="2"/>
  <c r="L1090" i="2"/>
  <c r="L1088" i="2"/>
  <c r="L1074" i="2"/>
  <c r="L1084" i="2"/>
  <c r="G1039" i="2"/>
  <c r="I1039" i="2"/>
  <c r="L1078" i="2"/>
  <c r="G1060" i="2"/>
  <c r="I1060" i="2"/>
  <c r="H1063" i="2"/>
  <c r="F1060" i="2"/>
  <c r="L1096" i="2"/>
  <c r="G1096" i="2"/>
  <c r="L1094" i="2"/>
  <c r="C1090" i="2"/>
  <c r="I23" i="2"/>
  <c r="G23" i="2"/>
  <c r="C1084" i="2"/>
  <c r="I80" i="2"/>
  <c r="G80" i="2"/>
  <c r="G26" i="2"/>
  <c r="I26" i="2"/>
  <c r="C1083" i="2"/>
  <c r="I107" i="2"/>
  <c r="F107" i="2"/>
  <c r="F110" i="2"/>
  <c r="H110" i="2"/>
  <c r="F124" i="2"/>
  <c r="H124" i="2"/>
  <c r="F34" i="2"/>
  <c r="D1094" i="2"/>
  <c r="G140" i="2"/>
  <c r="I140" i="2"/>
  <c r="G136" i="2"/>
  <c r="I136" i="2"/>
  <c r="D1079" i="2"/>
  <c r="D1097" i="2"/>
  <c r="E1081" i="2"/>
  <c r="F195" i="2"/>
  <c r="H195" i="2"/>
  <c r="D1088" i="2"/>
  <c r="F227" i="2"/>
  <c r="H227" i="2"/>
  <c r="E1086" i="2"/>
  <c r="H256" i="2"/>
  <c r="I252" i="2"/>
  <c r="G252" i="2"/>
  <c r="G133" i="2"/>
  <c r="I133" i="2"/>
  <c r="F133" i="2"/>
  <c r="F136" i="2"/>
  <c r="F252" i="2"/>
  <c r="E1087" i="2"/>
  <c r="E1082" i="2"/>
  <c r="G296" i="2"/>
  <c r="I296" i="2"/>
  <c r="F304" i="2"/>
  <c r="E1096" i="2"/>
  <c r="G325" i="2"/>
  <c r="I325" i="2"/>
  <c r="F328" i="2"/>
  <c r="H328" i="2"/>
  <c r="G343" i="2"/>
  <c r="I343" i="2"/>
  <c r="F343" i="2"/>
  <c r="G350" i="2"/>
  <c r="I350" i="2"/>
  <c r="D357" i="2"/>
  <c r="H357" i="2"/>
  <c r="F168" i="2"/>
  <c r="H168" i="2"/>
  <c r="F1079" i="2"/>
  <c r="F1076" i="2"/>
  <c r="F395" i="2"/>
  <c r="H395" i="2"/>
  <c r="F1071" i="2"/>
  <c r="G418" i="2"/>
  <c r="I418" i="2"/>
  <c r="F421" i="2"/>
  <c r="H421" i="2"/>
  <c r="G1070" i="2"/>
  <c r="F442" i="2"/>
  <c r="H442" i="2"/>
  <c r="G1073" i="2"/>
  <c r="G445" i="2"/>
  <c r="I445" i="2"/>
  <c r="F449" i="2"/>
  <c r="H449" i="2"/>
  <c r="G1083" i="2"/>
  <c r="G1086" i="2"/>
  <c r="G1074" i="2"/>
  <c r="F498" i="2"/>
  <c r="H498" i="2"/>
  <c r="G512" i="2"/>
  <c r="I512" i="2"/>
  <c r="G1092" i="2"/>
  <c r="F554" i="2"/>
  <c r="H554" i="2"/>
  <c r="F550" i="2"/>
  <c r="H550" i="2"/>
  <c r="H1081" i="2"/>
  <c r="D562" i="2"/>
  <c r="H1087" i="2"/>
  <c r="M1087" i="2" s="1"/>
  <c r="N1087" i="2" s="1"/>
  <c r="H1074" i="2"/>
  <c r="F609" i="2"/>
  <c r="H609" i="2"/>
  <c r="G601" i="2"/>
  <c r="I601" i="2"/>
  <c r="G629" i="2"/>
  <c r="I629" i="2"/>
  <c r="G632" i="2"/>
  <c r="I632" i="2"/>
  <c r="H653" i="2"/>
  <c r="I1073" i="2"/>
  <c r="H656" i="2"/>
  <c r="H660" i="2"/>
  <c r="I1083" i="2"/>
  <c r="I1075" i="2"/>
  <c r="I1084" i="2"/>
  <c r="G713" i="2"/>
  <c r="I713" i="2"/>
  <c r="I1078" i="2"/>
  <c r="H736" i="2"/>
  <c r="F739" i="2"/>
  <c r="H739" i="2"/>
  <c r="F230" i="2"/>
  <c r="H230" i="2"/>
  <c r="H751" i="2"/>
  <c r="G759" i="2"/>
  <c r="I759" i="2"/>
  <c r="J1085" i="2"/>
  <c r="G763" i="2"/>
  <c r="I763" i="2"/>
  <c r="J1092" i="2"/>
  <c r="E1092" i="2"/>
  <c r="E769" i="2"/>
  <c r="G769" i="2"/>
  <c r="I769" i="2"/>
  <c r="J1081" i="2"/>
  <c r="H813" i="2"/>
  <c r="J1078" i="2"/>
  <c r="G830" i="2"/>
  <c r="I830" i="2"/>
  <c r="G843" i="2"/>
  <c r="I843" i="2"/>
  <c r="G846" i="2"/>
  <c r="I846" i="2"/>
  <c r="J1096" i="2"/>
  <c r="G872" i="2"/>
  <c r="I872" i="2"/>
  <c r="K1070" i="2"/>
  <c r="F872" i="2"/>
  <c r="K1091" i="2"/>
  <c r="K1072" i="2"/>
  <c r="K1076" i="2"/>
  <c r="M1076" i="2" s="1"/>
  <c r="N1076" i="2" s="1"/>
  <c r="K1084" i="2"/>
  <c r="M1084" i="2" s="1"/>
  <c r="N1084" i="2" s="1"/>
  <c r="G921" i="2"/>
  <c r="I921" i="2"/>
  <c r="K1078" i="2"/>
  <c r="K1092" i="2"/>
  <c r="F948" i="2"/>
  <c r="H948" i="2"/>
  <c r="F968" i="2"/>
  <c r="H968" i="2"/>
  <c r="G972" i="2"/>
  <c r="I972" i="2"/>
  <c r="L1070" i="2"/>
  <c r="D981" i="2"/>
  <c r="F981" i="2"/>
  <c r="H981" i="2"/>
  <c r="H1039" i="2"/>
  <c r="L1092" i="2"/>
  <c r="H1060" i="2"/>
  <c r="G1063" i="2"/>
  <c r="I1063" i="2"/>
  <c r="F1063" i="2"/>
  <c r="D671" i="5"/>
  <c r="D116" i="5"/>
  <c r="D785" i="5"/>
  <c r="D243" i="5"/>
  <c r="I420" i="5"/>
  <c r="I1129" i="5"/>
  <c r="G1129" i="5"/>
  <c r="H1105" i="5"/>
  <c r="H1038" i="5"/>
  <c r="I1007" i="5"/>
  <c r="G1007" i="5"/>
  <c r="H931" i="5"/>
  <c r="F931" i="5"/>
  <c r="H865" i="5"/>
  <c r="H815" i="5"/>
  <c r="I784" i="5"/>
  <c r="G784" i="5"/>
  <c r="F724" i="5"/>
  <c r="F725" i="5" s="1"/>
  <c r="I706" i="5"/>
  <c r="G706" i="5"/>
  <c r="H670" i="5"/>
  <c r="H592" i="5"/>
  <c r="I559" i="5"/>
  <c r="G559" i="5"/>
  <c r="H530" i="5"/>
  <c r="I446" i="5"/>
  <c r="G446" i="5"/>
  <c r="H1129" i="5"/>
  <c r="I1105" i="5"/>
  <c r="G1105" i="5"/>
  <c r="I1038" i="5"/>
  <c r="G1038" i="5"/>
  <c r="H1007" i="5"/>
  <c r="I931" i="5"/>
  <c r="G931" i="5"/>
  <c r="I865" i="5"/>
  <c r="G865" i="5"/>
  <c r="I815" i="5"/>
  <c r="G815" i="5"/>
  <c r="H784" i="5"/>
  <c r="H706" i="5"/>
  <c r="I670" i="5"/>
  <c r="G670" i="5"/>
  <c r="I592" i="5"/>
  <c r="G592" i="5"/>
  <c r="H559" i="5"/>
  <c r="I530" i="5"/>
  <c r="G530" i="5"/>
  <c r="H446" i="5"/>
  <c r="H420" i="5"/>
  <c r="H375" i="5"/>
  <c r="I346" i="5"/>
  <c r="G346" i="5"/>
  <c r="H322" i="5"/>
  <c r="H274" i="5"/>
  <c r="F274" i="5"/>
  <c r="I242" i="5"/>
  <c r="G242" i="5"/>
  <c r="I152" i="5"/>
  <c r="G152" i="5"/>
  <c r="H115" i="5"/>
  <c r="G420" i="5"/>
  <c r="I375" i="5"/>
  <c r="G375" i="5"/>
  <c r="H346" i="5"/>
  <c r="I322" i="5"/>
  <c r="G322" i="5"/>
  <c r="I274" i="5"/>
  <c r="G274" i="5"/>
  <c r="H242" i="5"/>
  <c r="H152" i="5"/>
  <c r="I115" i="5"/>
  <c r="G115" i="5"/>
  <c r="I32" i="5"/>
  <c r="G32" i="5"/>
  <c r="H671" i="5"/>
  <c r="E18" i="76" s="1"/>
  <c r="I86" i="5"/>
  <c r="H32" i="5"/>
  <c r="W560" i="5"/>
  <c r="T17" i="76" s="1"/>
  <c r="V116" i="5"/>
  <c r="S13" i="76" s="1"/>
  <c r="F1070" i="2"/>
  <c r="H1070" i="2"/>
  <c r="E28" i="2"/>
  <c r="E1070" i="2"/>
  <c r="F460" i="2"/>
  <c r="I1070" i="2"/>
  <c r="F769" i="2"/>
  <c r="E1008" i="5"/>
  <c r="E785" i="5"/>
  <c r="E671" i="5"/>
  <c r="E447" i="5"/>
  <c r="E347" i="5"/>
  <c r="E1130" i="5"/>
  <c r="E243" i="5"/>
  <c r="E116" i="5"/>
  <c r="E560" i="5"/>
  <c r="D1070" i="2"/>
  <c r="G1095" i="2"/>
  <c r="G882" i="2"/>
  <c r="I882" i="2"/>
  <c r="K882" i="2"/>
  <c r="M882" i="2"/>
  <c r="O882" i="2"/>
  <c r="Q882" i="2"/>
  <c r="S882" i="2"/>
  <c r="U882" i="2"/>
  <c r="W882" i="2"/>
  <c r="L1085" i="2"/>
  <c r="D1085" i="2"/>
  <c r="L1095" i="2"/>
  <c r="F965" i="2"/>
  <c r="W965" i="2"/>
  <c r="U965" i="2"/>
  <c r="S965" i="2"/>
  <c r="Q965" i="2"/>
  <c r="O965" i="2"/>
  <c r="M965" i="2"/>
  <c r="K965" i="2"/>
  <c r="I965" i="2"/>
  <c r="G965" i="2"/>
  <c r="V965" i="2"/>
  <c r="T965" i="2"/>
  <c r="R965" i="2"/>
  <c r="P965" i="2"/>
  <c r="N965" i="2"/>
  <c r="L965" i="2"/>
  <c r="J965" i="2"/>
  <c r="H965" i="2"/>
  <c r="F1081" i="2"/>
  <c r="F1036" i="2"/>
  <c r="L1081" i="2"/>
  <c r="V262" i="2"/>
  <c r="F1085" i="2"/>
  <c r="K1082" i="2"/>
  <c r="R751" i="2"/>
  <c r="R764" i="2" s="1"/>
  <c r="D1098" i="2"/>
  <c r="F1098" i="2"/>
  <c r="H1098" i="2"/>
  <c r="J1098" i="2"/>
  <c r="D1095" i="2"/>
  <c r="E1098" i="2"/>
  <c r="E1095" i="2"/>
  <c r="G1098" i="2"/>
  <c r="I1098" i="2"/>
  <c r="I1095" i="2"/>
  <c r="I1072" i="2"/>
  <c r="E1072" i="2"/>
  <c r="K1098" i="2"/>
  <c r="L1098" i="2"/>
  <c r="C1088" i="2"/>
  <c r="D1090" i="2"/>
  <c r="E1089" i="2"/>
  <c r="F1095" i="2"/>
  <c r="G1089" i="2"/>
  <c r="I1089" i="2"/>
  <c r="J1095" i="2"/>
  <c r="J1089" i="2"/>
  <c r="K1095" i="2"/>
  <c r="L1089" i="2"/>
  <c r="E1090" i="2"/>
  <c r="F1090" i="2"/>
  <c r="G1090" i="2"/>
  <c r="I1090" i="2"/>
  <c r="R124" i="2"/>
  <c r="D1089" i="2"/>
  <c r="F1089" i="2"/>
  <c r="H1089" i="2"/>
  <c r="I1086" i="2"/>
  <c r="K1089" i="2"/>
  <c r="D1086" i="2"/>
  <c r="E1085" i="2"/>
  <c r="E1088" i="2"/>
  <c r="F1086" i="2"/>
  <c r="H1085" i="2"/>
  <c r="I1085" i="2"/>
  <c r="J1070" i="2"/>
  <c r="D882" i="2"/>
  <c r="F882" i="2"/>
  <c r="H882" i="2"/>
  <c r="J882" i="2"/>
  <c r="L882" i="2"/>
  <c r="N882" i="2"/>
  <c r="P882" i="2"/>
  <c r="R882" i="2"/>
  <c r="T882" i="2"/>
  <c r="V882" i="2"/>
  <c r="E882" i="2"/>
  <c r="K1083" i="2"/>
  <c r="E262" i="2"/>
  <c r="E1083" i="2"/>
  <c r="E357" i="2"/>
  <c r="E981" i="2"/>
  <c r="L124" i="2"/>
  <c r="D1073" i="2"/>
  <c r="F1080" i="2"/>
  <c r="D1072" i="2"/>
  <c r="G1080" i="2"/>
  <c r="H1080" i="2"/>
  <c r="I1080" i="2"/>
  <c r="J1080" i="2"/>
  <c r="K1080" i="2"/>
  <c r="L1080" i="2"/>
  <c r="C1080" i="2"/>
  <c r="D1080" i="2"/>
  <c r="E1080" i="2"/>
  <c r="V124" i="2"/>
  <c r="G1079" i="2"/>
  <c r="H1079" i="2"/>
  <c r="H1078" i="2"/>
  <c r="K1079" i="2"/>
  <c r="F1078" i="2"/>
  <c r="D1078" i="2"/>
  <c r="C1074" i="2"/>
  <c r="C1070" i="2"/>
  <c r="C1089" i="2"/>
  <c r="H1036" i="2"/>
  <c r="U1047" i="2"/>
  <c r="C1098" i="2"/>
  <c r="C1086" i="2"/>
  <c r="C1095" i="2"/>
  <c r="C1085" i="2"/>
  <c r="C1078" i="2"/>
  <c r="C1079" i="2"/>
  <c r="I940" i="2"/>
  <c r="H1029" i="2"/>
  <c r="J959" i="2"/>
  <c r="M1047" i="2"/>
  <c r="M1064" i="2" s="1"/>
  <c r="P1036" i="2"/>
  <c r="P1029" i="2"/>
  <c r="Q1047" i="2"/>
  <c r="I1047" i="2"/>
  <c r="J1013" i="2"/>
  <c r="T1036" i="2"/>
  <c r="L1036" i="2"/>
  <c r="T1029" i="2"/>
  <c r="L1029" i="2"/>
  <c r="W1047" i="2"/>
  <c r="W1064" i="2" s="1"/>
  <c r="S1047" i="2"/>
  <c r="S1064" i="2" s="1"/>
  <c r="O1047" i="2"/>
  <c r="K1047" i="2"/>
  <c r="K1064" i="2" s="1"/>
  <c r="G1047" i="2"/>
  <c r="F959" i="2"/>
  <c r="U959" i="2"/>
  <c r="W1036" i="2"/>
  <c r="U1036" i="2"/>
  <c r="S1036" i="2"/>
  <c r="O945" i="2"/>
  <c r="F1022" i="2"/>
  <c r="Q1036" i="2"/>
  <c r="O1036" i="2"/>
  <c r="M1036" i="2"/>
  <c r="D973" i="2"/>
  <c r="E973" i="2"/>
  <c r="K1036" i="2"/>
  <c r="I1036" i="2"/>
  <c r="G1036" i="2"/>
  <c r="E1040" i="2"/>
  <c r="R1013" i="2"/>
  <c r="V1022" i="2"/>
  <c r="T1022" i="2"/>
  <c r="R1022" i="2"/>
  <c r="P1022" i="2"/>
  <c r="N1022" i="2"/>
  <c r="L1022" i="2"/>
  <c r="J1022" i="2"/>
  <c r="H1022" i="2"/>
  <c r="V1036" i="2"/>
  <c r="R1036" i="2"/>
  <c r="N1036" i="2"/>
  <c r="J1036" i="2"/>
  <c r="V1029" i="2"/>
  <c r="R1029" i="2"/>
  <c r="N1029" i="2"/>
  <c r="J1029" i="2"/>
  <c r="D1064" i="2"/>
  <c r="E1064" i="2"/>
  <c r="W1022" i="2"/>
  <c r="U1022" i="2"/>
  <c r="S1022" i="2"/>
  <c r="Q1022" i="2"/>
  <c r="O1022" i="2"/>
  <c r="M1022" i="2"/>
  <c r="K1022" i="2"/>
  <c r="I1022" i="2"/>
  <c r="G1022" i="2"/>
  <c r="V1047" i="2"/>
  <c r="V1064" i="2" s="1"/>
  <c r="T1047" i="2"/>
  <c r="R1047" i="2"/>
  <c r="P1047" i="2"/>
  <c r="N1047" i="2"/>
  <c r="N1064" i="2" s="1"/>
  <c r="L1047" i="2"/>
  <c r="J1047" i="2"/>
  <c r="H1047" i="2"/>
  <c r="Q940" i="2"/>
  <c r="N1013" i="2"/>
  <c r="D1040" i="2"/>
  <c r="F1029" i="2"/>
  <c r="F1047" i="2"/>
  <c r="N959" i="2"/>
  <c r="H959" i="2"/>
  <c r="W1029" i="2"/>
  <c r="U1029" i="2"/>
  <c r="S1029" i="2"/>
  <c r="Q1029" i="2"/>
  <c r="O1029" i="2"/>
  <c r="M1029" i="2"/>
  <c r="K1029" i="2"/>
  <c r="I1029" i="2"/>
  <c r="G1029" i="2"/>
  <c r="W945" i="2"/>
  <c r="G945" i="2"/>
  <c r="H1013" i="2"/>
  <c r="V1013" i="2"/>
  <c r="P1013" i="2"/>
  <c r="L1013" i="2"/>
  <c r="G940" i="2"/>
  <c r="F945" i="2"/>
  <c r="F993" i="2"/>
  <c r="V993" i="2"/>
  <c r="T993" i="2"/>
  <c r="R993" i="2"/>
  <c r="P993" i="2"/>
  <c r="N993" i="2"/>
  <c r="L993" i="2"/>
  <c r="J993" i="2"/>
  <c r="H993" i="2"/>
  <c r="T1013" i="2"/>
  <c r="W993" i="2"/>
  <c r="U993" i="2"/>
  <c r="S993" i="2"/>
  <c r="Q993" i="2"/>
  <c r="O993" i="2"/>
  <c r="M993" i="2"/>
  <c r="K993" i="2"/>
  <c r="I993" i="2"/>
  <c r="G993" i="2"/>
  <c r="V945" i="2"/>
  <c r="T945" i="2"/>
  <c r="R945" i="2"/>
  <c r="P945" i="2"/>
  <c r="N945" i="2"/>
  <c r="L945" i="2"/>
  <c r="L959" i="2"/>
  <c r="F1013" i="2"/>
  <c r="W1013" i="2"/>
  <c r="U1013" i="2"/>
  <c r="S1013" i="2"/>
  <c r="Q1013" i="2"/>
  <c r="O1013" i="2"/>
  <c r="M1013" i="2"/>
  <c r="K1013" i="2"/>
  <c r="I1013" i="2"/>
  <c r="G1013" i="2"/>
  <c r="U940" i="2"/>
  <c r="M940" i="2"/>
  <c r="J945" i="2"/>
  <c r="H945" i="2"/>
  <c r="S945" i="2"/>
  <c r="K945" i="2"/>
  <c r="Q959" i="2"/>
  <c r="E949" i="2"/>
  <c r="W940" i="2"/>
  <c r="S940" i="2"/>
  <c r="O940" i="2"/>
  <c r="K940" i="2"/>
  <c r="U945" i="2"/>
  <c r="Q945" i="2"/>
  <c r="M945" i="2"/>
  <c r="I945" i="2"/>
  <c r="F940" i="2"/>
  <c r="V940" i="2"/>
  <c r="T940" i="2"/>
  <c r="R940" i="2"/>
  <c r="P940" i="2"/>
  <c r="N940" i="2"/>
  <c r="L940" i="2"/>
  <c r="J940" i="2"/>
  <c r="H940" i="2"/>
  <c r="T959" i="2"/>
  <c r="R959" i="2"/>
  <c r="P959" i="2"/>
  <c r="W959" i="2"/>
  <c r="S959" i="2"/>
  <c r="O959" i="2"/>
  <c r="M959" i="2"/>
  <c r="K959" i="2"/>
  <c r="I959" i="2"/>
  <c r="G959" i="2"/>
  <c r="W932" i="2"/>
  <c r="U932" i="2"/>
  <c r="S932" i="2"/>
  <c r="Q932" i="2"/>
  <c r="O932" i="2"/>
  <c r="M932" i="2"/>
  <c r="K932" i="2"/>
  <c r="I932" i="2"/>
  <c r="G932" i="2"/>
  <c r="D949" i="2"/>
  <c r="F932" i="2"/>
  <c r="V932" i="2"/>
  <c r="T932" i="2"/>
  <c r="R932" i="2"/>
  <c r="P932" i="2"/>
  <c r="N932" i="2"/>
  <c r="L932" i="2"/>
  <c r="J932" i="2"/>
  <c r="H932" i="2"/>
  <c r="V959" i="2"/>
  <c r="U913" i="2"/>
  <c r="F357" i="2"/>
  <c r="M913" i="2"/>
  <c r="R918" i="2"/>
  <c r="F865" i="2"/>
  <c r="J918" i="2"/>
  <c r="Q913" i="2"/>
  <c r="I913" i="2"/>
  <c r="K865" i="2"/>
  <c r="W913" i="2"/>
  <c r="S913" i="2"/>
  <c r="O913" i="2"/>
  <c r="K913" i="2"/>
  <c r="G913" i="2"/>
  <c r="V918" i="2"/>
  <c r="N918" i="2"/>
  <c r="S865" i="2"/>
  <c r="D922" i="2"/>
  <c r="E922" i="2"/>
  <c r="V913" i="2"/>
  <c r="T913" i="2"/>
  <c r="R913" i="2"/>
  <c r="P913" i="2"/>
  <c r="N913" i="2"/>
  <c r="L913" i="2"/>
  <c r="J913" i="2"/>
  <c r="H913" i="2"/>
  <c r="T918" i="2"/>
  <c r="P918" i="2"/>
  <c r="L918" i="2"/>
  <c r="H918" i="2"/>
  <c r="W865" i="2"/>
  <c r="O865" i="2"/>
  <c r="G865" i="2"/>
  <c r="F913" i="2"/>
  <c r="W918" i="2"/>
  <c r="U918" i="2"/>
  <c r="S918" i="2"/>
  <c r="Q918" i="2"/>
  <c r="O918" i="2"/>
  <c r="M918" i="2"/>
  <c r="K918" i="2"/>
  <c r="I918" i="2"/>
  <c r="G918" i="2"/>
  <c r="U865" i="2"/>
  <c r="Q865" i="2"/>
  <c r="M865" i="2"/>
  <c r="I865" i="2"/>
  <c r="V865" i="2"/>
  <c r="T865" i="2"/>
  <c r="R865" i="2"/>
  <c r="P865" i="2"/>
  <c r="N865" i="2"/>
  <c r="L865" i="2"/>
  <c r="J865" i="2"/>
  <c r="H865" i="2"/>
  <c r="R840" i="2"/>
  <c r="F918" i="2"/>
  <c r="J840" i="2"/>
  <c r="I859" i="2"/>
  <c r="F908" i="2"/>
  <c r="W859" i="2"/>
  <c r="W908" i="2"/>
  <c r="U908" i="2"/>
  <c r="S908" i="2"/>
  <c r="Q908" i="2"/>
  <c r="O908" i="2"/>
  <c r="M908" i="2"/>
  <c r="K908" i="2"/>
  <c r="I908" i="2"/>
  <c r="G908" i="2"/>
  <c r="V908" i="2"/>
  <c r="T908" i="2"/>
  <c r="R908" i="2"/>
  <c r="P908" i="2"/>
  <c r="N908" i="2"/>
  <c r="L908" i="2"/>
  <c r="J908" i="2"/>
  <c r="H908" i="2"/>
  <c r="N901" i="2"/>
  <c r="V901" i="2"/>
  <c r="J901" i="2"/>
  <c r="R901" i="2"/>
  <c r="T901" i="2"/>
  <c r="P901" i="2"/>
  <c r="L901" i="2"/>
  <c r="H901" i="2"/>
  <c r="I873" i="2"/>
  <c r="F901" i="2"/>
  <c r="W901" i="2"/>
  <c r="U901" i="2"/>
  <c r="S901" i="2"/>
  <c r="Q901" i="2"/>
  <c r="O901" i="2"/>
  <c r="M901" i="2"/>
  <c r="K901" i="2"/>
  <c r="I901" i="2"/>
  <c r="G901" i="2"/>
  <c r="O859" i="2"/>
  <c r="N840" i="2"/>
  <c r="V840" i="2"/>
  <c r="L810" i="2"/>
  <c r="T840" i="2"/>
  <c r="P840" i="2"/>
  <c r="L840" i="2"/>
  <c r="H840" i="2"/>
  <c r="U859" i="2"/>
  <c r="U873" i="2" s="1"/>
  <c r="Q859" i="2"/>
  <c r="M859" i="2"/>
  <c r="S859" i="2"/>
  <c r="K859" i="2"/>
  <c r="K873" i="2" s="1"/>
  <c r="G859" i="2"/>
  <c r="K764" i="2"/>
  <c r="M764" i="2"/>
  <c r="O764" i="2"/>
  <c r="Q764" i="2"/>
  <c r="S764" i="2"/>
  <c r="U764" i="2"/>
  <c r="W764" i="2"/>
  <c r="J764" i="2"/>
  <c r="L764" i="2"/>
  <c r="N764" i="2"/>
  <c r="P764" i="2"/>
  <c r="T764" i="2"/>
  <c r="V764" i="2"/>
  <c r="E764" i="2"/>
  <c r="D847" i="2"/>
  <c r="E847" i="2"/>
  <c r="F827" i="2"/>
  <c r="V827" i="2"/>
  <c r="T827" i="2"/>
  <c r="R827" i="2"/>
  <c r="P827" i="2"/>
  <c r="N827" i="2"/>
  <c r="L827" i="2"/>
  <c r="J827" i="2"/>
  <c r="H827" i="2"/>
  <c r="N859" i="2"/>
  <c r="L859" i="2"/>
  <c r="J859" i="2"/>
  <c r="H859" i="2"/>
  <c r="D764" i="2"/>
  <c r="W827" i="2"/>
  <c r="U827" i="2"/>
  <c r="S827" i="2"/>
  <c r="Q827" i="2"/>
  <c r="O827" i="2"/>
  <c r="M827" i="2"/>
  <c r="K827" i="2"/>
  <c r="I827" i="2"/>
  <c r="G827" i="2"/>
  <c r="H769" i="2"/>
  <c r="T810" i="2"/>
  <c r="W840" i="2"/>
  <c r="U840" i="2"/>
  <c r="S840" i="2"/>
  <c r="Q840" i="2"/>
  <c r="O840" i="2"/>
  <c r="M840" i="2"/>
  <c r="K840" i="2"/>
  <c r="I840" i="2"/>
  <c r="G840" i="2"/>
  <c r="F859" i="2"/>
  <c r="F840" i="2"/>
  <c r="E873" i="2"/>
  <c r="V859" i="2"/>
  <c r="T859" i="2"/>
  <c r="R859" i="2"/>
  <c r="P859" i="2"/>
  <c r="W873" i="2"/>
  <c r="D873" i="2"/>
  <c r="P810" i="2"/>
  <c r="H810" i="2"/>
  <c r="D814" i="2"/>
  <c r="E814" i="2"/>
  <c r="F800" i="2"/>
  <c r="W810" i="2"/>
  <c r="U810" i="2"/>
  <c r="V810" i="2"/>
  <c r="R810" i="2"/>
  <c r="N810" i="2"/>
  <c r="J810" i="2"/>
  <c r="F810" i="2"/>
  <c r="S810" i="2"/>
  <c r="Q810" i="2"/>
  <c r="O810" i="2"/>
  <c r="M810" i="2"/>
  <c r="K810" i="2"/>
  <c r="I810" i="2"/>
  <c r="G810" i="2"/>
  <c r="P769" i="2"/>
  <c r="F791" i="2"/>
  <c r="T710" i="2"/>
  <c r="L710" i="2"/>
  <c r="O710" i="2"/>
  <c r="Q262" i="2"/>
  <c r="L769" i="2"/>
  <c r="T769" i="2"/>
  <c r="D769" i="2"/>
  <c r="W791" i="2"/>
  <c r="U791" i="2"/>
  <c r="S791" i="2"/>
  <c r="Q791" i="2"/>
  <c r="O791" i="2"/>
  <c r="M791" i="2"/>
  <c r="K791" i="2"/>
  <c r="I791" i="2"/>
  <c r="G791" i="2"/>
  <c r="W800" i="2"/>
  <c r="U800" i="2"/>
  <c r="S800" i="2"/>
  <c r="Q800" i="2"/>
  <c r="O800" i="2"/>
  <c r="M800" i="2"/>
  <c r="K800" i="2"/>
  <c r="I800" i="2"/>
  <c r="G800" i="2"/>
  <c r="G710" i="2"/>
  <c r="V791" i="2"/>
  <c r="T791" i="2"/>
  <c r="R791" i="2"/>
  <c r="P791" i="2"/>
  <c r="N791" i="2"/>
  <c r="L791" i="2"/>
  <c r="J791" i="2"/>
  <c r="H791" i="2"/>
  <c r="V800" i="2"/>
  <c r="T800" i="2"/>
  <c r="R800" i="2"/>
  <c r="P800" i="2"/>
  <c r="N800" i="2"/>
  <c r="L800" i="2"/>
  <c r="J800" i="2"/>
  <c r="H800" i="2"/>
  <c r="E714" i="2"/>
  <c r="W710" i="2"/>
  <c r="K710" i="2"/>
  <c r="J769" i="2"/>
  <c r="N769" i="2"/>
  <c r="R769" i="2"/>
  <c r="V769" i="2"/>
  <c r="I650" i="2"/>
  <c r="V756" i="2"/>
  <c r="D714" i="2"/>
  <c r="F732" i="2"/>
  <c r="F785" i="2"/>
  <c r="W732" i="2"/>
  <c r="U732" i="2"/>
  <c r="S732" i="2"/>
  <c r="Q732" i="2"/>
  <c r="O732" i="2"/>
  <c r="M732" i="2"/>
  <c r="K732" i="2"/>
  <c r="I732" i="2"/>
  <c r="G732" i="2"/>
  <c r="W785" i="2"/>
  <c r="U785" i="2"/>
  <c r="S785" i="2"/>
  <c r="Q785" i="2"/>
  <c r="O785" i="2"/>
  <c r="M785" i="2"/>
  <c r="K785" i="2"/>
  <c r="I785" i="2"/>
  <c r="G785" i="2"/>
  <c r="V732" i="2"/>
  <c r="T732" i="2"/>
  <c r="R732" i="2"/>
  <c r="P732" i="2"/>
  <c r="N732" i="2"/>
  <c r="L732" i="2"/>
  <c r="J732" i="2"/>
  <c r="H732" i="2"/>
  <c r="V785" i="2"/>
  <c r="T785" i="2"/>
  <c r="R785" i="2"/>
  <c r="P785" i="2"/>
  <c r="N785" i="2"/>
  <c r="L785" i="2"/>
  <c r="J785" i="2"/>
  <c r="H785" i="2"/>
  <c r="N756" i="2"/>
  <c r="E740" i="2"/>
  <c r="T756" i="2"/>
  <c r="R756" i="2"/>
  <c r="P756" i="2"/>
  <c r="L756" i="2"/>
  <c r="J756" i="2"/>
  <c r="H756" i="2"/>
  <c r="D740" i="2"/>
  <c r="J703" i="2"/>
  <c r="L724" i="2"/>
  <c r="Q724" i="2"/>
  <c r="Q740" i="2" s="1"/>
  <c r="E232" i="2"/>
  <c r="S710" i="2"/>
  <c r="C741" i="2"/>
  <c r="W756" i="2"/>
  <c r="U756" i="2"/>
  <c r="S756" i="2"/>
  <c r="Q756" i="2"/>
  <c r="O756" i="2"/>
  <c r="D232" i="2"/>
  <c r="F756" i="2"/>
  <c r="M756" i="2"/>
  <c r="K756" i="2"/>
  <c r="I756" i="2"/>
  <c r="G756" i="2"/>
  <c r="U724" i="2"/>
  <c r="R703" i="2"/>
  <c r="F703" i="2"/>
  <c r="V703" i="2"/>
  <c r="N703" i="2"/>
  <c r="F687" i="2"/>
  <c r="L703" i="2"/>
  <c r="H703" i="2"/>
  <c r="T703" i="2"/>
  <c r="P703" i="2"/>
  <c r="J724" i="2"/>
  <c r="W696" i="2"/>
  <c r="U696" i="2"/>
  <c r="S696" i="2"/>
  <c r="Q696" i="2"/>
  <c r="O696" i="2"/>
  <c r="M696" i="2"/>
  <c r="K696" i="2"/>
  <c r="I696" i="2"/>
  <c r="G696" i="2"/>
  <c r="S724" i="2"/>
  <c r="S740" i="2" s="1"/>
  <c r="M724" i="2"/>
  <c r="M740" i="2" s="1"/>
  <c r="G724" i="2"/>
  <c r="T724" i="2"/>
  <c r="T740" i="2" s="1"/>
  <c r="R724" i="2"/>
  <c r="V696" i="2"/>
  <c r="T696" i="2"/>
  <c r="R696" i="2"/>
  <c r="P696" i="2"/>
  <c r="N696" i="2"/>
  <c r="L696" i="2"/>
  <c r="J696" i="2"/>
  <c r="H696" i="2"/>
  <c r="F696" i="2"/>
  <c r="P710" i="2"/>
  <c r="H710" i="2"/>
  <c r="U710" i="2"/>
  <c r="Q710" i="2"/>
  <c r="M710" i="2"/>
  <c r="I710" i="2"/>
  <c r="V724" i="2"/>
  <c r="V740" i="2" s="1"/>
  <c r="P724" i="2"/>
  <c r="N724" i="2"/>
  <c r="N740" i="2" s="1"/>
  <c r="H724" i="2"/>
  <c r="W724" i="2"/>
  <c r="W740" i="2" s="1"/>
  <c r="O724" i="2"/>
  <c r="K724" i="2"/>
  <c r="I724" i="2"/>
  <c r="W703" i="2"/>
  <c r="U703" i="2"/>
  <c r="S703" i="2"/>
  <c r="Q703" i="2"/>
  <c r="O703" i="2"/>
  <c r="M703" i="2"/>
  <c r="K703" i="2"/>
  <c r="I703" i="2"/>
  <c r="G703" i="2"/>
  <c r="F710" i="2"/>
  <c r="F724" i="2"/>
  <c r="F740" i="2" s="1"/>
  <c r="V710" i="2"/>
  <c r="R710" i="2"/>
  <c r="N710" i="2"/>
  <c r="J710" i="2"/>
  <c r="H262" i="2"/>
  <c r="H687" i="2"/>
  <c r="P687" i="2"/>
  <c r="T687" i="2"/>
  <c r="T714" i="2" s="1"/>
  <c r="L687" i="2"/>
  <c r="V687" i="2"/>
  <c r="R687" i="2"/>
  <c r="N687" i="2"/>
  <c r="J687" i="2"/>
  <c r="Q650" i="2"/>
  <c r="J650" i="2"/>
  <c r="W687" i="2"/>
  <c r="U687" i="2"/>
  <c r="S687" i="2"/>
  <c r="Q687" i="2"/>
  <c r="O687" i="2"/>
  <c r="M687" i="2"/>
  <c r="K687" i="2"/>
  <c r="I687" i="2"/>
  <c r="G687" i="2"/>
  <c r="H650" i="2"/>
  <c r="U650" i="2"/>
  <c r="M650" i="2"/>
  <c r="F650" i="2"/>
  <c r="W650" i="2"/>
  <c r="S650" i="2"/>
  <c r="O650" i="2"/>
  <c r="K650" i="2"/>
  <c r="G650" i="2"/>
  <c r="R650" i="2"/>
  <c r="P650" i="2"/>
  <c r="F668" i="2"/>
  <c r="H668" i="2"/>
  <c r="J668" i="2"/>
  <c r="L668" i="2"/>
  <c r="N668" i="2"/>
  <c r="P668" i="2"/>
  <c r="R668" i="2"/>
  <c r="T668" i="2"/>
  <c r="V668" i="2"/>
  <c r="D662" i="2"/>
  <c r="E662" i="2"/>
  <c r="F644" i="2"/>
  <c r="V650" i="2"/>
  <c r="T650" i="2"/>
  <c r="N650" i="2"/>
  <c r="L650" i="2"/>
  <c r="W644" i="2"/>
  <c r="U644" i="2"/>
  <c r="S644" i="2"/>
  <c r="Q644" i="2"/>
  <c r="O644" i="2"/>
  <c r="M644" i="2"/>
  <c r="K644" i="2"/>
  <c r="I644" i="2"/>
  <c r="G644" i="2"/>
  <c r="E668" i="2"/>
  <c r="G668" i="2"/>
  <c r="I668" i="2"/>
  <c r="K668" i="2"/>
  <c r="M668" i="2"/>
  <c r="O668" i="2"/>
  <c r="Q668" i="2"/>
  <c r="S668" i="2"/>
  <c r="U668" i="2"/>
  <c r="W668" i="2"/>
  <c r="D668" i="2"/>
  <c r="V644" i="2"/>
  <c r="T644" i="2"/>
  <c r="R644" i="2"/>
  <c r="P644" i="2"/>
  <c r="N644" i="2"/>
  <c r="L644" i="2"/>
  <c r="J644" i="2"/>
  <c r="H644" i="2"/>
  <c r="U547" i="2"/>
  <c r="H541" i="2"/>
  <c r="D633" i="2"/>
  <c r="E633" i="2"/>
  <c r="F626" i="2"/>
  <c r="V626" i="2"/>
  <c r="T626" i="2"/>
  <c r="R626" i="2"/>
  <c r="P626" i="2"/>
  <c r="N626" i="2"/>
  <c r="L626" i="2"/>
  <c r="J626" i="2"/>
  <c r="H626" i="2"/>
  <c r="C634" i="2"/>
  <c r="W626" i="2"/>
  <c r="U626" i="2"/>
  <c r="S626" i="2"/>
  <c r="Q626" i="2"/>
  <c r="O626" i="2"/>
  <c r="M626" i="2"/>
  <c r="K626" i="2"/>
  <c r="I626" i="2"/>
  <c r="G626" i="2"/>
  <c r="M547" i="2"/>
  <c r="G495" i="2"/>
  <c r="K606" i="2"/>
  <c r="V541" i="2"/>
  <c r="P541" i="2"/>
  <c r="L541" i="2"/>
  <c r="Q547" i="2"/>
  <c r="I547" i="2"/>
  <c r="W606" i="2"/>
  <c r="S606" i="2"/>
  <c r="O606" i="2"/>
  <c r="G606" i="2"/>
  <c r="T495" i="2"/>
  <c r="P590" i="2"/>
  <c r="H590" i="2"/>
  <c r="J617" i="2"/>
  <c r="F495" i="2"/>
  <c r="P495" i="2"/>
  <c r="D528" i="2"/>
  <c r="F509" i="2"/>
  <c r="F541" i="2"/>
  <c r="T541" i="2"/>
  <c r="R541" i="2"/>
  <c r="N541" i="2"/>
  <c r="J541" i="2"/>
  <c r="W547" i="2"/>
  <c r="S547" i="2"/>
  <c r="O547" i="2"/>
  <c r="K547" i="2"/>
  <c r="G547" i="2"/>
  <c r="F590" i="2"/>
  <c r="G590" i="2"/>
  <c r="T590" i="2"/>
  <c r="L590" i="2"/>
  <c r="U606" i="2"/>
  <c r="Q606" i="2"/>
  <c r="M606" i="2"/>
  <c r="I606" i="2"/>
  <c r="V606" i="2"/>
  <c r="T606" i="2"/>
  <c r="R606" i="2"/>
  <c r="P606" i="2"/>
  <c r="N606" i="2"/>
  <c r="L606" i="2"/>
  <c r="J606" i="2"/>
  <c r="H606" i="2"/>
  <c r="R527" i="2"/>
  <c r="R617" i="2"/>
  <c r="J527" i="2"/>
  <c r="V590" i="2"/>
  <c r="R590" i="2"/>
  <c r="N590" i="2"/>
  <c r="J590" i="2"/>
  <c r="V617" i="2"/>
  <c r="N617" i="2"/>
  <c r="N633" i="2" s="1"/>
  <c r="W541" i="2"/>
  <c r="U541" i="2"/>
  <c r="S541" i="2"/>
  <c r="Q541" i="2"/>
  <c r="O541" i="2"/>
  <c r="O555" i="2" s="1"/>
  <c r="M541" i="2"/>
  <c r="K541" i="2"/>
  <c r="I541" i="2"/>
  <c r="G541" i="2"/>
  <c r="V547" i="2"/>
  <c r="T547" i="2"/>
  <c r="R547" i="2"/>
  <c r="P547" i="2"/>
  <c r="N547" i="2"/>
  <c r="L547" i="2"/>
  <c r="J547" i="2"/>
  <c r="H547" i="2"/>
  <c r="F547" i="2"/>
  <c r="F562" i="2"/>
  <c r="H562" i="2"/>
  <c r="J562" i="2"/>
  <c r="L562" i="2"/>
  <c r="N562" i="2"/>
  <c r="P562" i="2"/>
  <c r="R562" i="2"/>
  <c r="T562" i="2"/>
  <c r="V562" i="2"/>
  <c r="G576" i="2"/>
  <c r="J576" i="2"/>
  <c r="L576" i="2"/>
  <c r="N576" i="2"/>
  <c r="P576" i="2"/>
  <c r="R576" i="2"/>
  <c r="T576" i="2"/>
  <c r="V576" i="2"/>
  <c r="F606" i="2"/>
  <c r="H617" i="2"/>
  <c r="T617" i="2"/>
  <c r="P617" i="2"/>
  <c r="L617" i="2"/>
  <c r="W495" i="2"/>
  <c r="F527" i="2"/>
  <c r="D555" i="2"/>
  <c r="E562" i="2"/>
  <c r="G562" i="2"/>
  <c r="I562" i="2"/>
  <c r="K562" i="2"/>
  <c r="M562" i="2"/>
  <c r="O562" i="2"/>
  <c r="Q562" i="2"/>
  <c r="S562" i="2"/>
  <c r="U562" i="2"/>
  <c r="W562" i="2"/>
  <c r="I576" i="2"/>
  <c r="K576" i="2"/>
  <c r="M576" i="2"/>
  <c r="O576" i="2"/>
  <c r="Q576" i="2"/>
  <c r="S576" i="2"/>
  <c r="U576" i="2"/>
  <c r="W576" i="2"/>
  <c r="D610" i="2"/>
  <c r="F598" i="2"/>
  <c r="W598" i="2"/>
  <c r="U598" i="2"/>
  <c r="S598" i="2"/>
  <c r="Q598" i="2"/>
  <c r="O598" i="2"/>
  <c r="M598" i="2"/>
  <c r="K598" i="2"/>
  <c r="I598" i="2"/>
  <c r="G598" i="2"/>
  <c r="V598" i="2"/>
  <c r="T598" i="2"/>
  <c r="R598" i="2"/>
  <c r="P598" i="2"/>
  <c r="N598" i="2"/>
  <c r="L598" i="2"/>
  <c r="J598" i="2"/>
  <c r="H598" i="2"/>
  <c r="W590" i="2"/>
  <c r="U590" i="2"/>
  <c r="S590" i="2"/>
  <c r="Q590" i="2"/>
  <c r="O590" i="2"/>
  <c r="M590" i="2"/>
  <c r="K590" i="2"/>
  <c r="I590" i="2"/>
  <c r="F617" i="2"/>
  <c r="W617" i="2"/>
  <c r="U617" i="2"/>
  <c r="S617" i="2"/>
  <c r="Q617" i="2"/>
  <c r="O617" i="2"/>
  <c r="M617" i="2"/>
  <c r="K617" i="2"/>
  <c r="I617" i="2"/>
  <c r="G617" i="2"/>
  <c r="E610" i="2"/>
  <c r="H576" i="2"/>
  <c r="E555" i="2"/>
  <c r="O495" i="2"/>
  <c r="H495" i="2"/>
  <c r="V527" i="2"/>
  <c r="N527" i="2"/>
  <c r="T488" i="2"/>
  <c r="S495" i="2"/>
  <c r="K495" i="2"/>
  <c r="L495" i="2"/>
  <c r="E528" i="2"/>
  <c r="V509" i="2"/>
  <c r="T509" i="2"/>
  <c r="R509" i="2"/>
  <c r="P509" i="2"/>
  <c r="N509" i="2"/>
  <c r="L509" i="2"/>
  <c r="J509" i="2"/>
  <c r="H509" i="2"/>
  <c r="C529" i="2"/>
  <c r="W509" i="2"/>
  <c r="U509" i="2"/>
  <c r="S509" i="2"/>
  <c r="Q509" i="2"/>
  <c r="O509" i="2"/>
  <c r="M509" i="2"/>
  <c r="K509" i="2"/>
  <c r="I509" i="2"/>
  <c r="G509" i="2"/>
  <c r="T527" i="2"/>
  <c r="P527" i="2"/>
  <c r="L527" i="2"/>
  <c r="H527" i="2"/>
  <c r="S262" i="2"/>
  <c r="W527" i="2"/>
  <c r="U527" i="2"/>
  <c r="S527" i="2"/>
  <c r="Q527" i="2"/>
  <c r="O527" i="2"/>
  <c r="M527" i="2"/>
  <c r="K527" i="2"/>
  <c r="I527" i="2"/>
  <c r="G527" i="2"/>
  <c r="L488" i="2"/>
  <c r="H488" i="2"/>
  <c r="P488" i="2"/>
  <c r="R488" i="2"/>
  <c r="N488" i="2"/>
  <c r="J488" i="2"/>
  <c r="E499" i="2"/>
  <c r="F488" i="2"/>
  <c r="V488" i="2"/>
  <c r="W481" i="2"/>
  <c r="U481" i="2"/>
  <c r="S481" i="2"/>
  <c r="Q481" i="2"/>
  <c r="O481" i="2"/>
  <c r="M481" i="2"/>
  <c r="K481" i="2"/>
  <c r="I481" i="2"/>
  <c r="G481" i="2"/>
  <c r="D499" i="2"/>
  <c r="F481" i="2"/>
  <c r="V481" i="2"/>
  <c r="T481" i="2"/>
  <c r="R481" i="2"/>
  <c r="P481" i="2"/>
  <c r="N481" i="2"/>
  <c r="L481" i="2"/>
  <c r="J481" i="2"/>
  <c r="H481" i="2"/>
  <c r="G488" i="2"/>
  <c r="W488" i="2"/>
  <c r="U488" i="2"/>
  <c r="S488" i="2"/>
  <c r="Q488" i="2"/>
  <c r="O488" i="2"/>
  <c r="M488" i="2"/>
  <c r="K488" i="2"/>
  <c r="I488" i="2"/>
  <c r="U495" i="2"/>
  <c r="Q495" i="2"/>
  <c r="M495" i="2"/>
  <c r="I495" i="2"/>
  <c r="V495" i="2"/>
  <c r="R495" i="2"/>
  <c r="N495" i="2"/>
  <c r="J495" i="2"/>
  <c r="F472" i="2"/>
  <c r="N439" i="2"/>
  <c r="N451" i="2" s="1"/>
  <c r="F433" i="2"/>
  <c r="V433" i="2"/>
  <c r="T433" i="2"/>
  <c r="R433" i="2"/>
  <c r="P433" i="2"/>
  <c r="N433" i="2"/>
  <c r="L433" i="2"/>
  <c r="J433" i="2"/>
  <c r="H433" i="2"/>
  <c r="W472" i="2"/>
  <c r="U472" i="2"/>
  <c r="S472" i="2"/>
  <c r="Q472" i="2"/>
  <c r="O472" i="2"/>
  <c r="M472" i="2"/>
  <c r="K472" i="2"/>
  <c r="I472" i="2"/>
  <c r="G472" i="2"/>
  <c r="W433" i="2"/>
  <c r="U433" i="2"/>
  <c r="S433" i="2"/>
  <c r="Q433" i="2"/>
  <c r="O433" i="2"/>
  <c r="M433" i="2"/>
  <c r="K433" i="2"/>
  <c r="I433" i="2"/>
  <c r="G433" i="2"/>
  <c r="V472" i="2"/>
  <c r="T472" i="2"/>
  <c r="R472" i="2"/>
  <c r="P472" i="2"/>
  <c r="N472" i="2"/>
  <c r="L472" i="2"/>
  <c r="J472" i="2"/>
  <c r="H472" i="2"/>
  <c r="R439" i="2"/>
  <c r="R451" i="2" s="1"/>
  <c r="J439" i="2"/>
  <c r="J451" i="2" s="1"/>
  <c r="H460" i="2"/>
  <c r="J460" i="2"/>
  <c r="L460" i="2"/>
  <c r="N460" i="2"/>
  <c r="P460" i="2"/>
  <c r="R460" i="2"/>
  <c r="T460" i="2"/>
  <c r="V460" i="2"/>
  <c r="T439" i="2"/>
  <c r="T451" i="2" s="1"/>
  <c r="P439" i="2"/>
  <c r="P451" i="2" s="1"/>
  <c r="L439" i="2"/>
  <c r="L451" i="2" s="1"/>
  <c r="H439" i="2"/>
  <c r="E460" i="2"/>
  <c r="G460" i="2"/>
  <c r="I460" i="2"/>
  <c r="K460" i="2"/>
  <c r="M460" i="2"/>
  <c r="O460" i="2"/>
  <c r="Q460" i="2"/>
  <c r="S460" i="2"/>
  <c r="U460" i="2"/>
  <c r="W460" i="2"/>
  <c r="D460" i="2"/>
  <c r="V439" i="2"/>
  <c r="V451" i="2" s="1"/>
  <c r="D451" i="2"/>
  <c r="E451" i="2"/>
  <c r="W439" i="2"/>
  <c r="W451" i="2" s="1"/>
  <c r="U439" i="2"/>
  <c r="U451" i="2" s="1"/>
  <c r="S439" i="2"/>
  <c r="S451" i="2" s="1"/>
  <c r="Q439" i="2"/>
  <c r="Q451" i="2" s="1"/>
  <c r="O439" i="2"/>
  <c r="O451" i="2" s="1"/>
  <c r="M439" i="2"/>
  <c r="M451" i="2" s="1"/>
  <c r="K439" i="2"/>
  <c r="K451" i="2" s="1"/>
  <c r="I439" i="2"/>
  <c r="G439" i="2"/>
  <c r="F439" i="2"/>
  <c r="D422" i="2"/>
  <c r="C423" i="2"/>
  <c r="E422" i="2"/>
  <c r="W403" i="2"/>
  <c r="U403" i="2"/>
  <c r="S403" i="2"/>
  <c r="Q403" i="2"/>
  <c r="O403" i="2"/>
  <c r="M403" i="2"/>
  <c r="K403" i="2"/>
  <c r="I403" i="2"/>
  <c r="G403" i="2"/>
  <c r="F403" i="2"/>
  <c r="V403" i="2"/>
  <c r="T403" i="2"/>
  <c r="R403" i="2"/>
  <c r="P403" i="2"/>
  <c r="N403" i="2"/>
  <c r="L403" i="2"/>
  <c r="J403" i="2"/>
  <c r="H403" i="2"/>
  <c r="F415" i="2"/>
  <c r="W415" i="2"/>
  <c r="U415" i="2"/>
  <c r="S415" i="2"/>
  <c r="Q415" i="2"/>
  <c r="O415" i="2"/>
  <c r="M415" i="2"/>
  <c r="K415" i="2"/>
  <c r="I415" i="2"/>
  <c r="G415" i="2"/>
  <c r="V415" i="2"/>
  <c r="T415" i="2"/>
  <c r="R415" i="2"/>
  <c r="P415" i="2"/>
  <c r="N415" i="2"/>
  <c r="L415" i="2"/>
  <c r="J415" i="2"/>
  <c r="H415" i="2"/>
  <c r="E396" i="2"/>
  <c r="D396" i="2"/>
  <c r="F386" i="2"/>
  <c r="U386" i="2"/>
  <c r="Q386" i="2"/>
  <c r="M386" i="2"/>
  <c r="I386" i="2"/>
  <c r="F392" i="2"/>
  <c r="V392" i="2"/>
  <c r="T392" i="2"/>
  <c r="R392" i="2"/>
  <c r="P392" i="2"/>
  <c r="N392" i="2"/>
  <c r="L392" i="2"/>
  <c r="J392" i="2"/>
  <c r="H392" i="2"/>
  <c r="W392" i="2"/>
  <c r="U392" i="2"/>
  <c r="S392" i="2"/>
  <c r="Q392" i="2"/>
  <c r="O392" i="2"/>
  <c r="M392" i="2"/>
  <c r="K392" i="2"/>
  <c r="I392" i="2"/>
  <c r="G392" i="2"/>
  <c r="F381" i="2"/>
  <c r="W381" i="2"/>
  <c r="U381" i="2"/>
  <c r="S381" i="2"/>
  <c r="Q381" i="2"/>
  <c r="O381" i="2"/>
  <c r="M381" i="2"/>
  <c r="K381" i="2"/>
  <c r="I381" i="2"/>
  <c r="G381" i="2"/>
  <c r="W386" i="2"/>
  <c r="S386" i="2"/>
  <c r="O386" i="2"/>
  <c r="K386" i="2"/>
  <c r="G386" i="2"/>
  <c r="V381" i="2"/>
  <c r="T381" i="2"/>
  <c r="R381" i="2"/>
  <c r="P381" i="2"/>
  <c r="N381" i="2"/>
  <c r="L381" i="2"/>
  <c r="J381" i="2"/>
  <c r="H381" i="2"/>
  <c r="V386" i="2"/>
  <c r="T386" i="2"/>
  <c r="R386" i="2"/>
  <c r="P386" i="2"/>
  <c r="N386" i="2"/>
  <c r="L386" i="2"/>
  <c r="J386" i="2"/>
  <c r="H386" i="2"/>
  <c r="F371" i="2"/>
  <c r="W371" i="2"/>
  <c r="U371" i="2"/>
  <c r="S371" i="2"/>
  <c r="Q371" i="2"/>
  <c r="O371" i="2"/>
  <c r="M371" i="2"/>
  <c r="K371" i="2"/>
  <c r="I371" i="2"/>
  <c r="G371" i="2"/>
  <c r="V371" i="2"/>
  <c r="T371" i="2"/>
  <c r="R371" i="2"/>
  <c r="P371" i="2"/>
  <c r="N371" i="2"/>
  <c r="L371" i="2"/>
  <c r="J371" i="2"/>
  <c r="H371" i="2"/>
  <c r="E196" i="2"/>
  <c r="L301" i="2"/>
  <c r="C233" i="2"/>
  <c r="T301" i="2"/>
  <c r="P301" i="2"/>
  <c r="H301" i="2"/>
  <c r="E147" i="2"/>
  <c r="G147" i="2"/>
  <c r="I147" i="2"/>
  <c r="K147" i="2"/>
  <c r="M147" i="2"/>
  <c r="O147" i="2"/>
  <c r="Q147" i="2"/>
  <c r="S147" i="2"/>
  <c r="U147" i="2"/>
  <c r="W147" i="2"/>
  <c r="D262" i="2"/>
  <c r="F301" i="2"/>
  <c r="W301" i="2"/>
  <c r="U301" i="2"/>
  <c r="S301" i="2"/>
  <c r="Q301" i="2"/>
  <c r="O301" i="2"/>
  <c r="M301" i="2"/>
  <c r="K301" i="2"/>
  <c r="I301" i="2"/>
  <c r="G301" i="2"/>
  <c r="V301" i="2"/>
  <c r="R301" i="2"/>
  <c r="N301" i="2"/>
  <c r="J301" i="2"/>
  <c r="D329" i="2"/>
  <c r="E329" i="2"/>
  <c r="F312" i="2"/>
  <c r="F322" i="2"/>
  <c r="F293" i="2"/>
  <c r="D147" i="2"/>
  <c r="F147" i="2"/>
  <c r="H147" i="2"/>
  <c r="J147" i="2"/>
  <c r="L147" i="2"/>
  <c r="N147" i="2"/>
  <c r="P147" i="2"/>
  <c r="R147" i="2"/>
  <c r="T147" i="2"/>
  <c r="V147" i="2"/>
  <c r="F218" i="2"/>
  <c r="D257" i="2"/>
  <c r="F244" i="2"/>
  <c r="F249" i="2"/>
  <c r="D305" i="2"/>
  <c r="F276" i="2"/>
  <c r="E257" i="2"/>
  <c r="E305" i="2"/>
  <c r="F282" i="2"/>
  <c r="W340" i="2"/>
  <c r="U340" i="2"/>
  <c r="S340" i="2"/>
  <c r="Q340" i="2"/>
  <c r="O340" i="2"/>
  <c r="M340" i="2"/>
  <c r="K340" i="2"/>
  <c r="I340" i="2"/>
  <c r="G340" i="2"/>
  <c r="F340" i="2"/>
  <c r="V340" i="2"/>
  <c r="T340" i="2"/>
  <c r="R340" i="2"/>
  <c r="P340" i="2"/>
  <c r="N340" i="2"/>
  <c r="L340" i="2"/>
  <c r="J340" i="2"/>
  <c r="H340" i="2"/>
  <c r="D351" i="2"/>
  <c r="E351" i="2"/>
  <c r="J351" i="2"/>
  <c r="C330" i="2"/>
  <c r="W322" i="2"/>
  <c r="V322" i="2"/>
  <c r="U322" i="2"/>
  <c r="T322" i="2"/>
  <c r="S322" i="2"/>
  <c r="R322" i="2"/>
  <c r="Q322" i="2"/>
  <c r="P322" i="2"/>
  <c r="O322" i="2"/>
  <c r="N322" i="2"/>
  <c r="M322" i="2"/>
  <c r="L322" i="2"/>
  <c r="K322" i="2"/>
  <c r="J322" i="2"/>
  <c r="I322" i="2"/>
  <c r="H322" i="2"/>
  <c r="G322" i="2"/>
  <c r="W312" i="2"/>
  <c r="V312" i="2"/>
  <c r="U312" i="2"/>
  <c r="T312" i="2"/>
  <c r="S312" i="2"/>
  <c r="R312" i="2"/>
  <c r="Q312" i="2"/>
  <c r="P312" i="2"/>
  <c r="O312" i="2"/>
  <c r="N312" i="2"/>
  <c r="M312" i="2"/>
  <c r="L312" i="2"/>
  <c r="K312" i="2"/>
  <c r="J312" i="2"/>
  <c r="I312" i="2"/>
  <c r="H312" i="2"/>
  <c r="G312" i="2"/>
  <c r="W276" i="2"/>
  <c r="V276" i="2"/>
  <c r="U276" i="2"/>
  <c r="T276" i="2"/>
  <c r="S276" i="2"/>
  <c r="R276" i="2"/>
  <c r="Q276" i="2"/>
  <c r="P276" i="2"/>
  <c r="O276" i="2"/>
  <c r="N276" i="2"/>
  <c r="M276" i="2"/>
  <c r="L276" i="2"/>
  <c r="K276" i="2"/>
  <c r="J276" i="2"/>
  <c r="I276" i="2"/>
  <c r="H276" i="2"/>
  <c r="G276" i="2"/>
  <c r="W293" i="2"/>
  <c r="V293" i="2"/>
  <c r="U293" i="2"/>
  <c r="T293" i="2"/>
  <c r="S293" i="2"/>
  <c r="R293" i="2"/>
  <c r="Q293" i="2"/>
  <c r="P293" i="2"/>
  <c r="O293" i="2"/>
  <c r="N293" i="2"/>
  <c r="M293" i="2"/>
  <c r="L293" i="2"/>
  <c r="K293" i="2"/>
  <c r="J293" i="2"/>
  <c r="I293" i="2"/>
  <c r="H293" i="2"/>
  <c r="G293" i="2"/>
  <c r="W282" i="2"/>
  <c r="V282" i="2"/>
  <c r="U282" i="2"/>
  <c r="T282" i="2"/>
  <c r="S282" i="2"/>
  <c r="R282" i="2"/>
  <c r="Q282" i="2"/>
  <c r="P282" i="2"/>
  <c r="O282" i="2"/>
  <c r="N282" i="2"/>
  <c r="M282" i="2"/>
  <c r="L282" i="2"/>
  <c r="K282" i="2"/>
  <c r="J282" i="2"/>
  <c r="I282" i="2"/>
  <c r="H282" i="2"/>
  <c r="G282" i="2"/>
  <c r="W249" i="2"/>
  <c r="V249" i="2"/>
  <c r="U249" i="2"/>
  <c r="T249" i="2"/>
  <c r="S249" i="2"/>
  <c r="R249" i="2"/>
  <c r="Q249" i="2"/>
  <c r="P249" i="2"/>
  <c r="O249" i="2"/>
  <c r="N249" i="2"/>
  <c r="M249" i="2"/>
  <c r="L249" i="2"/>
  <c r="K249" i="2"/>
  <c r="J249" i="2"/>
  <c r="I249" i="2"/>
  <c r="H249" i="2"/>
  <c r="G249" i="2"/>
  <c r="W244" i="2"/>
  <c r="V244" i="2"/>
  <c r="U244" i="2"/>
  <c r="T244" i="2"/>
  <c r="S244" i="2"/>
  <c r="R244" i="2"/>
  <c r="Q244" i="2"/>
  <c r="P244" i="2"/>
  <c r="O244" i="2"/>
  <c r="N244" i="2"/>
  <c r="M244" i="2"/>
  <c r="L244" i="2"/>
  <c r="K244" i="2"/>
  <c r="J244" i="2"/>
  <c r="I244" i="2"/>
  <c r="H244" i="2"/>
  <c r="G244" i="2"/>
  <c r="W218" i="2"/>
  <c r="U218" i="2"/>
  <c r="S218" i="2"/>
  <c r="Q218" i="2"/>
  <c r="O218" i="2"/>
  <c r="M218" i="2"/>
  <c r="K218" i="2"/>
  <c r="I218" i="2"/>
  <c r="G218" i="2"/>
  <c r="V218" i="2"/>
  <c r="T218" i="2"/>
  <c r="R218" i="2"/>
  <c r="P218" i="2"/>
  <c r="N218" i="2"/>
  <c r="L218" i="2"/>
  <c r="J218" i="2"/>
  <c r="H218" i="2"/>
  <c r="U192" i="2"/>
  <c r="W206" i="2"/>
  <c r="U206" i="2"/>
  <c r="S206" i="2"/>
  <c r="Q206" i="2"/>
  <c r="O206" i="2"/>
  <c r="M206" i="2"/>
  <c r="K206" i="2"/>
  <c r="I206" i="2"/>
  <c r="G206" i="2"/>
  <c r="M192" i="2"/>
  <c r="F206" i="2"/>
  <c r="V206" i="2"/>
  <c r="T206" i="2"/>
  <c r="R206" i="2"/>
  <c r="P206" i="2"/>
  <c r="N206" i="2"/>
  <c r="L206" i="2"/>
  <c r="J206" i="2"/>
  <c r="H206" i="2"/>
  <c r="Q192" i="2"/>
  <c r="I192" i="2"/>
  <c r="W192" i="2"/>
  <c r="S192" i="2"/>
  <c r="O192" i="2"/>
  <c r="K192" i="2"/>
  <c r="G192" i="2"/>
  <c r="F185" i="2"/>
  <c r="V192" i="2"/>
  <c r="T192" i="2"/>
  <c r="R192" i="2"/>
  <c r="P192" i="2"/>
  <c r="N192" i="2"/>
  <c r="L192" i="2"/>
  <c r="J192" i="2"/>
  <c r="H192" i="2"/>
  <c r="D196" i="2"/>
  <c r="F192" i="2"/>
  <c r="W185" i="2"/>
  <c r="U185" i="2"/>
  <c r="S185" i="2"/>
  <c r="Q185" i="2"/>
  <c r="O185" i="2"/>
  <c r="M185" i="2"/>
  <c r="K185" i="2"/>
  <c r="I185" i="2"/>
  <c r="G185" i="2"/>
  <c r="V185" i="2"/>
  <c r="T185" i="2"/>
  <c r="R185" i="2"/>
  <c r="P185" i="2"/>
  <c r="N185" i="2"/>
  <c r="L185" i="2"/>
  <c r="J185" i="2"/>
  <c r="H185" i="2"/>
  <c r="F178" i="2"/>
  <c r="W178" i="2"/>
  <c r="U178" i="2"/>
  <c r="S178" i="2"/>
  <c r="Q178" i="2"/>
  <c r="O178" i="2"/>
  <c r="M178" i="2"/>
  <c r="K178" i="2"/>
  <c r="I178" i="2"/>
  <c r="G178" i="2"/>
  <c r="V178" i="2"/>
  <c r="T178" i="2"/>
  <c r="R178" i="2"/>
  <c r="P178" i="2"/>
  <c r="N178" i="2"/>
  <c r="L178" i="2"/>
  <c r="J178" i="2"/>
  <c r="H178" i="2"/>
  <c r="I67" i="2"/>
  <c r="W160" i="2"/>
  <c r="U160" i="2"/>
  <c r="S160" i="2"/>
  <c r="Q160" i="2"/>
  <c r="O160" i="2"/>
  <c r="M160" i="2"/>
  <c r="K160" i="2"/>
  <c r="I160" i="2"/>
  <c r="G160" i="2"/>
  <c r="F160" i="2"/>
  <c r="V160" i="2"/>
  <c r="T160" i="2"/>
  <c r="R160" i="2"/>
  <c r="P160" i="2"/>
  <c r="N160" i="2"/>
  <c r="L160" i="2"/>
  <c r="J160" i="2"/>
  <c r="H160" i="2"/>
  <c r="D142" i="2"/>
  <c r="F130" i="2"/>
  <c r="I34" i="2"/>
  <c r="E142" i="2"/>
  <c r="W130" i="2"/>
  <c r="U130" i="2"/>
  <c r="S130" i="2"/>
  <c r="Q130" i="2"/>
  <c r="O130" i="2"/>
  <c r="M130" i="2"/>
  <c r="K130" i="2"/>
  <c r="I130" i="2"/>
  <c r="G130" i="2"/>
  <c r="V130" i="2"/>
  <c r="T130" i="2"/>
  <c r="R130" i="2"/>
  <c r="P130" i="2"/>
  <c r="N130" i="2"/>
  <c r="L130" i="2"/>
  <c r="J130" i="2"/>
  <c r="H130" i="2"/>
  <c r="J34" i="2"/>
  <c r="D111" i="2"/>
  <c r="E111" i="2"/>
  <c r="C112" i="2"/>
  <c r="Q67" i="2"/>
  <c r="W95" i="2"/>
  <c r="U95" i="2"/>
  <c r="S95" i="2"/>
  <c r="Q95" i="2"/>
  <c r="O95" i="2"/>
  <c r="M95" i="2"/>
  <c r="K95" i="2"/>
  <c r="I95" i="2"/>
  <c r="G95" i="2"/>
  <c r="U67" i="2"/>
  <c r="M67" i="2"/>
  <c r="F95" i="2"/>
  <c r="V95" i="2"/>
  <c r="T95" i="2"/>
  <c r="R95" i="2"/>
  <c r="P95" i="2"/>
  <c r="N95" i="2"/>
  <c r="L95" i="2"/>
  <c r="J95" i="2"/>
  <c r="H95" i="2"/>
  <c r="W67" i="2"/>
  <c r="S67" i="2"/>
  <c r="O67" i="2"/>
  <c r="K67" i="2"/>
  <c r="G67" i="2"/>
  <c r="F67" i="2"/>
  <c r="W72" i="2"/>
  <c r="F103" i="2"/>
  <c r="V103" i="2"/>
  <c r="T103" i="2"/>
  <c r="R103" i="2"/>
  <c r="P103" i="2"/>
  <c r="N103" i="2"/>
  <c r="L103" i="2"/>
  <c r="J103" i="2"/>
  <c r="H103" i="2"/>
  <c r="W103" i="2"/>
  <c r="U103" i="2"/>
  <c r="S103" i="2"/>
  <c r="Q103" i="2"/>
  <c r="O103" i="2"/>
  <c r="M103" i="2"/>
  <c r="K103" i="2"/>
  <c r="I103" i="2"/>
  <c r="G103" i="2"/>
  <c r="F51" i="2"/>
  <c r="U72" i="2"/>
  <c r="S72" i="2"/>
  <c r="Q72" i="2"/>
  <c r="O72" i="2"/>
  <c r="M72" i="2"/>
  <c r="K72" i="2"/>
  <c r="I72" i="2"/>
  <c r="G72" i="2"/>
  <c r="W77" i="2"/>
  <c r="U77" i="2"/>
  <c r="S77" i="2"/>
  <c r="Q77" i="2"/>
  <c r="O77" i="2"/>
  <c r="M77" i="2"/>
  <c r="K77" i="2"/>
  <c r="I77" i="2"/>
  <c r="G77" i="2"/>
  <c r="V67" i="2"/>
  <c r="T67" i="2"/>
  <c r="R67" i="2"/>
  <c r="P67" i="2"/>
  <c r="N67" i="2"/>
  <c r="L67" i="2"/>
  <c r="J67" i="2"/>
  <c r="H67" i="2"/>
  <c r="L34" i="2"/>
  <c r="N34" i="2"/>
  <c r="P34" i="2"/>
  <c r="R34" i="2"/>
  <c r="T34" i="2"/>
  <c r="V34" i="2"/>
  <c r="D28" i="2"/>
  <c r="D82" i="2"/>
  <c r="F72" i="2"/>
  <c r="V72" i="2"/>
  <c r="T72" i="2"/>
  <c r="R72" i="2"/>
  <c r="P72" i="2"/>
  <c r="N72" i="2"/>
  <c r="L72" i="2"/>
  <c r="J72" i="2"/>
  <c r="F77" i="2"/>
  <c r="V77" i="2"/>
  <c r="T77" i="2"/>
  <c r="R77" i="2"/>
  <c r="P77" i="2"/>
  <c r="N77" i="2"/>
  <c r="L77" i="2"/>
  <c r="D34" i="2"/>
  <c r="H34" i="2"/>
  <c r="E34" i="2"/>
  <c r="G34" i="2"/>
  <c r="K34" i="2"/>
  <c r="M34" i="2"/>
  <c r="O34" i="2"/>
  <c r="Q34" i="2"/>
  <c r="S34" i="2"/>
  <c r="U34" i="2"/>
  <c r="W34" i="2"/>
  <c r="E82" i="2"/>
  <c r="H72" i="2"/>
  <c r="J77" i="2"/>
  <c r="H77" i="2"/>
  <c r="V51" i="2"/>
  <c r="F20" i="2"/>
  <c r="W20" i="2"/>
  <c r="U20" i="2"/>
  <c r="S20" i="2"/>
  <c r="Q20" i="2"/>
  <c r="O20" i="2"/>
  <c r="M20" i="2"/>
  <c r="K20" i="2"/>
  <c r="I20" i="2"/>
  <c r="V20" i="2"/>
  <c r="T20" i="2"/>
  <c r="R20" i="2"/>
  <c r="P20" i="2"/>
  <c r="N20" i="2"/>
  <c r="L20" i="2"/>
  <c r="J20" i="2"/>
  <c r="H20" i="2"/>
  <c r="G20" i="2"/>
  <c r="G14" i="2"/>
  <c r="I14" i="2"/>
  <c r="K14" i="2"/>
  <c r="M14" i="2"/>
  <c r="O14" i="2"/>
  <c r="Q14" i="2"/>
  <c r="S14" i="2"/>
  <c r="W14" i="2"/>
  <c r="T14" i="2"/>
  <c r="R14" i="2"/>
  <c r="P14" i="2"/>
  <c r="F14" i="2"/>
  <c r="V14" i="2"/>
  <c r="U14" i="2"/>
  <c r="H14" i="2"/>
  <c r="J14" i="2"/>
  <c r="L14" i="2"/>
  <c r="N14" i="2"/>
  <c r="Q23" i="76" l="1"/>
  <c r="Q24" i="76" s="1"/>
  <c r="I922" i="2"/>
  <c r="O23" i="76"/>
  <c r="O24" i="76" s="1"/>
  <c r="T555" i="2"/>
  <c r="K740" i="2"/>
  <c r="J740" i="2"/>
  <c r="M1097" i="2"/>
  <c r="N1097" i="2" s="1"/>
  <c r="J922" i="2"/>
  <c r="S23" i="76"/>
  <c r="S24" i="76" s="1"/>
  <c r="Q447" i="5"/>
  <c r="N16" i="76" s="1"/>
  <c r="N23" i="76" s="1"/>
  <c r="N24" i="76" s="1"/>
  <c r="N922" i="2"/>
  <c r="K922" i="2"/>
  <c r="P922" i="2"/>
  <c r="P23" i="76"/>
  <c r="P24" i="76" s="1"/>
  <c r="O36" i="77"/>
  <c r="M873" i="2"/>
  <c r="M1091" i="2"/>
  <c r="N1091" i="2" s="1"/>
  <c r="M922" i="2"/>
  <c r="R922" i="2"/>
  <c r="M243" i="5"/>
  <c r="J14" i="76" s="1"/>
  <c r="J23" i="76" s="1"/>
  <c r="J24" i="76" s="1"/>
  <c r="P740" i="2"/>
  <c r="O922" i="2"/>
  <c r="T922" i="2"/>
  <c r="P12" i="77"/>
  <c r="M1094" i="2"/>
  <c r="N1094" i="2" s="1"/>
  <c r="Q922" i="2"/>
  <c r="V922" i="2"/>
  <c r="O17" i="77"/>
  <c r="S922" i="2"/>
  <c r="H922" i="2"/>
  <c r="P8" i="77"/>
  <c r="M1093" i="2"/>
  <c r="N1093" i="2" s="1"/>
  <c r="O1093" i="2" s="1"/>
  <c r="U922" i="2"/>
  <c r="F922" i="2"/>
  <c r="F560" i="5"/>
  <c r="C17" i="76" s="1"/>
  <c r="P26" i="77"/>
  <c r="E848" i="2"/>
  <c r="M1092" i="2"/>
  <c r="N1092" i="2" s="1"/>
  <c r="M1096" i="2"/>
  <c r="N1096" i="2" s="1"/>
  <c r="M1071" i="2"/>
  <c r="N1071" i="2" s="1"/>
  <c r="W922" i="2"/>
  <c r="W555" i="2"/>
  <c r="R740" i="2"/>
  <c r="D848" i="2"/>
  <c r="G922" i="2"/>
  <c r="K23" i="76"/>
  <c r="K24" i="76" s="1"/>
  <c r="P15" i="77"/>
  <c r="F243" i="5"/>
  <c r="C14" i="76" s="1"/>
  <c r="P24" i="77"/>
  <c r="O24" i="77"/>
  <c r="P28" i="77"/>
  <c r="O28" i="77"/>
  <c r="P10" i="77"/>
  <c r="O10" i="77"/>
  <c r="O30" i="77"/>
  <c r="P30" i="77"/>
  <c r="P14" i="77"/>
  <c r="O14" i="77"/>
  <c r="P23" i="77"/>
  <c r="O23" i="77"/>
  <c r="P19" i="77"/>
  <c r="O19" i="77"/>
  <c r="P29" i="77"/>
  <c r="O29" i="77"/>
  <c r="O20" i="77"/>
  <c r="P20" i="77"/>
  <c r="P13" i="77"/>
  <c r="O13" i="77"/>
  <c r="O25" i="77"/>
  <c r="P25" i="77"/>
  <c r="O16" i="77"/>
  <c r="P16" i="77"/>
  <c r="O9" i="77"/>
  <c r="P9" i="77"/>
  <c r="H899" i="5"/>
  <c r="E20" i="76" s="1"/>
  <c r="F347" i="5"/>
  <c r="C15" i="76" s="1"/>
  <c r="F116" i="5"/>
  <c r="C13" i="76" s="1"/>
  <c r="W243" i="5"/>
  <c r="T14" i="76" s="1"/>
  <c r="T23" i="76" s="1"/>
  <c r="T24" i="76" s="1"/>
  <c r="F447" i="5"/>
  <c r="C16" i="76" s="1"/>
  <c r="F1008" i="5"/>
  <c r="C21" i="76" s="1"/>
  <c r="O243" i="5"/>
  <c r="L14" i="76" s="1"/>
  <c r="L23" i="76" s="1"/>
  <c r="L24" i="76" s="1"/>
  <c r="G899" i="5"/>
  <c r="D20" i="76" s="1"/>
  <c r="F758" i="5"/>
  <c r="F785" i="5" s="1"/>
  <c r="C19" i="76" s="1"/>
  <c r="F1130" i="5"/>
  <c r="C22" i="76" s="1"/>
  <c r="F671" i="5"/>
  <c r="C18" i="76" s="1"/>
  <c r="I899" i="5"/>
  <c r="F20" i="76" s="1"/>
  <c r="F899" i="5"/>
  <c r="C20" i="76" s="1"/>
  <c r="U949" i="2"/>
  <c r="K949" i="2"/>
  <c r="K950" i="2" s="1"/>
  <c r="H1121" i="2" s="1"/>
  <c r="L814" i="2"/>
  <c r="P814" i="2"/>
  <c r="N814" i="2"/>
  <c r="V814" i="2"/>
  <c r="K662" i="2"/>
  <c r="S662" i="2"/>
  <c r="M662" i="2"/>
  <c r="N351" i="2"/>
  <c r="R351" i="2"/>
  <c r="V351" i="2"/>
  <c r="K351" i="2"/>
  <c r="O351" i="2"/>
  <c r="S351" i="2"/>
  <c r="W351" i="2"/>
  <c r="L396" i="2"/>
  <c r="P396" i="2"/>
  <c r="T396" i="2"/>
  <c r="L351" i="2"/>
  <c r="P351" i="2"/>
  <c r="T351" i="2"/>
  <c r="M351" i="2"/>
  <c r="Q351" i="2"/>
  <c r="U351" i="2"/>
  <c r="J396" i="2"/>
  <c r="N396" i="2"/>
  <c r="R396" i="2"/>
  <c r="V396" i="2"/>
  <c r="V973" i="2"/>
  <c r="M973" i="2"/>
  <c r="N973" i="2"/>
  <c r="J973" i="2"/>
  <c r="L232" i="2"/>
  <c r="T232" i="2"/>
  <c r="P232" i="2"/>
  <c r="M232" i="2"/>
  <c r="Q232" i="2"/>
  <c r="U232" i="2"/>
  <c r="H764" i="2"/>
  <c r="I764" i="2"/>
  <c r="K973" i="2"/>
  <c r="O973" i="2"/>
  <c r="W973" i="2"/>
  <c r="M1075" i="2"/>
  <c r="N1075" i="2" s="1"/>
  <c r="P1075" i="2" s="1"/>
  <c r="O196" i="2"/>
  <c r="W196" i="2"/>
  <c r="G764" i="2"/>
  <c r="R973" i="2"/>
  <c r="Q973" i="2"/>
  <c r="M1074" i="2"/>
  <c r="N1074" i="2" s="1"/>
  <c r="O1074" i="2" s="1"/>
  <c r="M1082" i="2"/>
  <c r="N1082" i="2" s="1"/>
  <c r="P1082" i="2" s="1"/>
  <c r="P142" i="2"/>
  <c r="T142" i="2"/>
  <c r="K142" i="2"/>
  <c r="O142" i="2"/>
  <c r="S142" i="2"/>
  <c r="W142" i="2"/>
  <c r="J142" i="2"/>
  <c r="N142" i="2"/>
  <c r="R142" i="2"/>
  <c r="V142" i="2"/>
  <c r="M142" i="2"/>
  <c r="Q142" i="2"/>
  <c r="U142" i="2"/>
  <c r="K111" i="2"/>
  <c r="O111" i="2"/>
  <c r="S111" i="2"/>
  <c r="W111" i="2"/>
  <c r="J111" i="2"/>
  <c r="R111" i="2"/>
  <c r="V111" i="2"/>
  <c r="M111" i="2"/>
  <c r="Q111" i="2"/>
  <c r="U111" i="2"/>
  <c r="L111" i="2"/>
  <c r="P111" i="2"/>
  <c r="T111" i="2"/>
  <c r="M1077" i="2"/>
  <c r="N1077" i="2" s="1"/>
  <c r="O1077" i="2" s="1"/>
  <c r="S973" i="2"/>
  <c r="P973" i="2"/>
  <c r="T973" i="2"/>
  <c r="M1073" i="2"/>
  <c r="N1073" i="2" s="1"/>
  <c r="P1073" i="2" s="1"/>
  <c r="M1083" i="2"/>
  <c r="N1083" i="2" s="1"/>
  <c r="O1083" i="2" s="1"/>
  <c r="F764" i="2"/>
  <c r="U973" i="2"/>
  <c r="N28" i="2"/>
  <c r="J28" i="2"/>
  <c r="W28" i="2"/>
  <c r="L28" i="2"/>
  <c r="P28" i="2"/>
  <c r="T28" i="2"/>
  <c r="I111" i="2"/>
  <c r="H111" i="2"/>
  <c r="I142" i="2"/>
  <c r="F142" i="2"/>
  <c r="F196" i="2"/>
  <c r="I196" i="2"/>
  <c r="H232" i="2"/>
  <c r="F232" i="2"/>
  <c r="B1115" i="2"/>
  <c r="H351" i="2"/>
  <c r="F351" i="2"/>
  <c r="I351" i="2"/>
  <c r="B1114" i="2"/>
  <c r="B1116" i="2"/>
  <c r="F451" i="2"/>
  <c r="I451" i="2"/>
  <c r="H451" i="2"/>
  <c r="F499" i="2"/>
  <c r="B1118" i="2"/>
  <c r="I740" i="2"/>
  <c r="H740" i="2"/>
  <c r="I973" i="2"/>
  <c r="O1073" i="2"/>
  <c r="O1091" i="2"/>
  <c r="P1091" i="2"/>
  <c r="O1092" i="2"/>
  <c r="P1092" i="2"/>
  <c r="O1096" i="2"/>
  <c r="P1096" i="2"/>
  <c r="O1071" i="2"/>
  <c r="P1071" i="2"/>
  <c r="O1097" i="2"/>
  <c r="P1097" i="2"/>
  <c r="H28" i="2"/>
  <c r="G111" i="2"/>
  <c r="B1113" i="2"/>
  <c r="H142" i="2"/>
  <c r="G142" i="2"/>
  <c r="G196" i="2"/>
  <c r="I232" i="2"/>
  <c r="G351" i="2"/>
  <c r="H396" i="2"/>
  <c r="G451" i="2"/>
  <c r="B1117" i="2"/>
  <c r="F633" i="2"/>
  <c r="G555" i="2"/>
  <c r="G740" i="2"/>
  <c r="B1119" i="2"/>
  <c r="F873" i="2"/>
  <c r="B1121" i="2"/>
  <c r="G973" i="2"/>
  <c r="H973" i="2"/>
  <c r="F1064" i="2"/>
  <c r="B1122" i="2"/>
  <c r="I1064" i="2"/>
  <c r="P1074" i="2"/>
  <c r="O1076" i="2"/>
  <c r="P1076" i="2"/>
  <c r="O1084" i="2"/>
  <c r="P1084" i="2"/>
  <c r="O1094" i="2"/>
  <c r="P1094" i="2"/>
  <c r="O1087" i="2"/>
  <c r="P1087" i="2"/>
  <c r="I243" i="5"/>
  <c r="F14" i="76" s="1"/>
  <c r="I671" i="5"/>
  <c r="F18" i="76" s="1"/>
  <c r="I116" i="5"/>
  <c r="F13" i="76" s="1"/>
  <c r="H347" i="5"/>
  <c r="E15" i="76" s="1"/>
  <c r="G347" i="5"/>
  <c r="D15" i="76" s="1"/>
  <c r="I347" i="5"/>
  <c r="F15" i="76" s="1"/>
  <c r="H447" i="5"/>
  <c r="E16" i="76" s="1"/>
  <c r="H785" i="5"/>
  <c r="E19" i="76" s="1"/>
  <c r="H1008" i="5"/>
  <c r="E21" i="76" s="1"/>
  <c r="H1130" i="5"/>
  <c r="E22" i="76" s="1"/>
  <c r="G447" i="5"/>
  <c r="D16" i="76" s="1"/>
  <c r="G785" i="5"/>
  <c r="D19" i="76" s="1"/>
  <c r="I785" i="5"/>
  <c r="F19" i="76" s="1"/>
  <c r="G1008" i="5"/>
  <c r="D21" i="76" s="1"/>
  <c r="I1008" i="5"/>
  <c r="F21" i="76" s="1"/>
  <c r="G1130" i="5"/>
  <c r="D22" i="76" s="1"/>
  <c r="I1130" i="5"/>
  <c r="F22" i="76" s="1"/>
  <c r="I447" i="5"/>
  <c r="F16" i="76" s="1"/>
  <c r="H243" i="5"/>
  <c r="E14" i="76" s="1"/>
  <c r="G671" i="5"/>
  <c r="D18" i="76" s="1"/>
  <c r="I560" i="5"/>
  <c r="F17" i="76" s="1"/>
  <c r="H116" i="5"/>
  <c r="E13" i="76" s="1"/>
  <c r="G116" i="5"/>
  <c r="D13" i="76" s="1"/>
  <c r="H560" i="5"/>
  <c r="E17" i="76" s="1"/>
  <c r="G560" i="5"/>
  <c r="D17" i="76" s="1"/>
  <c r="G243" i="5"/>
  <c r="D14" i="76" s="1"/>
  <c r="F257" i="2"/>
  <c r="F396" i="2"/>
  <c r="O740" i="2"/>
  <c r="H814" i="2"/>
  <c r="T814" i="2"/>
  <c r="F847" i="2"/>
  <c r="F973" i="2"/>
  <c r="U740" i="2"/>
  <c r="J814" i="2"/>
  <c r="R814" i="2"/>
  <c r="J847" i="2"/>
  <c r="J848" i="2" s="1"/>
  <c r="F610" i="2"/>
  <c r="F662" i="2"/>
  <c r="G814" i="2"/>
  <c r="K814" i="2"/>
  <c r="O814" i="2"/>
  <c r="S814" i="2"/>
  <c r="W814" i="2"/>
  <c r="F814" i="2"/>
  <c r="N873" i="2"/>
  <c r="R847" i="2"/>
  <c r="R848" i="2" s="1"/>
  <c r="O1120" i="2" s="1"/>
  <c r="F949" i="2"/>
  <c r="F28" i="2"/>
  <c r="F111" i="2"/>
  <c r="F305" i="2"/>
  <c r="F329" i="2"/>
  <c r="F422" i="2"/>
  <c r="F528" i="2"/>
  <c r="L740" i="2"/>
  <c r="I814" i="2"/>
  <c r="M814" i="2"/>
  <c r="Q814" i="2"/>
  <c r="U814" i="2"/>
  <c r="F1040" i="2"/>
  <c r="F555" i="2"/>
  <c r="L973" i="2"/>
  <c r="L142" i="2"/>
  <c r="M1098" i="2"/>
  <c r="N1098" i="2" s="1"/>
  <c r="H499" i="2"/>
  <c r="V555" i="2"/>
  <c r="I555" i="2"/>
  <c r="U555" i="2"/>
  <c r="I633" i="2"/>
  <c r="M633" i="2"/>
  <c r="Q633" i="2"/>
  <c r="U633" i="2"/>
  <c r="R633" i="2"/>
  <c r="M1072" i="2"/>
  <c r="N1072" i="2" s="1"/>
  <c r="M1088" i="2"/>
  <c r="N1088" i="2" s="1"/>
  <c r="G633" i="2"/>
  <c r="K633" i="2"/>
  <c r="O633" i="2"/>
  <c r="S633" i="2"/>
  <c r="W633" i="2"/>
  <c r="L633" i="2"/>
  <c r="H555" i="2"/>
  <c r="P555" i="2"/>
  <c r="J633" i="2"/>
  <c r="M1095" i="2"/>
  <c r="N1095" i="2" s="1"/>
  <c r="U1064" i="2"/>
  <c r="M1086" i="2"/>
  <c r="N1086" i="2" s="1"/>
  <c r="M1090" i="2"/>
  <c r="N1090" i="2" s="1"/>
  <c r="M1089" i="2"/>
  <c r="N1089" i="2" s="1"/>
  <c r="H1064" i="2"/>
  <c r="L1064" i="2"/>
  <c r="P1064" i="2"/>
  <c r="M1085" i="2"/>
  <c r="N1085" i="2" s="1"/>
  <c r="M1080" i="2"/>
  <c r="N1080" i="2" s="1"/>
  <c r="M1081" i="2"/>
  <c r="N1081" i="2" s="1"/>
  <c r="T1064" i="2"/>
  <c r="M1079" i="2"/>
  <c r="N1079" i="2" s="1"/>
  <c r="M1078" i="2"/>
  <c r="N1078" i="2" s="1"/>
  <c r="M1070" i="2"/>
  <c r="N1070" i="2" s="1"/>
  <c r="G949" i="2"/>
  <c r="N1040" i="2"/>
  <c r="N1065" i="2" s="1"/>
  <c r="K1122" i="2" s="1"/>
  <c r="V1040" i="2"/>
  <c r="Q1064" i="2"/>
  <c r="R28" i="2"/>
  <c r="H1040" i="2"/>
  <c r="P1040" i="2"/>
  <c r="J1064" i="2"/>
  <c r="R1064" i="2"/>
  <c r="G1064" i="2"/>
  <c r="O1064" i="2"/>
  <c r="J1040" i="2"/>
  <c r="R1040" i="2"/>
  <c r="E1065" i="2"/>
  <c r="S949" i="2"/>
  <c r="I1040" i="2"/>
  <c r="M1040" i="2"/>
  <c r="Q1040" i="2"/>
  <c r="U1040" i="2"/>
  <c r="D1065" i="2"/>
  <c r="G1040" i="2"/>
  <c r="K1040" i="2"/>
  <c r="K1065" i="2" s="1"/>
  <c r="H1122" i="2" s="1"/>
  <c r="O1040" i="2"/>
  <c r="S1040" i="2"/>
  <c r="S1065" i="2" s="1"/>
  <c r="P1122" i="2" s="1"/>
  <c r="W1040" i="2"/>
  <c r="L1040" i="2"/>
  <c r="T1040" i="2"/>
  <c r="I949" i="2"/>
  <c r="M949" i="2"/>
  <c r="Q949" i="2"/>
  <c r="H949" i="2"/>
  <c r="L949" i="2"/>
  <c r="P949" i="2"/>
  <c r="T949" i="2"/>
  <c r="O949" i="2"/>
  <c r="W949" i="2"/>
  <c r="J949" i="2"/>
  <c r="N949" i="2"/>
  <c r="R949" i="2"/>
  <c r="V949" i="2"/>
  <c r="D950" i="2"/>
  <c r="E950" i="2"/>
  <c r="T633" i="2"/>
  <c r="P873" i="2"/>
  <c r="V873" i="2"/>
  <c r="S873" i="2"/>
  <c r="L847" i="2"/>
  <c r="L848" i="2" s="1"/>
  <c r="T847" i="2"/>
  <c r="T848" i="2" s="1"/>
  <c r="U950" i="2"/>
  <c r="R1121" i="2" s="1"/>
  <c r="O873" i="2"/>
  <c r="R873" i="2"/>
  <c r="I847" i="2"/>
  <c r="I848" i="2" s="1"/>
  <c r="M847" i="2"/>
  <c r="M848" i="2" s="1"/>
  <c r="Q847" i="2"/>
  <c r="Q848" i="2" s="1"/>
  <c r="U847" i="2"/>
  <c r="U848" i="2" s="1"/>
  <c r="T873" i="2"/>
  <c r="V847" i="2"/>
  <c r="V848" i="2" s="1"/>
  <c r="Q873" i="2"/>
  <c r="N847" i="2"/>
  <c r="N848" i="2" s="1"/>
  <c r="G873" i="2"/>
  <c r="H847" i="2"/>
  <c r="P847" i="2"/>
  <c r="J873" i="2"/>
  <c r="H873" i="2"/>
  <c r="L873" i="2"/>
  <c r="G847" i="2"/>
  <c r="K847" i="2"/>
  <c r="K848" i="2" s="1"/>
  <c r="O847" i="2"/>
  <c r="S847" i="2"/>
  <c r="S848" i="2" s="1"/>
  <c r="W847" i="2"/>
  <c r="E233" i="2"/>
  <c r="D741" i="2"/>
  <c r="I662" i="2"/>
  <c r="E741" i="2"/>
  <c r="G232" i="2"/>
  <c r="K232" i="2"/>
  <c r="O232" i="2"/>
  <c r="S232" i="2"/>
  <c r="W232" i="2"/>
  <c r="J232" i="2"/>
  <c r="N232" i="2"/>
  <c r="R232" i="2"/>
  <c r="V232" i="2"/>
  <c r="F680" i="2"/>
  <c r="F681" i="2" s="1"/>
  <c r="F714" i="2" s="1"/>
  <c r="G714" i="2"/>
  <c r="K714" i="2"/>
  <c r="K741" i="2" s="1"/>
  <c r="H1119" i="2" s="1"/>
  <c r="O714" i="2"/>
  <c r="S714" i="2"/>
  <c r="S741" i="2" s="1"/>
  <c r="P1119" i="2" s="1"/>
  <c r="W714" i="2"/>
  <c r="N714" i="2"/>
  <c r="V714" i="2"/>
  <c r="H714" i="2"/>
  <c r="I714" i="2"/>
  <c r="M714" i="2"/>
  <c r="M741" i="2" s="1"/>
  <c r="J1119" i="2" s="1"/>
  <c r="Q714" i="2"/>
  <c r="U714" i="2"/>
  <c r="J714" i="2"/>
  <c r="R714" i="2"/>
  <c r="L714" i="2"/>
  <c r="P714" i="2"/>
  <c r="Q662" i="2"/>
  <c r="J662" i="2"/>
  <c r="H662" i="2"/>
  <c r="L662" i="2"/>
  <c r="P662" i="2"/>
  <c r="T662" i="2"/>
  <c r="G662" i="2"/>
  <c r="O662" i="2"/>
  <c r="W662" i="2"/>
  <c r="R662" i="2"/>
  <c r="U662" i="2"/>
  <c r="N662" i="2"/>
  <c r="V662" i="2"/>
  <c r="P633" i="2"/>
  <c r="H633" i="2"/>
  <c r="D634" i="2"/>
  <c r="M555" i="2"/>
  <c r="V633" i="2"/>
  <c r="E634" i="2"/>
  <c r="R555" i="2"/>
  <c r="L555" i="2"/>
  <c r="G610" i="2"/>
  <c r="Q555" i="2"/>
  <c r="J555" i="2"/>
  <c r="S610" i="2"/>
  <c r="J610" i="2"/>
  <c r="K610" i="2"/>
  <c r="R610" i="2"/>
  <c r="K555" i="2"/>
  <c r="S555" i="2"/>
  <c r="J528" i="2"/>
  <c r="N555" i="2"/>
  <c r="I610" i="2"/>
  <c r="M610" i="2"/>
  <c r="Q610" i="2"/>
  <c r="U610" i="2"/>
  <c r="L610" i="2"/>
  <c r="P610" i="2"/>
  <c r="T610" i="2"/>
  <c r="W610" i="2"/>
  <c r="O610" i="2"/>
  <c r="V610" i="2"/>
  <c r="N610" i="2"/>
  <c r="D529" i="2"/>
  <c r="L499" i="2"/>
  <c r="P499" i="2"/>
  <c r="T499" i="2"/>
  <c r="G528" i="2"/>
  <c r="K528" i="2"/>
  <c r="O528" i="2"/>
  <c r="S528" i="2"/>
  <c r="W528" i="2"/>
  <c r="L528" i="2"/>
  <c r="P528" i="2"/>
  <c r="T528" i="2"/>
  <c r="V528" i="2"/>
  <c r="N528" i="2"/>
  <c r="H610" i="2"/>
  <c r="R528" i="2"/>
  <c r="N111" i="2"/>
  <c r="I528" i="2"/>
  <c r="M528" i="2"/>
  <c r="Q528" i="2"/>
  <c r="U528" i="2"/>
  <c r="H528" i="2"/>
  <c r="E529" i="2"/>
  <c r="J499" i="2"/>
  <c r="N499" i="2"/>
  <c r="R499" i="2"/>
  <c r="V499" i="2"/>
  <c r="G499" i="2"/>
  <c r="K499" i="2"/>
  <c r="O499" i="2"/>
  <c r="S499" i="2"/>
  <c r="W499" i="2"/>
  <c r="I499" i="2"/>
  <c r="M499" i="2"/>
  <c r="Q499" i="2"/>
  <c r="U499" i="2"/>
  <c r="D423" i="2"/>
  <c r="E423" i="2"/>
  <c r="J422" i="2"/>
  <c r="N422" i="2"/>
  <c r="N423" i="2" s="1"/>
  <c r="K1116" i="2" s="1"/>
  <c r="R422" i="2"/>
  <c r="V422" i="2"/>
  <c r="V423" i="2" s="1"/>
  <c r="S1116" i="2" s="1"/>
  <c r="G422" i="2"/>
  <c r="K422" i="2"/>
  <c r="O422" i="2"/>
  <c r="S422" i="2"/>
  <c r="W422" i="2"/>
  <c r="H422" i="2"/>
  <c r="L422" i="2"/>
  <c r="L423" i="2" s="1"/>
  <c r="I1116" i="2" s="1"/>
  <c r="P422" i="2"/>
  <c r="P423" i="2" s="1"/>
  <c r="M1116" i="2" s="1"/>
  <c r="T422" i="2"/>
  <c r="T423" i="2" s="1"/>
  <c r="Q1116" i="2" s="1"/>
  <c r="I422" i="2"/>
  <c r="M422" i="2"/>
  <c r="Q422" i="2"/>
  <c r="U422" i="2"/>
  <c r="I396" i="2"/>
  <c r="M396" i="2"/>
  <c r="Q396" i="2"/>
  <c r="U396" i="2"/>
  <c r="G396" i="2"/>
  <c r="K396" i="2"/>
  <c r="O396" i="2"/>
  <c r="S396" i="2"/>
  <c r="W396" i="2"/>
  <c r="J196" i="2"/>
  <c r="N196" i="2"/>
  <c r="R196" i="2"/>
  <c r="V196" i="2"/>
  <c r="K196" i="2"/>
  <c r="S196" i="2"/>
  <c r="H196" i="2"/>
  <c r="L196" i="2"/>
  <c r="P196" i="2"/>
  <c r="T196" i="2"/>
  <c r="M196" i="2"/>
  <c r="Q196" i="2"/>
  <c r="U196" i="2"/>
  <c r="E330" i="2"/>
  <c r="D330" i="2"/>
  <c r="H257" i="2"/>
  <c r="J257" i="2"/>
  <c r="L257" i="2"/>
  <c r="N257" i="2"/>
  <c r="P257" i="2"/>
  <c r="R257" i="2"/>
  <c r="T257" i="2"/>
  <c r="V257" i="2"/>
  <c r="H305" i="2"/>
  <c r="J305" i="2"/>
  <c r="L305" i="2"/>
  <c r="N305" i="2"/>
  <c r="P305" i="2"/>
  <c r="R305" i="2"/>
  <c r="T305" i="2"/>
  <c r="V305" i="2"/>
  <c r="G329" i="2"/>
  <c r="I329" i="2"/>
  <c r="K329" i="2"/>
  <c r="M329" i="2"/>
  <c r="O329" i="2"/>
  <c r="Q329" i="2"/>
  <c r="S329" i="2"/>
  <c r="U329" i="2"/>
  <c r="W329" i="2"/>
  <c r="D233" i="2"/>
  <c r="G257" i="2"/>
  <c r="I257" i="2"/>
  <c r="K257" i="2"/>
  <c r="M257" i="2"/>
  <c r="O257" i="2"/>
  <c r="Q257" i="2"/>
  <c r="S257" i="2"/>
  <c r="U257" i="2"/>
  <c r="W257" i="2"/>
  <c r="G305" i="2"/>
  <c r="I305" i="2"/>
  <c r="K305" i="2"/>
  <c r="M305" i="2"/>
  <c r="O305" i="2"/>
  <c r="Q305" i="2"/>
  <c r="S305" i="2"/>
  <c r="U305" i="2"/>
  <c r="W305" i="2"/>
  <c r="H329" i="2"/>
  <c r="J329" i="2"/>
  <c r="L329" i="2"/>
  <c r="N329" i="2"/>
  <c r="P329" i="2"/>
  <c r="R329" i="2"/>
  <c r="T329" i="2"/>
  <c r="V329" i="2"/>
  <c r="E112" i="2"/>
  <c r="D112" i="2"/>
  <c r="V28" i="2"/>
  <c r="S28" i="2"/>
  <c r="O28" i="2"/>
  <c r="K28" i="2"/>
  <c r="G28" i="2"/>
  <c r="U28" i="2"/>
  <c r="Q28" i="2"/>
  <c r="M28" i="2"/>
  <c r="I28" i="2"/>
  <c r="H51" i="2"/>
  <c r="T51" i="2"/>
  <c r="P51" i="2"/>
  <c r="R51" i="2"/>
  <c r="N51" i="2"/>
  <c r="J51" i="2"/>
  <c r="L51" i="2"/>
  <c r="W51" i="2"/>
  <c r="U51" i="2"/>
  <c r="Q51" i="2"/>
  <c r="M51" i="2"/>
  <c r="I51" i="2"/>
  <c r="S51" i="2"/>
  <c r="O51" i="2"/>
  <c r="K51" i="2"/>
  <c r="G51" i="2"/>
  <c r="O848" i="2" l="1"/>
  <c r="E23" i="76"/>
  <c r="E24" i="76" s="1"/>
  <c r="O1082" i="2"/>
  <c r="Q1065" i="2"/>
  <c r="N1122" i="2" s="1"/>
  <c r="G848" i="2"/>
  <c r="R423" i="2"/>
  <c r="O1116" i="2" s="1"/>
  <c r="M1065" i="2"/>
  <c r="J1122" i="2" s="1"/>
  <c r="F848" i="2"/>
  <c r="J423" i="2"/>
  <c r="G1116" i="2" s="1"/>
  <c r="B1123" i="2"/>
  <c r="B1124" i="2" s="1"/>
  <c r="C23" i="76"/>
  <c r="C24" i="76" s="1"/>
  <c r="P848" i="2"/>
  <c r="M1120" i="2" s="1"/>
  <c r="H848" i="2"/>
  <c r="F23" i="76"/>
  <c r="F24" i="76" s="1"/>
  <c r="D23" i="76"/>
  <c r="D24" i="76" s="1"/>
  <c r="P1093" i="2"/>
  <c r="W848" i="2"/>
  <c r="I233" i="2"/>
  <c r="R1065" i="2"/>
  <c r="O1122" i="2" s="1"/>
  <c r="Q233" i="2"/>
  <c r="N1114" i="2" s="1"/>
  <c r="T233" i="2"/>
  <c r="Q1114" i="2" s="1"/>
  <c r="L233" i="2"/>
  <c r="I1114" i="2" s="1"/>
  <c r="W233" i="2"/>
  <c r="T1114" i="2" s="1"/>
  <c r="O233" i="2"/>
  <c r="L1114" i="2" s="1"/>
  <c r="W1065" i="2"/>
  <c r="T1122" i="2" s="1"/>
  <c r="U1065" i="2"/>
  <c r="R1122" i="2" s="1"/>
  <c r="V1065" i="2"/>
  <c r="S1122" i="2" s="1"/>
  <c r="U233" i="2"/>
  <c r="R1114" i="2" s="1"/>
  <c r="M233" i="2"/>
  <c r="J1114" i="2" s="1"/>
  <c r="P233" i="2"/>
  <c r="M1114" i="2" s="1"/>
  <c r="P1077" i="2"/>
  <c r="O1075" i="2"/>
  <c r="F233" i="2"/>
  <c r="C1114" i="2" s="1"/>
  <c r="J1065" i="2"/>
  <c r="G1122" i="2" s="1"/>
  <c r="R1120" i="2"/>
  <c r="P1083" i="2"/>
  <c r="G1120" i="2"/>
  <c r="F529" i="2"/>
  <c r="C1117" i="2" s="1"/>
  <c r="V634" i="2"/>
  <c r="S1118" i="2" s="1"/>
  <c r="U634" i="2"/>
  <c r="R1118" i="2" s="1"/>
  <c r="O634" i="2"/>
  <c r="L1118" i="2" s="1"/>
  <c r="T634" i="2"/>
  <c r="Q1118" i="2" s="1"/>
  <c r="T1120" i="2"/>
  <c r="F950" i="2"/>
  <c r="Q1120" i="2"/>
  <c r="N950" i="2"/>
  <c r="K1121" i="2" s="1"/>
  <c r="H423" i="2"/>
  <c r="O1078" i="2"/>
  <c r="P1078" i="2"/>
  <c r="O1080" i="2"/>
  <c r="P1080" i="2"/>
  <c r="O1090" i="2"/>
  <c r="P1090" i="2"/>
  <c r="O1072" i="2"/>
  <c r="P1072" i="2"/>
  <c r="O1098" i="2"/>
  <c r="P1098" i="2"/>
  <c r="B1120" i="2"/>
  <c r="F1114" i="2"/>
  <c r="H233" i="2"/>
  <c r="I634" i="2"/>
  <c r="I1065" i="2"/>
  <c r="O1070" i="2"/>
  <c r="P1070" i="2"/>
  <c r="O1079" i="2"/>
  <c r="P1079" i="2"/>
  <c r="O1081" i="2"/>
  <c r="P1081" i="2"/>
  <c r="O1085" i="2"/>
  <c r="P1085" i="2"/>
  <c r="O1089" i="2"/>
  <c r="P1089" i="2"/>
  <c r="O1086" i="2"/>
  <c r="P1086" i="2"/>
  <c r="O1095" i="2"/>
  <c r="P1095" i="2"/>
  <c r="O1088" i="2"/>
  <c r="P1088" i="2"/>
  <c r="F634" i="2"/>
  <c r="N634" i="2"/>
  <c r="K1118" i="2" s="1"/>
  <c r="I741" i="2"/>
  <c r="M634" i="2"/>
  <c r="J1118" i="2" s="1"/>
  <c r="P950" i="2"/>
  <c r="M1121" i="2" s="1"/>
  <c r="H529" i="2"/>
  <c r="W634" i="2"/>
  <c r="T1118" i="2" s="1"/>
  <c r="J634" i="2"/>
  <c r="G1118" i="2" s="1"/>
  <c r="G634" i="2"/>
  <c r="G1065" i="2"/>
  <c r="H1065" i="2"/>
  <c r="P1065" i="2"/>
  <c r="M1122" i="2" s="1"/>
  <c r="T1065" i="2"/>
  <c r="Q1122" i="2" s="1"/>
  <c r="L1065" i="2"/>
  <c r="I1122" i="2" s="1"/>
  <c r="S950" i="2"/>
  <c r="P1121" i="2" s="1"/>
  <c r="O1065" i="2"/>
  <c r="L1122" i="2" s="1"/>
  <c r="I950" i="2"/>
  <c r="F1065" i="2"/>
  <c r="H950" i="2"/>
  <c r="M950" i="2"/>
  <c r="J1121" i="2" s="1"/>
  <c r="W950" i="2"/>
  <c r="T1121" i="2" s="1"/>
  <c r="J950" i="2"/>
  <c r="G1121" i="2" s="1"/>
  <c r="R950" i="2"/>
  <c r="O1121" i="2" s="1"/>
  <c r="V950" i="2"/>
  <c r="S1121" i="2" s="1"/>
  <c r="Q950" i="2"/>
  <c r="N1121" i="2" s="1"/>
  <c r="L950" i="2"/>
  <c r="I1121" i="2" s="1"/>
  <c r="T950" i="2"/>
  <c r="Q1121" i="2" s="1"/>
  <c r="O950" i="2"/>
  <c r="L1121" i="2" s="1"/>
  <c r="G950" i="2"/>
  <c r="I1120" i="2"/>
  <c r="J1120" i="2"/>
  <c r="N1120" i="2"/>
  <c r="S1120" i="2"/>
  <c r="K1120" i="2"/>
  <c r="P1120" i="2"/>
  <c r="H1120" i="2"/>
  <c r="L1120" i="2"/>
  <c r="T741" i="2"/>
  <c r="Q1119" i="2" s="1"/>
  <c r="R741" i="2"/>
  <c r="O1119" i="2" s="1"/>
  <c r="N741" i="2"/>
  <c r="K1119" i="2" s="1"/>
  <c r="J741" i="2"/>
  <c r="G1119" i="2" s="1"/>
  <c r="V741" i="2"/>
  <c r="S1119" i="2" s="1"/>
  <c r="W741" i="2"/>
  <c r="T1119" i="2" s="1"/>
  <c r="O741" i="2"/>
  <c r="L1119" i="2" s="1"/>
  <c r="G741" i="2"/>
  <c r="P741" i="2"/>
  <c r="M1119" i="2" s="1"/>
  <c r="U741" i="2"/>
  <c r="R1119" i="2" s="1"/>
  <c r="H741" i="2"/>
  <c r="L741" i="2"/>
  <c r="I1119" i="2" s="1"/>
  <c r="Q741" i="2"/>
  <c r="N1119" i="2" s="1"/>
  <c r="H634" i="2"/>
  <c r="P634" i="2"/>
  <c r="M1118" i="2" s="1"/>
  <c r="S634" i="2"/>
  <c r="P1118" i="2" s="1"/>
  <c r="L634" i="2"/>
  <c r="I1118" i="2" s="1"/>
  <c r="Q634" i="2"/>
  <c r="N1118" i="2" s="1"/>
  <c r="R634" i="2"/>
  <c r="O1118" i="2" s="1"/>
  <c r="K634" i="2"/>
  <c r="H1118" i="2" s="1"/>
  <c r="R529" i="2"/>
  <c r="O1117" i="2" s="1"/>
  <c r="J529" i="2"/>
  <c r="G1117" i="2" s="1"/>
  <c r="L529" i="2"/>
  <c r="I1117" i="2" s="1"/>
  <c r="U529" i="2"/>
  <c r="R1117" i="2" s="1"/>
  <c r="M529" i="2"/>
  <c r="J1117" i="2" s="1"/>
  <c r="W529" i="2"/>
  <c r="T1117" i="2" s="1"/>
  <c r="O529" i="2"/>
  <c r="L1117" i="2" s="1"/>
  <c r="G529" i="2"/>
  <c r="T529" i="2"/>
  <c r="Q1117" i="2" s="1"/>
  <c r="Q529" i="2"/>
  <c r="N1117" i="2" s="1"/>
  <c r="I529" i="2"/>
  <c r="S529" i="2"/>
  <c r="P1117" i="2" s="1"/>
  <c r="K529" i="2"/>
  <c r="H1117" i="2" s="1"/>
  <c r="N529" i="2"/>
  <c r="K1117" i="2" s="1"/>
  <c r="P529" i="2"/>
  <c r="M1117" i="2" s="1"/>
  <c r="V529" i="2"/>
  <c r="S1117" i="2" s="1"/>
  <c r="F423" i="2"/>
  <c r="S423" i="2"/>
  <c r="P1116" i="2" s="1"/>
  <c r="K423" i="2"/>
  <c r="H1116" i="2" s="1"/>
  <c r="Q423" i="2"/>
  <c r="N1116" i="2" s="1"/>
  <c r="I423" i="2"/>
  <c r="W423" i="2"/>
  <c r="T1116" i="2" s="1"/>
  <c r="O423" i="2"/>
  <c r="L1116" i="2" s="1"/>
  <c r="G423" i="2"/>
  <c r="U423" i="2"/>
  <c r="R1116" i="2" s="1"/>
  <c r="M423" i="2"/>
  <c r="J1116" i="2" s="1"/>
  <c r="J233" i="2"/>
  <c r="G1114" i="2" s="1"/>
  <c r="R233" i="2"/>
  <c r="O1114" i="2" s="1"/>
  <c r="S233" i="2"/>
  <c r="P1114" i="2" s="1"/>
  <c r="H330" i="2"/>
  <c r="T330" i="2"/>
  <c r="Q1115" i="2" s="1"/>
  <c r="P330" i="2"/>
  <c r="M1115" i="2" s="1"/>
  <c r="L330" i="2"/>
  <c r="I1115" i="2" s="1"/>
  <c r="V330" i="2"/>
  <c r="S1115" i="2" s="1"/>
  <c r="R330" i="2"/>
  <c r="O1115" i="2" s="1"/>
  <c r="N330" i="2"/>
  <c r="K1115" i="2" s="1"/>
  <c r="J330" i="2"/>
  <c r="G1115" i="2" s="1"/>
  <c r="F330" i="2"/>
  <c r="K233" i="2"/>
  <c r="H1114" i="2" s="1"/>
  <c r="V233" i="2"/>
  <c r="S1114" i="2" s="1"/>
  <c r="N233" i="2"/>
  <c r="K1114" i="2" s="1"/>
  <c r="W330" i="2"/>
  <c r="T1115" i="2" s="1"/>
  <c r="S330" i="2"/>
  <c r="P1115" i="2" s="1"/>
  <c r="O330" i="2"/>
  <c r="L1115" i="2" s="1"/>
  <c r="K330" i="2"/>
  <c r="H1115" i="2" s="1"/>
  <c r="G330" i="2"/>
  <c r="U330" i="2"/>
  <c r="R1115" i="2" s="1"/>
  <c r="Q330" i="2"/>
  <c r="N1115" i="2" s="1"/>
  <c r="M330" i="2"/>
  <c r="J1115" i="2" s="1"/>
  <c r="I330" i="2"/>
  <c r="G233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I1123" i="2" l="1"/>
  <c r="I1124" i="2" s="1"/>
  <c r="L1123" i="2"/>
  <c r="L1124" i="2" s="1"/>
  <c r="P1123" i="2"/>
  <c r="P1124" i="2" s="1"/>
  <c r="K1123" i="2"/>
  <c r="K1124" i="2" s="1"/>
  <c r="C1121" i="2"/>
  <c r="F741" i="2"/>
  <c r="C1119" i="2" s="1"/>
  <c r="C1120" i="2"/>
  <c r="J82" i="2"/>
  <c r="J112" i="2" s="1"/>
  <c r="G1113" i="2" s="1"/>
  <c r="G1123" i="2" s="1"/>
  <c r="G1124" i="2" s="1"/>
  <c r="L82" i="2"/>
  <c r="L112" i="2" s="1"/>
  <c r="I1113" i="2" s="1"/>
  <c r="N82" i="2"/>
  <c r="N112" i="2" s="1"/>
  <c r="K1113" i="2" s="1"/>
  <c r="P82" i="2"/>
  <c r="P112" i="2" s="1"/>
  <c r="M1113" i="2" s="1"/>
  <c r="M1123" i="2" s="1"/>
  <c r="M1124" i="2" s="1"/>
  <c r="R82" i="2"/>
  <c r="R112" i="2" s="1"/>
  <c r="O1113" i="2" s="1"/>
  <c r="O1123" i="2" s="1"/>
  <c r="O1124" i="2" s="1"/>
  <c r="T82" i="2"/>
  <c r="T112" i="2" s="1"/>
  <c r="Q1113" i="2" s="1"/>
  <c r="Q1123" i="2" s="1"/>
  <c r="Q1124" i="2" s="1"/>
  <c r="V82" i="2"/>
  <c r="V112" i="2" s="1"/>
  <c r="S1113" i="2" s="1"/>
  <c r="S1123" i="2" s="1"/>
  <c r="S1124" i="2" s="1"/>
  <c r="K82" i="2"/>
  <c r="K112" i="2" s="1"/>
  <c r="H1113" i="2" s="1"/>
  <c r="H1123" i="2" s="1"/>
  <c r="H1124" i="2" s="1"/>
  <c r="M82" i="2"/>
  <c r="M112" i="2" s="1"/>
  <c r="J1113" i="2" s="1"/>
  <c r="J1123" i="2" s="1"/>
  <c r="J1124" i="2" s="1"/>
  <c r="O82" i="2"/>
  <c r="O112" i="2" s="1"/>
  <c r="L1113" i="2" s="1"/>
  <c r="Q82" i="2"/>
  <c r="Q112" i="2" s="1"/>
  <c r="N1113" i="2" s="1"/>
  <c r="N1123" i="2" s="1"/>
  <c r="N1124" i="2" s="1"/>
  <c r="S82" i="2"/>
  <c r="S112" i="2" s="1"/>
  <c r="P1113" i="2" s="1"/>
  <c r="U82" i="2"/>
  <c r="U112" i="2" s="1"/>
  <c r="R1113" i="2" s="1"/>
  <c r="R1123" i="2" s="1"/>
  <c r="R1124" i="2" s="1"/>
  <c r="W82" i="2"/>
  <c r="W112" i="2" s="1"/>
  <c r="T1113" i="2" s="1"/>
  <c r="T1123" i="2" s="1"/>
  <c r="T1124" i="2" s="1"/>
  <c r="C1118" i="2"/>
  <c r="F1115" i="2"/>
  <c r="D1115" i="2"/>
  <c r="C1115" i="2"/>
  <c r="E1115" i="2"/>
  <c r="D1116" i="2"/>
  <c r="D1117" i="2"/>
  <c r="E1118" i="2"/>
  <c r="E1119" i="2"/>
  <c r="F1120" i="2"/>
  <c r="D1121" i="2"/>
  <c r="E1121" i="2"/>
  <c r="F1121" i="2"/>
  <c r="D1122" i="2"/>
  <c r="E1117" i="2"/>
  <c r="F1122" i="2"/>
  <c r="F1118" i="2"/>
  <c r="E1114" i="2"/>
  <c r="E1116" i="2"/>
  <c r="G82" i="2"/>
  <c r="I82" i="2"/>
  <c r="H82" i="2"/>
  <c r="D1114" i="2"/>
  <c r="F1116" i="2"/>
  <c r="C1116" i="2"/>
  <c r="F1117" i="2"/>
  <c r="D1119" i="2"/>
  <c r="D1120" i="2"/>
  <c r="E1120" i="2"/>
  <c r="C1122" i="2"/>
  <c r="E1122" i="2"/>
  <c r="D1118" i="2"/>
  <c r="F1119" i="2"/>
  <c r="F82" i="2"/>
  <c r="H112" i="2" l="1"/>
  <c r="I112" i="2"/>
  <c r="G112" i="2"/>
  <c r="F112" i="2"/>
  <c r="C1113" i="2" l="1"/>
  <c r="C1123" i="2" s="1"/>
  <c r="C1124" i="2" s="1"/>
  <c r="F1113" i="2"/>
  <c r="F1123" i="2" s="1"/>
  <c r="F1124" i="2" s="1"/>
  <c r="E1113" i="2"/>
  <c r="E1123" i="2" s="1"/>
  <c r="E1124" i="2" s="1"/>
  <c r="D1113" i="2"/>
  <c r="D1123" i="2" s="1"/>
  <c r="D1124" i="2" s="1"/>
</calcChain>
</file>

<file path=xl/sharedStrings.xml><?xml version="1.0" encoding="utf-8"?>
<sst xmlns="http://schemas.openxmlformats.org/spreadsheetml/2006/main" count="5220" uniqueCount="335">
  <si>
    <t>завтрак</t>
  </si>
  <si>
    <t>вес блюда</t>
  </si>
  <si>
    <r>
      <rPr>
        <sz val="10.5"/>
        <rFont val="Times New Roman"/>
        <family val="1"/>
      </rPr>
      <t>Продукты</t>
    </r>
  </si>
  <si>
    <r>
      <rPr>
        <sz val="10.5"/>
        <rFont val="Times New Roman"/>
        <family val="1"/>
      </rPr>
      <t>Расход сырья(г.)</t>
    </r>
  </si>
  <si>
    <r>
      <rPr>
        <sz val="10.5"/>
        <rFont val="Times New Roman"/>
        <family val="1"/>
      </rPr>
      <t>брутто</t>
    </r>
  </si>
  <si>
    <r>
      <rPr>
        <sz val="10.5"/>
        <rFont val="Times New Roman"/>
        <family val="1"/>
      </rPr>
      <t>нетто</t>
    </r>
  </si>
  <si>
    <r>
      <rPr>
        <sz val="10.5"/>
        <rFont val="Times New Roman"/>
        <family val="1"/>
      </rPr>
      <t>Витамины(В1,В2,C - в мг; А - мкг рет.экв; D - мкг)</t>
    </r>
  </si>
  <si>
    <r>
      <rPr>
        <sz val="10.5"/>
        <rFont val="Times New Roman"/>
        <family val="1"/>
      </rPr>
      <t>Минералы(Na, Ca, K, Mg, P, Fe - в мг; I, Se, F - в мкг)</t>
    </r>
  </si>
  <si>
    <r>
      <rPr>
        <sz val="10.5"/>
        <rFont val="Times New Roman"/>
        <family val="1"/>
      </rPr>
      <t>B1</t>
    </r>
  </si>
  <si>
    <r>
      <rPr>
        <sz val="10.5"/>
        <rFont val="Times New Roman"/>
        <family val="1"/>
      </rPr>
      <t>B2</t>
    </r>
  </si>
  <si>
    <r>
      <rPr>
        <sz val="10.5"/>
        <rFont val="Times New Roman"/>
        <family val="1"/>
      </rPr>
      <t>А</t>
    </r>
  </si>
  <si>
    <r>
      <rPr>
        <sz val="10.5"/>
        <rFont val="Times New Roman"/>
        <family val="1"/>
      </rPr>
      <t>D</t>
    </r>
  </si>
  <si>
    <r>
      <rPr>
        <sz val="10.5"/>
        <rFont val="Times New Roman"/>
        <family val="1"/>
      </rPr>
      <t>C</t>
    </r>
  </si>
  <si>
    <r>
      <rPr>
        <sz val="10.5"/>
        <rFont val="Times New Roman"/>
        <family val="1"/>
      </rPr>
      <t>Na</t>
    </r>
  </si>
  <si>
    <r>
      <rPr>
        <sz val="10.5"/>
        <rFont val="Times New Roman"/>
        <family val="1"/>
      </rPr>
      <t>K</t>
    </r>
  </si>
  <si>
    <r>
      <rPr>
        <sz val="10.5"/>
        <rFont val="Times New Roman"/>
        <family val="1"/>
      </rPr>
      <t>Ca</t>
    </r>
  </si>
  <si>
    <r>
      <rPr>
        <sz val="10.5"/>
        <rFont val="Times New Roman"/>
        <family val="1"/>
      </rPr>
      <t>Mg</t>
    </r>
  </si>
  <si>
    <r>
      <rPr>
        <sz val="10.5"/>
        <rFont val="Times New Roman"/>
        <family val="1"/>
      </rPr>
      <t>P</t>
    </r>
  </si>
  <si>
    <r>
      <rPr>
        <sz val="10.5"/>
        <rFont val="Times New Roman"/>
        <family val="1"/>
      </rPr>
      <t>Fe</t>
    </r>
  </si>
  <si>
    <r>
      <rPr>
        <sz val="10.5"/>
        <rFont val="Times New Roman"/>
        <family val="1"/>
      </rPr>
      <t>I</t>
    </r>
  </si>
  <si>
    <r>
      <rPr>
        <sz val="10.5"/>
        <rFont val="Times New Roman"/>
        <family val="1"/>
      </rPr>
      <t>Se</t>
    </r>
  </si>
  <si>
    <r>
      <rPr>
        <sz val="10.5"/>
        <rFont val="Times New Roman"/>
        <family val="1"/>
      </rPr>
      <t>F</t>
    </r>
  </si>
  <si>
    <t>Белки(г.)</t>
  </si>
  <si>
    <t>Жиры(г.)</t>
  </si>
  <si>
    <t>Углеводы(г.)</t>
  </si>
  <si>
    <t>Эн. ценность(ккал.)</t>
  </si>
  <si>
    <t>наименование блюда</t>
  </si>
  <si>
    <t>1 неделя</t>
  </si>
  <si>
    <t>№ рецептьуры</t>
  </si>
  <si>
    <t>от 1,5 до 3 лет</t>
  </si>
  <si>
    <t>книга</t>
  </si>
  <si>
    <t>№ рецептуры</t>
  </si>
  <si>
    <t>СУП МОЛОЧНЫЙ С ГРЕЧНЕВОЙ КРУПОЙ</t>
  </si>
  <si>
    <t xml:space="preserve"> 54-17к-2020 </t>
  </si>
  <si>
    <r>
      <rPr>
        <sz val="10.5"/>
        <rFont val="Times New Roman"/>
        <family val="1"/>
      </rPr>
      <t>крупа гречневая ядрица</t>
    </r>
  </si>
  <si>
    <r>
      <rPr>
        <sz val="10.5"/>
        <rFont val="Times New Roman"/>
        <family val="1"/>
      </rPr>
      <t>молоко</t>
    </r>
  </si>
  <si>
    <r>
      <rPr>
        <sz val="10.5"/>
        <rFont val="Times New Roman"/>
        <family val="1"/>
      </rPr>
      <t>сахар-песок</t>
    </r>
  </si>
  <si>
    <r>
      <rPr>
        <sz val="10.5"/>
        <rFont val="Times New Roman"/>
        <family val="1"/>
      </rPr>
      <t>масло сливочное</t>
    </r>
  </si>
  <si>
    <r>
      <rPr>
        <sz val="10.5"/>
        <rFont val="Times New Roman"/>
        <family val="1"/>
      </rPr>
      <t>соль поваренная йодированная</t>
    </r>
  </si>
  <si>
    <r>
      <rPr>
        <sz val="10.5"/>
        <rFont val="Times New Roman"/>
        <family val="1"/>
      </rPr>
      <t>вода</t>
    </r>
  </si>
  <si>
    <r>
      <rPr>
        <b/>
        <sz val="10.5"/>
        <rFont val="Times New Roman"/>
        <family val="1"/>
      </rPr>
      <t>Выход:</t>
    </r>
  </si>
  <si>
    <t>№ технологическое карты</t>
  </si>
  <si>
    <r>
      <rPr>
        <sz val="10.5"/>
        <rFont val="Times New Roman"/>
        <family val="1"/>
      </rPr>
      <t>сыр российский</t>
    </r>
  </si>
  <si>
    <r>
      <rPr>
        <sz val="10.5"/>
        <rFont val="Times New Roman"/>
        <family val="1"/>
      </rPr>
      <t>огурец</t>
    </r>
  </si>
  <si>
    <r>
      <rPr>
        <sz val="10.5"/>
        <rFont val="Times New Roman"/>
        <family val="1"/>
      </rPr>
      <t>томат</t>
    </r>
  </si>
  <si>
    <r>
      <rPr>
        <sz val="10.5"/>
        <rFont val="Times New Roman"/>
        <family val="1"/>
      </rPr>
      <t>лук зеленый</t>
    </r>
  </si>
  <si>
    <r>
      <rPr>
        <sz val="10.5"/>
        <rFont val="Times New Roman"/>
        <family val="1"/>
      </rPr>
      <t>масло подсолнечное</t>
    </r>
  </si>
  <si>
    <r>
      <rPr>
        <sz val="10.5"/>
        <rFont val="Times New Roman"/>
        <family val="1"/>
      </rPr>
      <t>капуста белокочанная</t>
    </r>
  </si>
  <si>
    <r>
      <rPr>
        <sz val="10.5"/>
        <rFont val="Times New Roman"/>
        <family val="1"/>
      </rPr>
      <t>яйцо куриное</t>
    </r>
  </si>
  <si>
    <r>
      <rPr>
        <sz val="10.5"/>
        <rFont val="Times New Roman"/>
        <family val="1"/>
      </rPr>
      <t>кислота лимонная</t>
    </r>
  </si>
  <si>
    <r>
      <rPr>
        <sz val="10.5"/>
        <rFont val="Times New Roman"/>
        <family val="1"/>
      </rPr>
      <t>лук репчатый</t>
    </r>
  </si>
  <si>
    <r>
      <rPr>
        <sz val="10.5"/>
        <rFont val="Times New Roman"/>
        <family val="1"/>
      </rPr>
      <t>морковь</t>
    </r>
  </si>
  <si>
    <r>
      <rPr>
        <sz val="10.5"/>
        <rFont val="Times New Roman"/>
        <family val="1"/>
      </rPr>
      <t>яблоко</t>
    </r>
  </si>
  <si>
    <r>
      <rPr>
        <sz val="10.5"/>
        <rFont val="Times New Roman"/>
        <family val="1"/>
      </rPr>
      <t>томатное пюре</t>
    </r>
  </si>
  <si>
    <r>
      <rPr>
        <sz val="10.5"/>
        <rFont val="Times New Roman"/>
        <family val="1"/>
      </rPr>
      <t>свекла</t>
    </r>
  </si>
  <si>
    <r>
      <rPr>
        <sz val="10.5"/>
        <rFont val="Times New Roman"/>
        <family val="1"/>
      </rPr>
      <t>картофель</t>
    </r>
  </si>
  <si>
    <r>
      <rPr>
        <sz val="10.5"/>
        <rFont val="Times New Roman"/>
        <family val="1"/>
      </rPr>
      <t>огурец соленый</t>
    </r>
  </si>
  <si>
    <r>
      <rPr>
        <sz val="10.5"/>
        <rFont val="Times New Roman"/>
        <family val="1"/>
      </rPr>
      <t>чернослив</t>
    </r>
  </si>
  <si>
    <r>
      <rPr>
        <sz val="10.5"/>
        <rFont val="Times New Roman"/>
        <family val="1"/>
      </rPr>
      <t>лавровый лист</t>
    </r>
  </si>
  <si>
    <r>
      <rPr>
        <sz val="10.5"/>
        <rFont val="Times New Roman"/>
        <family val="1"/>
      </rPr>
      <t>мука пшеничная высший сорт</t>
    </r>
  </si>
  <si>
    <r>
      <rPr>
        <sz val="10.5"/>
        <rFont val="Times New Roman"/>
        <family val="1"/>
      </rPr>
      <t>петрушка (корень)</t>
    </r>
  </si>
  <si>
    <r>
      <rPr>
        <sz val="10.5"/>
        <rFont val="Times New Roman"/>
        <family val="1"/>
      </rPr>
      <t>сметана</t>
    </r>
  </si>
  <si>
    <r>
      <rPr>
        <sz val="10.5"/>
        <rFont val="Times New Roman"/>
        <family val="1"/>
      </rPr>
      <t>бульон</t>
    </r>
  </si>
  <si>
    <r>
      <rPr>
        <sz val="10.5"/>
        <rFont val="Times New Roman"/>
        <family val="1"/>
      </rPr>
      <t>крупа рисовая</t>
    </r>
  </si>
  <si>
    <r>
      <rPr>
        <sz val="10.5"/>
        <rFont val="Times New Roman"/>
        <family val="1"/>
      </rPr>
      <t>говядина 1 категории</t>
    </r>
  </si>
  <si>
    <r>
      <rPr>
        <sz val="10.5"/>
        <rFont val="Times New Roman"/>
        <family val="1"/>
      </rPr>
      <t>макаронные изделия</t>
    </r>
  </si>
  <si>
    <r>
      <rPr>
        <sz val="10.5"/>
        <rFont val="Times New Roman"/>
        <family val="1"/>
      </rPr>
      <t>горох</t>
    </r>
  </si>
  <si>
    <r>
      <rPr>
        <sz val="10.5"/>
        <rFont val="Times New Roman"/>
        <family val="1"/>
      </rPr>
      <t>петрушка (зелень)</t>
    </r>
  </si>
  <si>
    <r>
      <rPr>
        <sz val="10.5"/>
        <rFont val="Times New Roman"/>
        <family val="1"/>
      </rPr>
      <t>крупа пшенная</t>
    </r>
  </si>
  <si>
    <r>
      <rPr>
        <sz val="10.5"/>
        <rFont val="Times New Roman"/>
        <family val="1"/>
      </rPr>
      <t>крупа овсяная</t>
    </r>
  </si>
  <si>
    <r>
      <rPr>
        <sz val="10.5"/>
        <rFont val="Times New Roman"/>
        <family val="1"/>
      </rPr>
      <t>крупа манная</t>
    </r>
  </si>
  <si>
    <r>
      <rPr>
        <sz val="10.5"/>
        <rFont val="Times New Roman"/>
        <family val="1"/>
      </rPr>
      <t>Масса полуфабриката:</t>
    </r>
  </si>
  <si>
    <r>
      <rPr>
        <sz val="10.5"/>
        <rFont val="Times New Roman"/>
        <family val="1"/>
      </rPr>
      <t>творог</t>
    </r>
  </si>
  <si>
    <r>
      <rPr>
        <sz val="10.5"/>
        <rFont val="Times New Roman"/>
        <family val="1"/>
      </rPr>
      <t>сухари панировочные</t>
    </r>
  </si>
  <si>
    <r>
      <rPr>
        <sz val="10.5"/>
        <rFont val="Times New Roman"/>
        <family val="1"/>
      </rPr>
      <t>ванилин</t>
    </r>
  </si>
  <si>
    <r>
      <rPr>
        <sz val="10.5"/>
        <rFont val="Times New Roman"/>
        <family val="1"/>
      </rPr>
      <t>хлеб пшеничный</t>
    </r>
  </si>
  <si>
    <r>
      <rPr>
        <sz val="10.5"/>
        <rFont val="Times New Roman"/>
        <family val="1"/>
      </rPr>
      <t>минтай (филе)</t>
    </r>
  </si>
  <si>
    <r>
      <rPr>
        <sz val="10.5"/>
        <rFont val="Times New Roman"/>
        <family val="1"/>
      </rPr>
      <t>Масса полуфабриката</t>
    </r>
  </si>
  <si>
    <r>
      <rPr>
        <sz val="10.5"/>
        <rFont val="Times New Roman"/>
        <family val="1"/>
      </rPr>
      <t>куриная грудка (филе)</t>
    </r>
  </si>
  <si>
    <r>
      <rPr>
        <sz val="10.5"/>
        <rFont val="Times New Roman"/>
        <family val="1"/>
      </rPr>
      <t>печень говяжья</t>
    </r>
  </si>
  <si>
    <r>
      <rPr>
        <sz val="10.5"/>
        <rFont val="Times New Roman"/>
        <family val="1"/>
      </rPr>
      <t>какао-порошок</t>
    </r>
  </si>
  <si>
    <r>
      <rPr>
        <sz val="10.5"/>
        <rFont val="Times New Roman"/>
        <family val="1"/>
      </rPr>
      <t>крахмал картофельный</t>
    </r>
  </si>
  <si>
    <r>
      <rPr>
        <sz val="10.5"/>
        <rFont val="Times New Roman"/>
        <family val="1"/>
      </rPr>
      <t>чай черный байховый</t>
    </r>
  </si>
  <si>
    <r>
      <rPr>
        <sz val="10.5"/>
        <rFont val="Times New Roman"/>
        <family val="1"/>
      </rPr>
      <t>лимон</t>
    </r>
  </si>
  <si>
    <r>
      <rPr>
        <sz val="10.5"/>
        <rFont val="Times New Roman"/>
        <family val="1"/>
      </rPr>
      <t>апельсин</t>
    </r>
  </si>
  <si>
    <r>
      <rPr>
        <sz val="10.5"/>
        <rFont val="Times New Roman"/>
        <family val="1"/>
      </rPr>
      <t>молоко 2.5% м.д.ж</t>
    </r>
  </si>
  <si>
    <r>
      <rPr>
        <sz val="10.5"/>
        <rFont val="Times New Roman"/>
        <family val="1"/>
      </rPr>
      <t>кофейный напиток</t>
    </r>
  </si>
  <si>
    <r>
      <rPr>
        <sz val="10.5"/>
        <rFont val="Times New Roman"/>
        <family val="1"/>
      </rPr>
      <t>смесь сухофруктов</t>
    </r>
  </si>
  <si>
    <r>
      <rPr>
        <sz val="10.5"/>
        <rFont val="Times New Roman"/>
        <family val="1"/>
      </rPr>
      <t>масса полуфабриката:</t>
    </r>
  </si>
  <si>
    <r>
      <rPr>
        <sz val="10.5"/>
        <rFont val="Times New Roman"/>
        <family val="1"/>
      </rPr>
      <t>дрожжи прессованные</t>
    </r>
  </si>
  <si>
    <t>КАКАО С МОЛОКОМ</t>
  </si>
  <si>
    <t>сахар-песок</t>
  </si>
  <si>
    <t xml:space="preserve">54-21гн-2020 </t>
  </si>
  <si>
    <t>МАСЛО СЛИВОЧНОЕ (ПОРЦИЯМИ)</t>
  </si>
  <si>
    <t>53-19з-2020</t>
  </si>
  <si>
    <t>Хлеб пшеничный</t>
  </si>
  <si>
    <t>промыш.</t>
  </si>
  <si>
    <t>обед</t>
  </si>
  <si>
    <t>СУП ИЗ ОВОЩЕЙ С ФРИКАДЕЛЬКАМИ МЯСНЫМИ;</t>
  </si>
  <si>
    <t>54-5с-2020</t>
  </si>
  <si>
    <t>КАРТОФЕЛЬНОЕ ПЮРЕ;</t>
  </si>
  <si>
    <t xml:space="preserve"> 54-11г-2020 </t>
  </si>
  <si>
    <t>ГУЛЯШ ИЗ ГОВЯДИНЫ;</t>
  </si>
  <si>
    <t xml:space="preserve">54-2м-2020 </t>
  </si>
  <si>
    <t>выход</t>
  </si>
  <si>
    <t>САЛАТ ИЗ СВЕКЛЫ ОТВАРНОЙ</t>
  </si>
  <si>
    <t xml:space="preserve">54-13з-2020 </t>
  </si>
  <si>
    <t>КОМПОТ ИЗ СМЕСИ СУХОФРУКТОВ</t>
  </si>
  <si>
    <t xml:space="preserve">54-1хн-2020 </t>
  </si>
  <si>
    <t>Хлеб ржано-пшеничный</t>
  </si>
  <si>
    <t>уплотненый полдник</t>
  </si>
  <si>
    <t>2й завтрак</t>
  </si>
  <si>
    <t>сок</t>
  </si>
  <si>
    <t>печенье</t>
  </si>
  <si>
    <t>промыш</t>
  </si>
  <si>
    <t>итого завтрак</t>
  </si>
  <si>
    <t>итого 2й завтрак</t>
  </si>
  <si>
    <t>СУФЛЕ РЫБНОЕ (МИНТАЙ);</t>
  </si>
  <si>
    <t xml:space="preserve">54-8р-2020 </t>
  </si>
  <si>
    <t>КАПУСТА ТУШЕНАЯ</t>
  </si>
  <si>
    <t xml:space="preserve">54-8г-2020 </t>
  </si>
  <si>
    <t>Йогурт</t>
  </si>
  <si>
    <t>йогурт</t>
  </si>
  <si>
    <t>итого уплотненый полдник</t>
  </si>
  <si>
    <t>1 день</t>
  </si>
  <si>
    <t>2 день</t>
  </si>
  <si>
    <t>СУП МОЛОЧНЫЙ С РИСОМ</t>
  </si>
  <si>
    <t>54-18к-2020</t>
  </si>
  <si>
    <t>КОФЕЙНЫЙ НАПИТОК С МОЛОКОМ;</t>
  </si>
  <si>
    <t xml:space="preserve">54-23гн-2020 </t>
  </si>
  <si>
    <t>СЫР ТВЕРДЫХ СОРТОВ В НАРЕЗКЕ;</t>
  </si>
  <si>
    <t>54-1з-2020</t>
  </si>
  <si>
    <t>Выход:</t>
  </si>
  <si>
    <t>итого обед</t>
  </si>
  <si>
    <t>Обед</t>
  </si>
  <si>
    <t>Банан</t>
  </si>
  <si>
    <t>СВЕКОЛЬНИК</t>
  </si>
  <si>
    <t>54-18с-2020</t>
  </si>
  <si>
    <t>ЗАПЕКАНКА КАРТОФЕЛЬНАЯ С ПЕЧЕНЬЮ</t>
  </si>
  <si>
    <t xml:space="preserve"> 54-18м-2020</t>
  </si>
  <si>
    <t>САЛАТ ИЗ СВЕЖИХ ПОМИДОРОВ И ОГУРЦОВ</t>
  </si>
  <si>
    <t>54-5з -2020</t>
  </si>
  <si>
    <t>КИСЕЛЬ ИЗ АПЕЛЬСИНОВ</t>
  </si>
  <si>
    <t>54-20хн-2020</t>
  </si>
  <si>
    <t>уплотненный полдник</t>
  </si>
  <si>
    <t>ИКРА МОРКОВНАЯ</t>
  </si>
  <si>
    <t xml:space="preserve"> 54-12з-2020</t>
  </si>
  <si>
    <t>СЫРНИКИ</t>
  </si>
  <si>
    <t xml:space="preserve"> 54-6т-2020</t>
  </si>
  <si>
    <t>кефир</t>
  </si>
  <si>
    <t>итого уплотненный полдник</t>
  </si>
  <si>
    <t>итого 2 день</t>
  </si>
  <si>
    <t>итого 2 й завтрак</t>
  </si>
  <si>
    <t>итого за 1 день</t>
  </si>
  <si>
    <t>3 день</t>
  </si>
  <si>
    <t>КАША "ДРУЖБА</t>
  </si>
  <si>
    <t xml:space="preserve">54-16к-2020 </t>
  </si>
  <si>
    <t>ЧАЙ С САХАРОМ</t>
  </si>
  <si>
    <t>54-2гн-2020</t>
  </si>
  <si>
    <t>ЩИ ИЗ СВЕЖЕЙ КАПУСТЫ СО СМЕТАНОЙ</t>
  </si>
  <si>
    <t xml:space="preserve">54-1с-2020 </t>
  </si>
  <si>
    <t>Бульен</t>
  </si>
  <si>
    <t>бульон или вода</t>
  </si>
  <si>
    <t>МАКАРОНЫ ОТВАРНЫЕ;</t>
  </si>
  <si>
    <t>54-1г-2020</t>
  </si>
  <si>
    <t>БЕФСТРОГАНОВ ИЗ ОТВАРНОЙ ГОВЯДИНЫ;</t>
  </si>
  <si>
    <t xml:space="preserve">54-1м-2020 </t>
  </si>
  <si>
    <t>ОГУРЕЦ В НАРЕЗКЕ</t>
  </si>
  <si>
    <t xml:space="preserve">54-2з -2020 </t>
  </si>
  <si>
    <t>огурец</t>
  </si>
  <si>
    <t>уплотненный ужин</t>
  </si>
  <si>
    <t>ОМЛЕТ НАТУРАЛЬНЫЙ</t>
  </si>
  <si>
    <t xml:space="preserve">54-1о-2020 </t>
  </si>
  <si>
    <t>БУЛОЧКА ШКОЛЬНАЯ</t>
  </si>
  <si>
    <t xml:space="preserve">54-9в-2020 </t>
  </si>
  <si>
    <t>молоко кипяченое</t>
  </si>
  <si>
    <t>молоко</t>
  </si>
  <si>
    <t>Молоко кипяченое</t>
  </si>
  <si>
    <t>Итого уплотненный полдник</t>
  </si>
  <si>
    <t>итого 3 день</t>
  </si>
  <si>
    <t>Сок</t>
  </si>
  <si>
    <t>вафля</t>
  </si>
  <si>
    <t>4 день</t>
  </si>
  <si>
    <t>КАША ВЯЗКАЯ МОЛОЧНАЯ ПШЕННАЯ</t>
  </si>
  <si>
    <t>54-6к-2020</t>
  </si>
  <si>
    <t>Апельсин</t>
  </si>
  <si>
    <t>апельсин</t>
  </si>
  <si>
    <t>ЯЙЦО ВАРЕНОЕ</t>
  </si>
  <si>
    <t>54-6о-2020</t>
  </si>
  <si>
    <t>СУП КАРТОФЕЛЬНЫЙ С КЛЕЦКАМИ;</t>
  </si>
  <si>
    <t>54-6с-2020</t>
  </si>
  <si>
    <t>ПЛОВ С КУРИЦЕЙ</t>
  </si>
  <si>
    <t xml:space="preserve"> 54-12м -2020</t>
  </si>
  <si>
    <t>ЧАЙ С ЛИМОНОМ И САХАРОМ</t>
  </si>
  <si>
    <t xml:space="preserve"> 54-3гн-2020</t>
  </si>
  <si>
    <t>ЗАПЕКАНКА ИЗ ТВОРОГА;</t>
  </si>
  <si>
    <t xml:space="preserve">54-1т-2020 </t>
  </si>
  <si>
    <t>САЛАТ ИЗ МОРКОВИ И ЯБЛОК</t>
  </si>
  <si>
    <t>54-11з-2020</t>
  </si>
  <si>
    <t>Иитого уплотненный полдник</t>
  </si>
  <si>
    <t>итого 4 день</t>
  </si>
  <si>
    <t>5 день</t>
  </si>
  <si>
    <t>СУП МОЛОЧНЫЙ С МАКАРОННЫМИ ИЗДЕЛИЯМИ</t>
  </si>
  <si>
    <t xml:space="preserve"> 54-19к-2020</t>
  </si>
  <si>
    <t>пряник</t>
  </si>
  <si>
    <t>Яблоко</t>
  </si>
  <si>
    <t>РАССОЛЬНИК ЛЕНИНГРАДСКИЙ С РИСОМ</t>
  </si>
  <si>
    <t>54-15с-2020</t>
  </si>
  <si>
    <t>ЖАРКОЕ ПО-ДОМАШНЕМУ</t>
  </si>
  <si>
    <t>54-9м-2020</t>
  </si>
  <si>
    <r>
      <rPr>
        <b/>
        <sz val="14"/>
        <rFont val="Times New Roman"/>
        <family val="1"/>
      </rPr>
      <t>Выход:</t>
    </r>
  </si>
  <si>
    <t>ВИНЕГРЕТ С РАСТИТЕЛЬНЫМ МАСЛОМ</t>
  </si>
  <si>
    <t>54-16з-2020</t>
  </si>
  <si>
    <t>Итого 5 день</t>
  </si>
  <si>
    <t>2 неделя</t>
  </si>
  <si>
    <t>Мандарин</t>
  </si>
  <si>
    <t>мандарин</t>
  </si>
  <si>
    <t>СУП КАРТОФЕЛЬНЫЙ С МАКАРОННЫМИ ИЗДЕЛИЯМИ;</t>
  </si>
  <si>
    <t>54-7с-2020</t>
  </si>
  <si>
    <t>ГОЛУБЦЫ С МЯСОМ И РИСОМ</t>
  </si>
  <si>
    <t>54-19м-2020</t>
  </si>
  <si>
    <t>бульон</t>
  </si>
  <si>
    <t>КОТЛЕТЫ РЫБНЫЕ (МИНТАЙ</t>
  </si>
  <si>
    <t xml:space="preserve"> 54-3р-2020</t>
  </si>
  <si>
    <t>итого 6 день</t>
  </si>
  <si>
    <t>7 день</t>
  </si>
  <si>
    <t>КАША ЖИДКАЯ МОЛОЧНАЯ ГРЕЧНЕВАЯ;</t>
  </si>
  <si>
    <t>54-20к-2020</t>
  </si>
  <si>
    <t>РАССОЛЬНИК ДОМАШНИЙ</t>
  </si>
  <si>
    <t xml:space="preserve"> 54-4с-2020</t>
  </si>
  <si>
    <t>ПЕЧЕНЬ ГОВЯЖЬЯ ПО-СТРОГАНОВСКИ;</t>
  </si>
  <si>
    <t>54-16м-2020</t>
  </si>
  <si>
    <t>ТВОРОЖНО-ПШЕННАЯ ЗАПЕКАНКА;</t>
  </si>
  <si>
    <t xml:space="preserve"> 54-7т-2020</t>
  </si>
  <si>
    <t>итого 7 день</t>
  </si>
  <si>
    <t>8  день</t>
  </si>
  <si>
    <t>6 день</t>
  </si>
  <si>
    <t>БОРЩ С КАПУСТОЙ И КАРТОФЕЛЕМ СО СМЕТАНОЙ</t>
  </si>
  <si>
    <t>54-2с-2020</t>
  </si>
  <si>
    <t>КАША ГРЕЧНЕВАЯ РАССЫПЧАТАЯ</t>
  </si>
  <si>
    <t xml:space="preserve"> 54-4г-2020</t>
  </si>
  <si>
    <t>ПОМИДОР В НАРЕЗКЕ</t>
  </si>
  <si>
    <t>54-3з -2020</t>
  </si>
  <si>
    <t>томат</t>
  </si>
  <si>
    <r>
      <rPr>
        <sz val="11"/>
        <rFont val="Times New Roman"/>
        <family val="1"/>
      </rPr>
      <t>Выход:</t>
    </r>
  </si>
  <si>
    <t>итого 8 день</t>
  </si>
  <si>
    <t>9 день</t>
  </si>
  <si>
    <t>РАССОЛЬНИК ДОМАШНИЙ;</t>
  </si>
  <si>
    <t>54-4с-2020</t>
  </si>
  <si>
    <t>КУРИЦА ОТВАРНАЯ;</t>
  </si>
  <si>
    <t xml:space="preserve"> 54-25м-2020</t>
  </si>
  <si>
    <t>САЛАТ ИЗ СВЕКЛЫ С ЧЕРНОСЛИВОМ</t>
  </si>
  <si>
    <t>54-18з-2020</t>
  </si>
  <si>
    <t>ИКРА СВЕКОЛЬНАЯ;</t>
  </si>
  <si>
    <t>54-15з-2020</t>
  </si>
  <si>
    <t>итого 9 денб</t>
  </si>
  <si>
    <t>10 день</t>
  </si>
  <si>
    <t>груши</t>
  </si>
  <si>
    <t>груша</t>
  </si>
  <si>
    <t>СУП КАРТОФЕЛЬНЫЙ С ГОРОХОМ;</t>
  </si>
  <si>
    <t>54-8с-2020</t>
  </si>
  <si>
    <t>КОТЛЕТЫ ИЗ ГОВЯДИНЫ;</t>
  </si>
  <si>
    <t>54-4м-2020</t>
  </si>
  <si>
    <t>всего 10 день</t>
  </si>
  <si>
    <t xml:space="preserve">Молочные </t>
  </si>
  <si>
    <t xml:space="preserve">Творог </t>
  </si>
  <si>
    <t>Сметана</t>
  </si>
  <si>
    <t>Сыр твердый</t>
  </si>
  <si>
    <t>Мясо говядин</t>
  </si>
  <si>
    <t>печень</t>
  </si>
  <si>
    <t>Мясо птицы</t>
  </si>
  <si>
    <t>Рыба</t>
  </si>
  <si>
    <t>Яйцо кур</t>
  </si>
  <si>
    <t xml:space="preserve">Картофель </t>
  </si>
  <si>
    <t>Овощи зелень</t>
  </si>
  <si>
    <t>Фрукты</t>
  </si>
  <si>
    <t>Фрукты сухие</t>
  </si>
  <si>
    <t>Соки фрукт.</t>
  </si>
  <si>
    <t>Хлеб ржаной</t>
  </si>
  <si>
    <t>Хлеб пшенич.</t>
  </si>
  <si>
    <t>Крупы</t>
  </si>
  <si>
    <t>Макаронные изделия</t>
  </si>
  <si>
    <t>Мука пшенич.</t>
  </si>
  <si>
    <t>Масло сливочное</t>
  </si>
  <si>
    <t>Масло растительное</t>
  </si>
  <si>
    <t>Кондитерские изделия</t>
  </si>
  <si>
    <t>Чай</t>
  </si>
  <si>
    <t>Какао порошок</t>
  </si>
  <si>
    <t>Кофейный напиток</t>
  </si>
  <si>
    <t>Сахар</t>
  </si>
  <si>
    <t>Дрожжи</t>
  </si>
  <si>
    <t xml:space="preserve">Мука картофельная </t>
  </si>
  <si>
    <t>Соль</t>
  </si>
  <si>
    <t>продукты</t>
  </si>
  <si>
    <t>норма Санпин</t>
  </si>
  <si>
    <t>по МДОУ "Детский сад №5 с.Хохлово Белгородского района"</t>
  </si>
  <si>
    <t xml:space="preserve">Суточный набор продуктов питания в нетто для циклического 10 дневного меню с 1,5 до 3 лет </t>
  </si>
  <si>
    <t>8 день</t>
  </si>
  <si>
    <t xml:space="preserve">Анализ фактических показателей </t>
  </si>
  <si>
    <t>сумарных объемов блюд, белков, жиров, углеводов, калорийности по</t>
  </si>
  <si>
    <t>10ти дневному циклическому меню для детей от 1,5 до 3 лет</t>
  </si>
  <si>
    <t>по МДОУ"Детский сад №5 с.Хохлово"</t>
  </si>
  <si>
    <t xml:space="preserve">молоко </t>
  </si>
  <si>
    <t>всего за 10 дней</t>
  </si>
  <si>
    <t>итого на 1 день</t>
  </si>
  <si>
    <t xml:space="preserve">54-9к-2020 </t>
  </si>
  <si>
    <t>КАША ВЯЗКАЯ МОЛОЧНАЯ ОВСЯНАЯ;</t>
  </si>
  <si>
    <t>КАША  МОЛОЧНАЯ ОВСЯНАЯ;</t>
  </si>
  <si>
    <t>дни</t>
  </si>
  <si>
    <t>Выход ясли</t>
  </si>
  <si>
    <t>Пищевые вещества ясли</t>
  </si>
  <si>
    <t>Энерг. ценность</t>
  </si>
  <si>
    <t>Б</t>
  </si>
  <si>
    <t>Ж</t>
  </si>
  <si>
    <t>У</t>
  </si>
  <si>
    <t xml:space="preserve">средний показатель за 10 дней </t>
  </si>
  <si>
    <t>%  выполнения</t>
  </si>
  <si>
    <t>%отклонения</t>
  </si>
  <si>
    <t xml:space="preserve">Суточный набор продуктов питания в нетто для циклического 10 дневного меню с 3 до 7 лет </t>
  </si>
  <si>
    <t>10ти дневному циклическому меню для детей от 3 до 7 лет</t>
  </si>
  <si>
    <t>Утверждаю</t>
  </si>
  <si>
    <t xml:space="preserve">итого </t>
  </si>
  <si>
    <t>итого</t>
  </si>
  <si>
    <t>заведующий МДОУ "Центр развития ребенка-детский сад №4 п.Майский</t>
  </si>
  <si>
    <t>__________________Стародубцева О.А</t>
  </si>
  <si>
    <t>приказ №                  от ______________________________</t>
  </si>
  <si>
    <t>итого 9 день</t>
  </si>
  <si>
    <t>МДОУ "Центр развития ребенка-детский сад №4 п.Майский</t>
  </si>
  <si>
    <t xml:space="preserve">Примерное десятидневное меню </t>
  </si>
  <si>
    <t>заведующий МДОУ "Центр развития ребенка-детский сад №4 п.Майский"</t>
  </si>
  <si>
    <r>
      <rPr>
        <sz val="10"/>
        <rFont val="Times New Roman"/>
        <family val="1"/>
      </rPr>
      <t>Расход сырья(г.)</t>
    </r>
  </si>
  <si>
    <r>
      <rPr>
        <sz val="10"/>
        <rFont val="Times New Roman"/>
        <family val="1"/>
      </rPr>
      <t>брутто</t>
    </r>
  </si>
  <si>
    <r>
      <rPr>
        <sz val="10"/>
        <rFont val="Times New Roman"/>
        <family val="1"/>
      </rPr>
      <t>нетто</t>
    </r>
  </si>
  <si>
    <t>Выход сад</t>
  </si>
  <si>
    <t>для детей от 1,5  до 7 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</si>
</sst>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5" x14ac:knownFonts="1">
    <font>
      <sz val="11"/>
      <color theme="1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.5"/>
      <name val="Times New Roman"/>
      <family val="1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10.5"/>
      <name val="Times New Roman"/>
      <family val="1"/>
    </font>
    <font>
      <sz val="10.5"/>
      <color rgb="FF000000"/>
      <name val="Times New Roman"/>
      <family val="2"/>
    </font>
    <font>
      <b/>
      <sz val="10.5"/>
      <color rgb="FF000000"/>
      <name val="Times New Roman"/>
      <family val="2"/>
    </font>
    <font>
      <sz val="10"/>
      <color rgb="FF000000"/>
      <name val="Times New Roman"/>
      <family val="2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4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2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2"/>
    </font>
    <font>
      <b/>
      <sz val="14"/>
      <color rgb="FF000000"/>
      <name val="Times New Roman"/>
      <family val="2"/>
    </font>
    <font>
      <sz val="11"/>
      <color rgb="FFFF0000"/>
      <name val="Calibri"/>
      <family val="2"/>
      <charset val="204"/>
      <scheme val="minor"/>
    </font>
    <font>
      <b/>
      <sz val="10.5"/>
      <color rgb="FFFF0000"/>
      <name val="Times New Roman"/>
      <family val="1"/>
      <charset val="204"/>
    </font>
    <font>
      <sz val="10"/>
      <color rgb="FFFF0000"/>
      <name val="Times New Roman"/>
      <family val="2"/>
    </font>
    <font>
      <b/>
      <sz val="14"/>
      <color rgb="FFFF0000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2"/>
    </font>
    <font>
      <b/>
      <sz val="14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.5"/>
      <color rgb="FFFF0000"/>
      <name val="Times New Roman"/>
      <family val="2"/>
    </font>
    <font>
      <sz val="10.5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.5"/>
      <name val="Times New Roman"/>
      <family val="2"/>
    </font>
    <font>
      <b/>
      <sz val="11"/>
      <name val="Calibri"/>
      <family val="2"/>
      <charset val="204"/>
      <scheme val="minor"/>
    </font>
    <font>
      <b/>
      <sz val="28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DCE6F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10">
    <xf numFmtId="0" fontId="0" fillId="0" borderId="0" xfId="0"/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1" fontId="6" fillId="0" borderId="2" xfId="0" applyNumberFormat="1" applyFont="1" applyBorder="1" applyAlignment="1">
      <alignment vertical="top" shrinkToFit="1"/>
    </xf>
    <xf numFmtId="0" fontId="0" fillId="2" borderId="2" xfId="0" applyFill="1" applyBorder="1" applyAlignment="1">
      <alignment wrapText="1"/>
    </xf>
    <xf numFmtId="1" fontId="7" fillId="2" borderId="2" xfId="0" applyNumberFormat="1" applyFont="1" applyFill="1" applyBorder="1" applyAlignment="1">
      <alignment vertical="top" shrinkToFit="1"/>
    </xf>
    <xf numFmtId="164" fontId="6" fillId="0" borderId="2" xfId="0" applyNumberFormat="1" applyFont="1" applyBorder="1" applyAlignment="1">
      <alignment vertical="top" shrinkToFit="1"/>
    </xf>
    <xf numFmtId="164" fontId="8" fillId="0" borderId="2" xfId="0" applyNumberFormat="1" applyFont="1" applyBorder="1" applyAlignment="1">
      <alignment vertical="top" shrinkToFit="1"/>
    </xf>
    <xf numFmtId="1" fontId="8" fillId="0" borderId="2" xfId="0" applyNumberFormat="1" applyFont="1" applyBorder="1" applyAlignment="1">
      <alignment vertical="top" shrinkToFit="1"/>
    </xf>
    <xf numFmtId="2" fontId="6" fillId="0" borderId="6" xfId="0" applyNumberFormat="1" applyFont="1" applyBorder="1" applyAlignment="1">
      <alignment horizontal="center" vertical="top" shrinkToFit="1"/>
    </xf>
    <xf numFmtId="164" fontId="6" fillId="0" borderId="6" xfId="0" applyNumberFormat="1" applyFont="1" applyBorder="1" applyAlignment="1">
      <alignment horizontal="right" vertical="top" shrinkToFit="1"/>
    </xf>
    <xf numFmtId="1" fontId="6" fillId="0" borderId="6" xfId="0" applyNumberFormat="1" applyFont="1" applyBorder="1" applyAlignment="1">
      <alignment horizontal="center" vertical="top" shrinkToFit="1"/>
    </xf>
    <xf numFmtId="164" fontId="6" fillId="0" borderId="6" xfId="0" applyNumberFormat="1" applyFont="1" applyBorder="1" applyAlignment="1">
      <alignment horizontal="center" vertical="top" shrinkToFit="1"/>
    </xf>
    <xf numFmtId="1" fontId="6" fillId="0" borderId="6" xfId="0" applyNumberFormat="1" applyFont="1" applyBorder="1" applyAlignment="1">
      <alignment horizontal="right" vertical="top" shrinkToFit="1"/>
    </xf>
    <xf numFmtId="1" fontId="6" fillId="0" borderId="6" xfId="0" applyNumberFormat="1" applyFont="1" applyBorder="1" applyAlignment="1">
      <alignment horizontal="right" vertical="top" indent="1" shrinkToFit="1"/>
    </xf>
    <xf numFmtId="2" fontId="6" fillId="0" borderId="2" xfId="0" applyNumberFormat="1" applyFont="1" applyBorder="1" applyAlignment="1">
      <alignment vertical="top" shrinkToFit="1"/>
    </xf>
    <xf numFmtId="1" fontId="0" fillId="2" borderId="3" xfId="0" applyNumberFormat="1" applyFill="1" applyBorder="1" applyAlignment="1">
      <alignment wrapText="1"/>
    </xf>
    <xf numFmtId="0" fontId="0" fillId="0" borderId="9" xfId="0" applyBorder="1"/>
    <xf numFmtId="164" fontId="0" fillId="0" borderId="9" xfId="0" applyNumberFormat="1" applyBorder="1"/>
    <xf numFmtId="1" fontId="6" fillId="0" borderId="6" xfId="1" applyNumberFormat="1" applyFont="1" applyBorder="1" applyAlignment="1">
      <alignment horizontal="center" vertical="top" shrinkToFit="1"/>
    </xf>
    <xf numFmtId="164" fontId="6" fillId="0" borderId="6" xfId="1" applyNumberFormat="1" applyFont="1" applyBorder="1" applyAlignment="1">
      <alignment horizontal="center" vertical="top" shrinkToFit="1"/>
    </xf>
    <xf numFmtId="2" fontId="6" fillId="0" borderId="6" xfId="1" applyNumberFormat="1" applyFont="1" applyBorder="1" applyAlignment="1">
      <alignment horizontal="center" vertical="top" shrinkToFit="1"/>
    </xf>
    <xf numFmtId="164" fontId="7" fillId="2" borderId="6" xfId="1" applyNumberFormat="1" applyFont="1" applyFill="1" applyBorder="1" applyAlignment="1">
      <alignment horizontal="center" vertical="top" shrinkToFit="1"/>
    </xf>
    <xf numFmtId="1" fontId="7" fillId="2" borderId="6" xfId="1" applyNumberFormat="1" applyFont="1" applyFill="1" applyBorder="1" applyAlignment="1">
      <alignment horizontal="center" vertical="top" shrinkToFit="1"/>
    </xf>
    <xf numFmtId="164" fontId="6" fillId="0" borderId="6" xfId="1" applyNumberFormat="1" applyFont="1" applyBorder="1" applyAlignment="1">
      <alignment horizontal="right" vertical="top" shrinkToFit="1"/>
    </xf>
    <xf numFmtId="1" fontId="6" fillId="0" borderId="6" xfId="1" applyNumberFormat="1" applyFont="1" applyBorder="1" applyAlignment="1">
      <alignment horizontal="right" vertical="top" indent="1" shrinkToFit="1"/>
    </xf>
    <xf numFmtId="164" fontId="7" fillId="2" borderId="6" xfId="1" applyNumberFormat="1" applyFont="1" applyFill="1" applyBorder="1" applyAlignment="1">
      <alignment horizontal="right" vertical="top" shrinkToFit="1"/>
    </xf>
    <xf numFmtId="1" fontId="7" fillId="2" borderId="6" xfId="1" applyNumberFormat="1" applyFont="1" applyFill="1" applyBorder="1" applyAlignment="1">
      <alignment horizontal="right" vertical="top" shrinkToFit="1"/>
    </xf>
    <xf numFmtId="1" fontId="8" fillId="0" borderId="6" xfId="1" applyNumberFormat="1" applyFont="1" applyBorder="1" applyAlignment="1">
      <alignment horizontal="center" vertical="top" shrinkToFit="1"/>
    </xf>
    <xf numFmtId="164" fontId="8" fillId="0" borderId="6" xfId="1" applyNumberFormat="1" applyFont="1" applyBorder="1" applyAlignment="1">
      <alignment horizontal="right" vertical="top" shrinkToFit="1"/>
    </xf>
    <xf numFmtId="164" fontId="8" fillId="0" borderId="6" xfId="1" applyNumberFormat="1" applyFont="1" applyBorder="1" applyAlignment="1">
      <alignment horizontal="center" vertical="top" shrinkToFit="1"/>
    </xf>
    <xf numFmtId="1" fontId="8" fillId="0" borderId="6" xfId="1" applyNumberFormat="1" applyFont="1" applyBorder="1" applyAlignment="1">
      <alignment horizontal="right" vertical="top" indent="1" shrinkToFit="1"/>
    </xf>
    <xf numFmtId="1" fontId="17" fillId="2" borderId="6" xfId="1" applyNumberFormat="1" applyFont="1" applyFill="1" applyBorder="1" applyAlignment="1">
      <alignment horizontal="center" vertical="top" shrinkToFit="1"/>
    </xf>
    <xf numFmtId="1" fontId="17" fillId="2" borderId="6" xfId="1" applyNumberFormat="1" applyFont="1" applyFill="1" applyBorder="1" applyAlignment="1">
      <alignment horizontal="right" vertical="top" shrinkToFit="1"/>
    </xf>
    <xf numFmtId="2" fontId="7" fillId="2" borderId="6" xfId="1" applyNumberFormat="1" applyFont="1" applyFill="1" applyBorder="1" applyAlignment="1">
      <alignment horizontal="center" vertical="top" shrinkToFit="1"/>
    </xf>
    <xf numFmtId="1" fontId="6" fillId="0" borderId="6" xfId="1" applyNumberFormat="1" applyFont="1" applyBorder="1" applyAlignment="1">
      <alignment horizontal="left" vertical="top" shrinkToFit="1"/>
    </xf>
    <xf numFmtId="164" fontId="6" fillId="0" borderId="6" xfId="1" applyNumberFormat="1" applyFont="1" applyBorder="1" applyAlignment="1">
      <alignment horizontal="left" vertical="top" indent="1" shrinkToFit="1"/>
    </xf>
    <xf numFmtId="2" fontId="6" fillId="0" borderId="6" xfId="1" applyNumberFormat="1" applyFont="1" applyBorder="1" applyAlignment="1">
      <alignment horizontal="left" vertical="top" shrinkToFit="1"/>
    </xf>
    <xf numFmtId="2" fontId="7" fillId="2" borderId="6" xfId="1" applyNumberFormat="1" applyFont="1" applyFill="1" applyBorder="1" applyAlignment="1">
      <alignment horizontal="left" vertical="top" shrinkToFit="1"/>
    </xf>
    <xf numFmtId="1" fontId="6" fillId="0" borderId="6" xfId="1" applyNumberFormat="1" applyFont="1" applyBorder="1" applyAlignment="1">
      <alignment horizontal="right" vertical="top" shrinkToFit="1"/>
    </xf>
    <xf numFmtId="164" fontId="8" fillId="0" borderId="6" xfId="1" applyNumberFormat="1" applyFont="1" applyBorder="1" applyAlignment="1">
      <alignment horizontal="right" vertical="top" indent="1" shrinkToFit="1"/>
    </xf>
    <xf numFmtId="2" fontId="8" fillId="0" borderId="6" xfId="1" applyNumberFormat="1" applyFont="1" applyBorder="1" applyAlignment="1">
      <alignment horizontal="right" vertical="top" shrinkToFit="1"/>
    </xf>
    <xf numFmtId="1" fontId="8" fillId="0" borderId="6" xfId="1" applyNumberFormat="1" applyFont="1" applyBorder="1" applyAlignment="1">
      <alignment horizontal="right" vertical="top" shrinkToFit="1"/>
    </xf>
    <xf numFmtId="2" fontId="8" fillId="0" borderId="6" xfId="1" applyNumberFormat="1" applyFont="1" applyBorder="1" applyAlignment="1">
      <alignment horizontal="center" vertical="top" shrinkToFit="1"/>
    </xf>
    <xf numFmtId="1" fontId="8" fillId="0" borderId="6" xfId="1" applyNumberFormat="1" applyFont="1" applyBorder="1" applyAlignment="1">
      <alignment horizontal="left" vertical="top" shrinkToFit="1"/>
    </xf>
    <xf numFmtId="1" fontId="17" fillId="2" borderId="6" xfId="1" applyNumberFormat="1" applyFont="1" applyFill="1" applyBorder="1" applyAlignment="1">
      <alignment horizontal="left" vertical="top" shrinkToFit="1"/>
    </xf>
    <xf numFmtId="1" fontId="8" fillId="0" borderId="6" xfId="1" applyNumberFormat="1" applyFont="1" applyBorder="1" applyAlignment="1">
      <alignment horizontal="left" vertical="top" indent="1" shrinkToFit="1"/>
    </xf>
    <xf numFmtId="164" fontId="17" fillId="2" borderId="6" xfId="1" applyNumberFormat="1" applyFont="1" applyFill="1" applyBorder="1" applyAlignment="1">
      <alignment horizontal="center" vertical="top" shrinkToFit="1"/>
    </xf>
    <xf numFmtId="2" fontId="17" fillId="2" borderId="6" xfId="1" applyNumberFormat="1" applyFont="1" applyFill="1" applyBorder="1" applyAlignment="1">
      <alignment horizontal="center" vertical="top" shrinkToFit="1"/>
    </xf>
    <xf numFmtId="164" fontId="17" fillId="2" borderId="6" xfId="1" applyNumberFormat="1" applyFont="1" applyFill="1" applyBorder="1" applyAlignment="1">
      <alignment horizontal="right" vertical="top" shrinkToFit="1"/>
    </xf>
    <xf numFmtId="0" fontId="0" fillId="0" borderId="15" xfId="0" applyBorder="1"/>
    <xf numFmtId="0" fontId="0" fillId="0" borderId="16" xfId="0" applyBorder="1"/>
    <xf numFmtId="0" fontId="0" fillId="0" borderId="0" xfId="0" applyAlignment="1">
      <alignment horizontal="center" wrapText="1"/>
    </xf>
    <xf numFmtId="0" fontId="3" fillId="0" borderId="3" xfId="0" applyFont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164" fontId="6" fillId="0" borderId="2" xfId="1" applyNumberFormat="1" applyFont="1" applyBorder="1" applyAlignment="1">
      <alignment vertical="top" shrinkToFit="1"/>
    </xf>
    <xf numFmtId="1" fontId="6" fillId="0" borderId="2" xfId="1" applyNumberFormat="1" applyFont="1" applyBorder="1" applyAlignment="1">
      <alignment vertical="top" shrinkToFit="1"/>
    </xf>
    <xf numFmtId="1" fontId="6" fillId="0" borderId="3" xfId="1" applyNumberFormat="1" applyFont="1" applyBorder="1" applyAlignment="1">
      <alignment vertical="top" shrinkToFit="1"/>
    </xf>
    <xf numFmtId="0" fontId="10" fillId="2" borderId="2" xfId="1" applyFill="1" applyBorder="1" applyAlignment="1">
      <alignment wrapText="1"/>
    </xf>
    <xf numFmtId="1" fontId="7" fillId="2" borderId="2" xfId="1" applyNumberFormat="1" applyFont="1" applyFill="1" applyBorder="1" applyAlignment="1">
      <alignment vertical="top" shrinkToFit="1"/>
    </xf>
    <xf numFmtId="164" fontId="7" fillId="2" borderId="2" xfId="1" applyNumberFormat="1" applyFont="1" applyFill="1" applyBorder="1" applyAlignment="1">
      <alignment vertical="top" shrinkToFit="1"/>
    </xf>
    <xf numFmtId="1" fontId="8" fillId="0" borderId="2" xfId="1" applyNumberFormat="1" applyFont="1" applyBorder="1" applyAlignment="1">
      <alignment vertical="top" shrinkToFit="1"/>
    </xf>
    <xf numFmtId="164" fontId="8" fillId="0" borderId="2" xfId="1" applyNumberFormat="1" applyFont="1" applyBorder="1" applyAlignment="1">
      <alignment vertical="top" shrinkToFit="1"/>
    </xf>
    <xf numFmtId="2" fontId="8" fillId="0" borderId="2" xfId="1" applyNumberFormat="1" applyFont="1" applyBorder="1" applyAlignment="1">
      <alignment vertical="top" shrinkToFit="1"/>
    </xf>
    <xf numFmtId="2" fontId="17" fillId="2" borderId="2" xfId="1" applyNumberFormat="1" applyFont="1" applyFill="1" applyBorder="1" applyAlignment="1">
      <alignment vertical="top" shrinkToFit="1"/>
    </xf>
    <xf numFmtId="1" fontId="17" fillId="2" borderId="2" xfId="1" applyNumberFormat="1" applyFont="1" applyFill="1" applyBorder="1" applyAlignment="1">
      <alignment vertical="top" shrinkToFit="1"/>
    </xf>
    <xf numFmtId="2" fontId="0" fillId="0" borderId="9" xfId="0" applyNumberFormat="1" applyBorder="1"/>
    <xf numFmtId="0" fontId="0" fillId="0" borderId="17" xfId="0" applyBorder="1"/>
    <xf numFmtId="0" fontId="4" fillId="2" borderId="9" xfId="1" applyFont="1" applyFill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2" fontId="6" fillId="0" borderId="2" xfId="1" applyNumberFormat="1" applyFont="1" applyBorder="1" applyAlignment="1">
      <alignment vertical="top" shrinkToFit="1"/>
    </xf>
    <xf numFmtId="0" fontId="4" fillId="2" borderId="11" xfId="1" applyFont="1" applyFill="1" applyBorder="1" applyAlignment="1">
      <alignment vertical="top" wrapText="1"/>
    </xf>
    <xf numFmtId="0" fontId="4" fillId="2" borderId="17" xfId="1" applyFont="1" applyFill="1" applyBorder="1" applyAlignment="1">
      <alignment vertical="top" wrapText="1"/>
    </xf>
    <xf numFmtId="1" fontId="6" fillId="0" borderId="11" xfId="1" applyNumberFormat="1" applyFont="1" applyBorder="1" applyAlignment="1">
      <alignment vertical="top" shrinkToFit="1"/>
    </xf>
    <xf numFmtId="1" fontId="6" fillId="0" borderId="10" xfId="1" applyNumberFormat="1" applyFont="1" applyBorder="1" applyAlignment="1">
      <alignment vertical="top" shrinkToFit="1"/>
    </xf>
    <xf numFmtId="2" fontId="6" fillId="0" borderId="10" xfId="1" applyNumberFormat="1" applyFont="1" applyBorder="1" applyAlignment="1">
      <alignment vertical="top" shrinkToFit="1"/>
    </xf>
    <xf numFmtId="164" fontId="6" fillId="0" borderId="10" xfId="1" applyNumberFormat="1" applyFont="1" applyBorder="1" applyAlignment="1">
      <alignment vertical="top" shrinkToFit="1"/>
    </xf>
    <xf numFmtId="164" fontId="6" fillId="0" borderId="7" xfId="1" applyNumberFormat="1" applyFont="1" applyBorder="1" applyAlignment="1">
      <alignment horizontal="center" vertical="top" shrinkToFit="1"/>
    </xf>
    <xf numFmtId="1" fontId="6" fillId="0" borderId="7" xfId="1" applyNumberFormat="1" applyFont="1" applyBorder="1" applyAlignment="1">
      <alignment horizontal="center" vertical="top" shrinkToFit="1"/>
    </xf>
    <xf numFmtId="0" fontId="3" fillId="0" borderId="19" xfId="1" applyFont="1" applyBorder="1" applyAlignment="1">
      <alignment vertical="top" wrapText="1"/>
    </xf>
    <xf numFmtId="1" fontId="7" fillId="2" borderId="18" xfId="1" applyNumberFormat="1" applyFont="1" applyFill="1" applyBorder="1" applyAlignment="1">
      <alignment vertical="top" shrinkToFit="1"/>
    </xf>
    <xf numFmtId="164" fontId="7" fillId="2" borderId="10" xfId="1" applyNumberFormat="1" applyFont="1" applyFill="1" applyBorder="1" applyAlignment="1">
      <alignment vertical="top" shrinkToFit="1"/>
    </xf>
    <xf numFmtId="164" fontId="17" fillId="2" borderId="2" xfId="1" applyNumberFormat="1" applyFont="1" applyFill="1" applyBorder="1" applyAlignment="1">
      <alignment vertical="top" shrinkToFit="1"/>
    </xf>
    <xf numFmtId="164" fontId="21" fillId="0" borderId="9" xfId="0" applyNumberFormat="1" applyFont="1" applyBorder="1"/>
    <xf numFmtId="0" fontId="9" fillId="0" borderId="9" xfId="0" applyFont="1" applyBorder="1"/>
    <xf numFmtId="0" fontId="3" fillId="0" borderId="2" xfId="1" applyFont="1" applyBorder="1" applyAlignment="1">
      <alignment vertical="top" wrapText="1"/>
    </xf>
    <xf numFmtId="0" fontId="4" fillId="2" borderId="2" xfId="1" applyFont="1" applyFill="1" applyBorder="1" applyAlignment="1">
      <alignment vertical="top" wrapText="1"/>
    </xf>
    <xf numFmtId="2" fontId="7" fillId="2" borderId="2" xfId="1" applyNumberFormat="1" applyFont="1" applyFill="1" applyBorder="1" applyAlignment="1">
      <alignment vertical="top" shrinkToFit="1"/>
    </xf>
    <xf numFmtId="0" fontId="3" fillId="0" borderId="0" xfId="1" applyFont="1" applyAlignment="1">
      <alignment vertical="top" wrapText="1"/>
    </xf>
    <xf numFmtId="0" fontId="4" fillId="2" borderId="0" xfId="1" applyFont="1" applyFill="1" applyAlignment="1">
      <alignment vertical="top" wrapText="1"/>
    </xf>
    <xf numFmtId="0" fontId="0" fillId="4" borderId="0" xfId="0" applyFill="1"/>
    <xf numFmtId="0" fontId="0" fillId="4" borderId="9" xfId="0" applyFill="1" applyBorder="1"/>
    <xf numFmtId="0" fontId="3" fillId="4" borderId="9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 wrapText="1"/>
    </xf>
    <xf numFmtId="0" fontId="3" fillId="4" borderId="9" xfId="1" applyFont="1" applyFill="1" applyBorder="1" applyAlignment="1">
      <alignment vertical="top" wrapText="1"/>
    </xf>
    <xf numFmtId="0" fontId="4" fillId="4" borderId="9" xfId="1" applyFont="1" applyFill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3" fillId="0" borderId="15" xfId="1" applyFont="1" applyBorder="1" applyAlignment="1">
      <alignment vertical="top" wrapText="1"/>
    </xf>
    <xf numFmtId="164" fontId="6" fillId="0" borderId="0" xfId="1" applyNumberFormat="1" applyFont="1" applyAlignment="1">
      <alignment vertical="top" shrinkToFit="1"/>
    </xf>
    <xf numFmtId="164" fontId="6" fillId="0" borderId="9" xfId="1" applyNumberFormat="1" applyFont="1" applyBorder="1" applyAlignment="1">
      <alignment vertical="top" shrinkToFit="1"/>
    </xf>
    <xf numFmtId="1" fontId="8" fillId="0" borderId="9" xfId="1" applyNumberFormat="1" applyFont="1" applyBorder="1" applyAlignment="1">
      <alignment vertical="top" shrinkToFit="1"/>
    </xf>
    <xf numFmtId="164" fontId="8" fillId="0" borderId="9" xfId="1" applyNumberFormat="1" applyFont="1" applyBorder="1" applyAlignment="1">
      <alignment vertical="top" shrinkToFit="1"/>
    </xf>
    <xf numFmtId="1" fontId="0" fillId="0" borderId="0" xfId="0" applyNumberFormat="1"/>
    <xf numFmtId="164" fontId="8" fillId="0" borderId="21" xfId="1" applyNumberFormat="1" applyFont="1" applyBorder="1" applyAlignment="1">
      <alignment vertical="top" shrinkToFit="1"/>
    </xf>
    <xf numFmtId="164" fontId="8" fillId="0" borderId="0" xfId="1" applyNumberFormat="1" applyFont="1" applyAlignment="1">
      <alignment vertical="top" shrinkToFit="1"/>
    </xf>
    <xf numFmtId="164" fontId="8" fillId="0" borderId="15" xfId="1" applyNumberFormat="1" applyFont="1" applyBorder="1" applyAlignment="1">
      <alignment vertical="top" shrinkToFit="1"/>
    </xf>
    <xf numFmtId="0" fontId="4" fillId="4" borderId="0" xfId="1" applyFont="1" applyFill="1" applyAlignment="1">
      <alignment vertical="top" wrapText="1"/>
    </xf>
    <xf numFmtId="0" fontId="0" fillId="0" borderId="20" xfId="0" applyBorder="1"/>
    <xf numFmtId="0" fontId="22" fillId="0" borderId="9" xfId="0" applyFont="1" applyBorder="1"/>
    <xf numFmtId="0" fontId="23" fillId="4" borderId="9" xfId="1" applyFont="1" applyFill="1" applyBorder="1" applyAlignment="1">
      <alignment vertical="top" wrapText="1"/>
    </xf>
    <xf numFmtId="0" fontId="24" fillId="0" borderId="9" xfId="0" applyFont="1" applyBorder="1"/>
    <xf numFmtId="0" fontId="24" fillId="0" borderId="0" xfId="0" applyFont="1"/>
    <xf numFmtId="0" fontId="23" fillId="2" borderId="9" xfId="1" applyFont="1" applyFill="1" applyBorder="1" applyAlignment="1">
      <alignment vertical="top" wrapText="1"/>
    </xf>
    <xf numFmtId="0" fontId="23" fillId="4" borderId="0" xfId="1" applyFont="1" applyFill="1" applyAlignment="1">
      <alignment vertical="top" wrapText="1"/>
    </xf>
    <xf numFmtId="164" fontId="25" fillId="0" borderId="0" xfId="1" applyNumberFormat="1" applyFont="1" applyAlignment="1">
      <alignment vertical="top" shrinkToFit="1"/>
    </xf>
    <xf numFmtId="1" fontId="25" fillId="0" borderId="0" xfId="1" applyNumberFormat="1" applyFont="1" applyAlignment="1">
      <alignment vertical="top" shrinkToFit="1"/>
    </xf>
    <xf numFmtId="0" fontId="23" fillId="2" borderId="0" xfId="1" applyFont="1" applyFill="1" applyAlignment="1">
      <alignment vertical="top" wrapText="1"/>
    </xf>
    <xf numFmtId="0" fontId="22" fillId="4" borderId="9" xfId="0" applyFont="1" applyFill="1" applyBorder="1"/>
    <xf numFmtId="0" fontId="22" fillId="0" borderId="0" xfId="0" applyFont="1"/>
    <xf numFmtId="164" fontId="26" fillId="0" borderId="0" xfId="1" applyNumberFormat="1" applyFont="1" applyAlignment="1">
      <alignment vertical="top" shrinkToFit="1"/>
    </xf>
    <xf numFmtId="1" fontId="22" fillId="0" borderId="0" xfId="0" applyNumberFormat="1" applyFont="1"/>
    <xf numFmtId="164" fontId="22" fillId="4" borderId="9" xfId="0" applyNumberFormat="1" applyFont="1" applyFill="1" applyBorder="1"/>
    <xf numFmtId="164" fontId="6" fillId="0" borderId="12" xfId="1" applyNumberFormat="1" applyFont="1" applyBorder="1" applyAlignment="1">
      <alignment vertical="top" shrinkToFit="1"/>
    </xf>
    <xf numFmtId="0" fontId="3" fillId="0" borderId="12" xfId="1" applyFont="1" applyBorder="1" applyAlignment="1">
      <alignment vertical="top" wrapText="1"/>
    </xf>
    <xf numFmtId="0" fontId="10" fillId="2" borderId="9" xfId="1" applyFill="1" applyBorder="1" applyAlignment="1">
      <alignment wrapText="1"/>
    </xf>
    <xf numFmtId="0" fontId="10" fillId="2" borderId="0" xfId="1" applyFill="1" applyAlignment="1">
      <alignment wrapText="1"/>
    </xf>
    <xf numFmtId="1" fontId="7" fillId="2" borderId="0" xfId="1" applyNumberFormat="1" applyFont="1" applyFill="1" applyAlignment="1">
      <alignment vertical="top" shrinkToFit="1"/>
    </xf>
    <xf numFmtId="164" fontId="7" fillId="2" borderId="0" xfId="1" applyNumberFormat="1" applyFont="1" applyFill="1" applyAlignment="1">
      <alignment vertical="top" shrinkToFit="1"/>
    </xf>
    <xf numFmtId="2" fontId="7" fillId="2" borderId="0" xfId="1" applyNumberFormat="1" applyFont="1" applyFill="1" applyAlignment="1">
      <alignment vertical="top" shrinkToFit="1"/>
    </xf>
    <xf numFmtId="164" fontId="7" fillId="2" borderId="0" xfId="1" applyNumberFormat="1" applyFont="1" applyFill="1" applyAlignment="1">
      <alignment horizontal="center" vertical="top" shrinkToFit="1"/>
    </xf>
    <xf numFmtId="1" fontId="7" fillId="2" borderId="0" xfId="1" applyNumberFormat="1" applyFont="1" applyFill="1" applyAlignment="1">
      <alignment horizontal="right" vertical="top" shrinkToFit="1"/>
    </xf>
    <xf numFmtId="1" fontId="7" fillId="2" borderId="0" xfId="1" applyNumberFormat="1" applyFont="1" applyFill="1" applyAlignment="1">
      <alignment horizontal="center" vertical="top" shrinkToFit="1"/>
    </xf>
    <xf numFmtId="164" fontId="22" fillId="0" borderId="9" xfId="0" applyNumberFormat="1" applyFont="1" applyBorder="1"/>
    <xf numFmtId="1" fontId="6" fillId="0" borderId="0" xfId="1" applyNumberFormat="1" applyFont="1" applyAlignment="1">
      <alignment vertical="top" shrinkToFit="1"/>
    </xf>
    <xf numFmtId="2" fontId="6" fillId="0" borderId="0" xfId="1" applyNumberFormat="1" applyFont="1" applyAlignment="1">
      <alignment vertical="top" shrinkToFit="1"/>
    </xf>
    <xf numFmtId="164" fontId="6" fillId="0" borderId="0" xfId="1" applyNumberFormat="1" applyFont="1" applyAlignment="1">
      <alignment horizontal="center" vertical="top" shrinkToFit="1"/>
    </xf>
    <xf numFmtId="1" fontId="6" fillId="0" borderId="0" xfId="1" applyNumberFormat="1" applyFont="1" applyAlignment="1">
      <alignment horizontal="center" vertical="top" shrinkToFit="1"/>
    </xf>
    <xf numFmtId="0" fontId="3" fillId="0" borderId="10" xfId="1" applyFont="1" applyBorder="1" applyAlignment="1">
      <alignment vertical="top" wrapText="1"/>
    </xf>
    <xf numFmtId="0" fontId="4" fillId="4" borderId="17" xfId="1" applyFont="1" applyFill="1" applyBorder="1" applyAlignment="1">
      <alignment vertical="top" wrapText="1"/>
    </xf>
    <xf numFmtId="0" fontId="27" fillId="0" borderId="9" xfId="0" applyFont="1" applyBorder="1"/>
    <xf numFmtId="0" fontId="28" fillId="4" borderId="9" xfId="1" applyFont="1" applyFill="1" applyBorder="1" applyAlignment="1">
      <alignment vertical="top" wrapText="1"/>
    </xf>
    <xf numFmtId="0" fontId="27" fillId="0" borderId="0" xfId="0" applyFont="1"/>
    <xf numFmtId="164" fontId="29" fillId="0" borderId="9" xfId="1" applyNumberFormat="1" applyFont="1" applyBorder="1" applyAlignment="1">
      <alignment vertical="top" shrinkToFit="1"/>
    </xf>
    <xf numFmtId="1" fontId="29" fillId="0" borderId="9" xfId="1" applyNumberFormat="1" applyFont="1" applyBorder="1" applyAlignment="1">
      <alignment vertical="top" shrinkToFit="1"/>
    </xf>
    <xf numFmtId="164" fontId="9" fillId="0" borderId="9" xfId="0" applyNumberFormat="1" applyFont="1" applyBorder="1"/>
    <xf numFmtId="0" fontId="3" fillId="3" borderId="2" xfId="1" applyFont="1" applyFill="1" applyBorder="1" applyAlignment="1">
      <alignment vertical="top" wrapText="1"/>
    </xf>
    <xf numFmtId="0" fontId="10" fillId="3" borderId="2" xfId="1" applyFill="1" applyBorder="1" applyAlignment="1">
      <alignment wrapText="1"/>
    </xf>
    <xf numFmtId="164" fontId="6" fillId="3" borderId="2" xfId="1" applyNumberFormat="1" applyFont="1" applyFill="1" applyBorder="1" applyAlignment="1">
      <alignment vertical="top" shrinkToFit="1"/>
    </xf>
    <xf numFmtId="0" fontId="3" fillId="3" borderId="9" xfId="1" applyFont="1" applyFill="1" applyBorder="1" applyAlignment="1">
      <alignment vertical="top" wrapText="1"/>
    </xf>
    <xf numFmtId="0" fontId="30" fillId="0" borderId="9" xfId="0" applyFont="1" applyBorder="1"/>
    <xf numFmtId="0" fontId="31" fillId="4" borderId="9" xfId="1" applyFont="1" applyFill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32" fillId="2" borderId="9" xfId="1" applyFont="1" applyFill="1" applyBorder="1" applyAlignment="1">
      <alignment vertical="top" wrapText="1"/>
    </xf>
    <xf numFmtId="0" fontId="9" fillId="4" borderId="9" xfId="0" applyFont="1" applyFill="1" applyBorder="1"/>
    <xf numFmtId="2" fontId="17" fillId="2" borderId="0" xfId="1" applyNumberFormat="1" applyFont="1" applyFill="1" applyAlignment="1">
      <alignment vertical="top" shrinkToFit="1"/>
    </xf>
    <xf numFmtId="1" fontId="17" fillId="2" borderId="0" xfId="1" applyNumberFormat="1" applyFont="1" applyFill="1" applyAlignment="1">
      <alignment horizontal="center" vertical="top" shrinkToFit="1"/>
    </xf>
    <xf numFmtId="1" fontId="17" fillId="2" borderId="0" xfId="1" applyNumberFormat="1" applyFont="1" applyFill="1" applyAlignment="1">
      <alignment vertical="top" shrinkToFit="1"/>
    </xf>
    <xf numFmtId="164" fontId="17" fillId="2" borderId="0" xfId="1" applyNumberFormat="1" applyFont="1" applyFill="1" applyAlignment="1">
      <alignment vertical="top" shrinkToFit="1"/>
    </xf>
    <xf numFmtId="0" fontId="4" fillId="2" borderId="10" xfId="1" applyFont="1" applyFill="1" applyBorder="1" applyAlignment="1">
      <alignment vertical="top" wrapText="1"/>
    </xf>
    <xf numFmtId="0" fontId="10" fillId="2" borderId="10" xfId="1" applyFill="1" applyBorder="1" applyAlignment="1">
      <alignment wrapText="1"/>
    </xf>
    <xf numFmtId="1" fontId="7" fillId="2" borderId="10" xfId="1" applyNumberFormat="1" applyFont="1" applyFill="1" applyBorder="1" applyAlignment="1">
      <alignment vertical="top" shrinkToFit="1"/>
    </xf>
    <xf numFmtId="2" fontId="17" fillId="2" borderId="10" xfId="1" applyNumberFormat="1" applyFont="1" applyFill="1" applyBorder="1" applyAlignment="1">
      <alignment vertical="top" shrinkToFit="1"/>
    </xf>
    <xf numFmtId="1" fontId="17" fillId="2" borderId="7" xfId="1" applyNumberFormat="1" applyFont="1" applyFill="1" applyBorder="1" applyAlignment="1">
      <alignment horizontal="center" vertical="top" shrinkToFit="1"/>
    </xf>
    <xf numFmtId="1" fontId="17" fillId="2" borderId="10" xfId="1" applyNumberFormat="1" applyFont="1" applyFill="1" applyBorder="1" applyAlignment="1">
      <alignment vertical="top" shrinkToFit="1"/>
    </xf>
    <xf numFmtId="164" fontId="17" fillId="2" borderId="10" xfId="1" applyNumberFormat="1" applyFont="1" applyFill="1" applyBorder="1" applyAlignment="1">
      <alignment vertical="top" shrinkToFit="1"/>
    </xf>
    <xf numFmtId="0" fontId="10" fillId="4" borderId="9" xfId="1" applyFill="1" applyBorder="1" applyAlignment="1">
      <alignment wrapText="1"/>
    </xf>
    <xf numFmtId="1" fontId="7" fillId="4" borderId="9" xfId="1" applyNumberFormat="1" applyFont="1" applyFill="1" applyBorder="1" applyAlignment="1">
      <alignment vertical="top" shrinkToFit="1"/>
    </xf>
    <xf numFmtId="164" fontId="7" fillId="4" borderId="9" xfId="1" applyNumberFormat="1" applyFont="1" applyFill="1" applyBorder="1" applyAlignment="1">
      <alignment vertical="top" shrinkToFit="1"/>
    </xf>
    <xf numFmtId="2" fontId="17" fillId="4" borderId="9" xfId="1" applyNumberFormat="1" applyFont="1" applyFill="1" applyBorder="1" applyAlignment="1">
      <alignment vertical="top" shrinkToFit="1"/>
    </xf>
    <xf numFmtId="1" fontId="17" fillId="4" borderId="9" xfId="1" applyNumberFormat="1" applyFont="1" applyFill="1" applyBorder="1" applyAlignment="1">
      <alignment horizontal="center" vertical="top" shrinkToFit="1"/>
    </xf>
    <xf numFmtId="1" fontId="17" fillId="4" borderId="9" xfId="1" applyNumberFormat="1" applyFont="1" applyFill="1" applyBorder="1" applyAlignment="1">
      <alignment vertical="top" shrinkToFit="1"/>
    </xf>
    <xf numFmtId="164" fontId="17" fillId="4" borderId="9" xfId="1" applyNumberFormat="1" applyFont="1" applyFill="1" applyBorder="1" applyAlignment="1">
      <alignment vertical="top" shrinkToFit="1"/>
    </xf>
    <xf numFmtId="0" fontId="2" fillId="0" borderId="9" xfId="1" applyFont="1" applyBorder="1" applyAlignment="1">
      <alignment vertical="top" wrapText="1"/>
    </xf>
    <xf numFmtId="164" fontId="17" fillId="2" borderId="0" xfId="1" applyNumberFormat="1" applyFont="1" applyFill="1" applyAlignment="1">
      <alignment horizontal="center" vertical="top" shrinkToFit="1"/>
    </xf>
    <xf numFmtId="1" fontId="17" fillId="2" borderId="0" xfId="1" applyNumberFormat="1" applyFont="1" applyFill="1" applyAlignment="1">
      <alignment horizontal="right" vertical="top" shrinkToFit="1"/>
    </xf>
    <xf numFmtId="0" fontId="32" fillId="2" borderId="0" xfId="1" applyFont="1" applyFill="1" applyAlignment="1">
      <alignment vertical="top" wrapText="1"/>
    </xf>
    <xf numFmtId="1" fontId="6" fillId="0" borderId="9" xfId="1" applyNumberFormat="1" applyFont="1" applyBorder="1" applyAlignment="1">
      <alignment vertical="top" shrinkToFit="1"/>
    </xf>
    <xf numFmtId="1" fontId="8" fillId="0" borderId="9" xfId="1" applyNumberFormat="1" applyFont="1" applyBorder="1" applyAlignment="1">
      <alignment horizontal="center" vertical="top" shrinkToFit="1"/>
    </xf>
    <xf numFmtId="2" fontId="8" fillId="0" borderId="9" xfId="1" applyNumberFormat="1" applyFont="1" applyBorder="1" applyAlignment="1">
      <alignment vertical="top" shrinkToFit="1"/>
    </xf>
    <xf numFmtId="1" fontId="8" fillId="0" borderId="9" xfId="1" applyNumberFormat="1" applyFont="1" applyBorder="1" applyAlignment="1">
      <alignment horizontal="right" vertical="top" indent="1" shrinkToFit="1"/>
    </xf>
    <xf numFmtId="1" fontId="8" fillId="0" borderId="9" xfId="1" applyNumberFormat="1" applyFont="1" applyBorder="1" applyAlignment="1">
      <alignment horizontal="left" vertical="top" indent="1" shrinkToFit="1"/>
    </xf>
    <xf numFmtId="164" fontId="8" fillId="0" borderId="9" xfId="1" applyNumberFormat="1" applyFont="1" applyBorder="1" applyAlignment="1">
      <alignment horizontal="right" vertical="top" shrinkToFit="1"/>
    </xf>
    <xf numFmtId="1" fontId="8" fillId="0" borderId="9" xfId="1" applyNumberFormat="1" applyFont="1" applyBorder="1" applyAlignment="1">
      <alignment horizontal="left" vertical="top" shrinkToFit="1"/>
    </xf>
    <xf numFmtId="2" fontId="8" fillId="0" borderId="9" xfId="1" applyNumberFormat="1" applyFont="1" applyBorder="1" applyAlignment="1">
      <alignment horizontal="center" vertical="top" shrinkToFit="1"/>
    </xf>
    <xf numFmtId="1" fontId="8" fillId="0" borderId="9" xfId="1" applyNumberFormat="1" applyFont="1" applyBorder="1" applyAlignment="1">
      <alignment horizontal="right" vertical="top" shrinkToFit="1"/>
    </xf>
    <xf numFmtId="0" fontId="10" fillId="3" borderId="9" xfId="1" applyFill="1" applyBorder="1" applyAlignment="1">
      <alignment wrapText="1"/>
    </xf>
    <xf numFmtId="164" fontId="7" fillId="3" borderId="9" xfId="1" applyNumberFormat="1" applyFont="1" applyFill="1" applyBorder="1" applyAlignment="1">
      <alignment vertical="top" shrinkToFit="1"/>
    </xf>
    <xf numFmtId="1" fontId="7" fillId="2" borderId="9" xfId="1" applyNumberFormat="1" applyFont="1" applyFill="1" applyBorder="1" applyAlignment="1">
      <alignment vertical="top" shrinkToFit="1"/>
    </xf>
    <xf numFmtId="164" fontId="7" fillId="2" borderId="9" xfId="1" applyNumberFormat="1" applyFont="1" applyFill="1" applyBorder="1" applyAlignment="1">
      <alignment vertical="top" shrinkToFit="1"/>
    </xf>
    <xf numFmtId="2" fontId="17" fillId="2" borderId="9" xfId="1" applyNumberFormat="1" applyFont="1" applyFill="1" applyBorder="1" applyAlignment="1">
      <alignment vertical="top" shrinkToFit="1"/>
    </xf>
    <xf numFmtId="2" fontId="17" fillId="2" borderId="9" xfId="1" applyNumberFormat="1" applyFont="1" applyFill="1" applyBorder="1" applyAlignment="1">
      <alignment horizontal="center" vertical="top" shrinkToFit="1"/>
    </xf>
    <xf numFmtId="1" fontId="17" fillId="2" borderId="9" xfId="1" applyNumberFormat="1" applyFont="1" applyFill="1" applyBorder="1" applyAlignment="1">
      <alignment vertical="top" shrinkToFit="1"/>
    </xf>
    <xf numFmtId="164" fontId="17" fillId="2" borderId="9" xfId="1" applyNumberFormat="1" applyFont="1" applyFill="1" applyBorder="1" applyAlignment="1">
      <alignment vertical="top" shrinkToFit="1"/>
    </xf>
    <xf numFmtId="1" fontId="17" fillId="2" borderId="9" xfId="1" applyNumberFormat="1" applyFont="1" applyFill="1" applyBorder="1" applyAlignment="1">
      <alignment horizontal="right" vertical="top" shrinkToFit="1"/>
    </xf>
    <xf numFmtId="1" fontId="17" fillId="2" borderId="9" xfId="1" applyNumberFormat="1" applyFont="1" applyFill="1" applyBorder="1" applyAlignment="1">
      <alignment horizontal="left" vertical="top" shrinkToFit="1"/>
    </xf>
    <xf numFmtId="0" fontId="33" fillId="0" borderId="9" xfId="0" applyFont="1" applyBorder="1"/>
    <xf numFmtId="0" fontId="32" fillId="4" borderId="9" xfId="1" applyFont="1" applyFill="1" applyBorder="1" applyAlignment="1">
      <alignment vertical="top" wrapText="1"/>
    </xf>
    <xf numFmtId="0" fontId="33" fillId="0" borderId="0" xfId="0" applyFont="1"/>
    <xf numFmtId="164" fontId="34" fillId="0" borderId="15" xfId="1" applyNumberFormat="1" applyFont="1" applyBorder="1" applyAlignment="1">
      <alignment vertical="top" shrinkToFit="1"/>
    </xf>
    <xf numFmtId="164" fontId="34" fillId="0" borderId="21" xfId="1" applyNumberFormat="1" applyFont="1" applyBorder="1" applyAlignment="1">
      <alignment vertical="top" shrinkToFit="1"/>
    </xf>
    <xf numFmtId="164" fontId="34" fillId="0" borderId="2" xfId="1" applyNumberFormat="1" applyFont="1" applyBorder="1" applyAlignment="1">
      <alignment vertical="top" shrinkToFit="1"/>
    </xf>
    <xf numFmtId="164" fontId="34" fillId="0" borderId="9" xfId="1" applyNumberFormat="1" applyFont="1" applyBorder="1" applyAlignment="1">
      <alignment vertical="top" shrinkToFit="1"/>
    </xf>
    <xf numFmtId="1" fontId="34" fillId="0" borderId="9" xfId="1" applyNumberFormat="1" applyFont="1" applyBorder="1" applyAlignment="1">
      <alignment vertical="top" shrinkToFit="1"/>
    </xf>
    <xf numFmtId="0" fontId="35" fillId="0" borderId="9" xfId="0" applyFont="1" applyBorder="1"/>
    <xf numFmtId="0" fontId="3" fillId="0" borderId="21" xfId="1" applyFont="1" applyBorder="1" applyAlignment="1">
      <alignment vertical="top" wrapText="1"/>
    </xf>
    <xf numFmtId="1" fontId="6" fillId="0" borderId="21" xfId="1" applyNumberFormat="1" applyFont="1" applyBorder="1" applyAlignment="1">
      <alignment vertical="top" shrinkToFit="1"/>
    </xf>
    <xf numFmtId="164" fontId="6" fillId="0" borderId="13" xfId="1" applyNumberFormat="1" applyFont="1" applyBorder="1" applyAlignment="1">
      <alignment vertical="top" shrinkToFit="1"/>
    </xf>
    <xf numFmtId="2" fontId="6" fillId="0" borderId="21" xfId="1" applyNumberFormat="1" applyFont="1" applyBorder="1" applyAlignment="1">
      <alignment vertical="top" shrinkToFit="1"/>
    </xf>
    <xf numFmtId="164" fontId="7" fillId="2" borderId="3" xfId="1" applyNumberFormat="1" applyFont="1" applyFill="1" applyBorder="1" applyAlignment="1">
      <alignment vertical="top" shrinkToFit="1"/>
    </xf>
    <xf numFmtId="0" fontId="24" fillId="4" borderId="9" xfId="0" applyFont="1" applyFill="1" applyBorder="1"/>
    <xf numFmtId="164" fontId="24" fillId="0" borderId="9" xfId="0" applyNumberFormat="1" applyFont="1" applyBorder="1"/>
    <xf numFmtId="0" fontId="18" fillId="2" borderId="9" xfId="1" applyFont="1" applyFill="1" applyBorder="1" applyAlignment="1">
      <alignment vertical="top" wrapText="1"/>
    </xf>
    <xf numFmtId="0" fontId="18" fillId="4" borderId="9" xfId="1" applyFont="1" applyFill="1" applyBorder="1" applyAlignment="1">
      <alignment vertical="top" wrapText="1"/>
    </xf>
    <xf numFmtId="164" fontId="7" fillId="3" borderId="2" xfId="1" applyNumberFormat="1" applyFont="1" applyFill="1" applyBorder="1" applyAlignment="1">
      <alignment vertical="top" shrinkToFit="1"/>
    </xf>
    <xf numFmtId="1" fontId="8" fillId="0" borderId="10" xfId="1" applyNumberFormat="1" applyFont="1" applyBorder="1" applyAlignment="1">
      <alignment vertical="top" shrinkToFit="1"/>
    </xf>
    <xf numFmtId="1" fontId="8" fillId="0" borderId="7" xfId="1" applyNumberFormat="1" applyFont="1" applyBorder="1" applyAlignment="1">
      <alignment horizontal="center" vertical="top" shrinkToFit="1"/>
    </xf>
    <xf numFmtId="2" fontId="8" fillId="0" borderId="10" xfId="1" applyNumberFormat="1" applyFont="1" applyBorder="1" applyAlignment="1">
      <alignment vertical="top" shrinkToFit="1"/>
    </xf>
    <xf numFmtId="164" fontId="8" fillId="0" borderId="10" xfId="1" applyNumberFormat="1" applyFont="1" applyBorder="1" applyAlignment="1">
      <alignment vertical="top" shrinkToFit="1"/>
    </xf>
    <xf numFmtId="1" fontId="8" fillId="0" borderId="7" xfId="1" applyNumberFormat="1" applyFont="1" applyBorder="1" applyAlignment="1">
      <alignment horizontal="right" vertical="top" shrinkToFit="1"/>
    </xf>
    <xf numFmtId="164" fontId="7" fillId="2" borderId="12" xfId="1" applyNumberFormat="1" applyFont="1" applyFill="1" applyBorder="1" applyAlignment="1">
      <alignment vertical="top" shrinkToFit="1"/>
    </xf>
    <xf numFmtId="2" fontId="17" fillId="2" borderId="12" xfId="1" applyNumberFormat="1" applyFont="1" applyFill="1" applyBorder="1" applyAlignment="1">
      <alignment vertical="top" shrinkToFit="1"/>
    </xf>
    <xf numFmtId="2" fontId="17" fillId="2" borderId="8" xfId="1" applyNumberFormat="1" applyFont="1" applyFill="1" applyBorder="1" applyAlignment="1">
      <alignment horizontal="right" vertical="top" shrinkToFit="1"/>
    </xf>
    <xf numFmtId="1" fontId="17" fillId="2" borderId="12" xfId="1" applyNumberFormat="1" applyFont="1" applyFill="1" applyBorder="1" applyAlignment="1">
      <alignment vertical="top" shrinkToFit="1"/>
    </xf>
    <xf numFmtId="1" fontId="17" fillId="2" borderId="8" xfId="1" applyNumberFormat="1" applyFont="1" applyFill="1" applyBorder="1" applyAlignment="1">
      <alignment horizontal="right" vertical="top" shrinkToFit="1"/>
    </xf>
    <xf numFmtId="1" fontId="17" fillId="2" borderId="8" xfId="1" applyNumberFormat="1" applyFont="1" applyFill="1" applyBorder="1" applyAlignment="1">
      <alignment horizontal="center" vertical="top" shrinkToFit="1"/>
    </xf>
    <xf numFmtId="1" fontId="17" fillId="2" borderId="7" xfId="1" applyNumberFormat="1" applyFont="1" applyFill="1" applyBorder="1" applyAlignment="1">
      <alignment horizontal="right" vertical="top" shrinkToFit="1"/>
    </xf>
    <xf numFmtId="1" fontId="17" fillId="4" borderId="9" xfId="1" applyNumberFormat="1" applyFont="1" applyFill="1" applyBorder="1" applyAlignment="1">
      <alignment horizontal="right" vertical="top" shrinkToFit="1"/>
    </xf>
    <xf numFmtId="0" fontId="0" fillId="0" borderId="22" xfId="0" applyBorder="1"/>
    <xf numFmtId="164" fontId="0" fillId="0" borderId="0" xfId="0" applyNumberFormat="1"/>
    <xf numFmtId="0" fontId="2" fillId="0" borderId="2" xfId="1" applyFont="1" applyBorder="1" applyAlignment="1">
      <alignment vertical="top" wrapText="1"/>
    </xf>
    <xf numFmtId="0" fontId="36" fillId="0" borderId="9" xfId="1" applyFont="1" applyBorder="1" applyAlignment="1">
      <alignment vertical="top" wrapText="1"/>
    </xf>
    <xf numFmtId="0" fontId="36" fillId="2" borderId="9" xfId="1" applyFont="1" applyFill="1" applyBorder="1" applyAlignment="1">
      <alignment vertical="top" wrapText="1"/>
    </xf>
    <xf numFmtId="2" fontId="22" fillId="0" borderId="9" xfId="0" applyNumberFormat="1" applyFont="1" applyBorder="1"/>
    <xf numFmtId="0" fontId="24" fillId="0" borderId="16" xfId="0" applyFont="1" applyBorder="1"/>
    <xf numFmtId="164" fontId="8" fillId="0" borderId="24" xfId="1" applyNumberFormat="1" applyFont="1" applyBorder="1" applyAlignment="1">
      <alignment vertical="top" shrinkToFit="1"/>
    </xf>
    <xf numFmtId="1" fontId="17" fillId="2" borderId="0" xfId="1" applyNumberFormat="1" applyFont="1" applyFill="1" applyAlignment="1">
      <alignment horizontal="left" vertical="top" shrinkToFit="1"/>
    </xf>
    <xf numFmtId="0" fontId="10" fillId="4" borderId="0" xfId="1" applyFill="1" applyAlignment="1">
      <alignment wrapText="1"/>
    </xf>
    <xf numFmtId="1" fontId="7" fillId="4" borderId="0" xfId="1" applyNumberFormat="1" applyFont="1" applyFill="1" applyAlignment="1">
      <alignment vertical="top" shrinkToFit="1"/>
    </xf>
    <xf numFmtId="164" fontId="7" fillId="4" borderId="0" xfId="1" applyNumberFormat="1" applyFont="1" applyFill="1" applyAlignment="1">
      <alignment vertical="top" shrinkToFit="1"/>
    </xf>
    <xf numFmtId="2" fontId="17" fillId="4" borderId="0" xfId="1" applyNumberFormat="1" applyFont="1" applyFill="1" applyAlignment="1">
      <alignment vertical="top" shrinkToFit="1"/>
    </xf>
    <xf numFmtId="1" fontId="17" fillId="4" borderId="0" xfId="1" applyNumberFormat="1" applyFont="1" applyFill="1" applyAlignment="1">
      <alignment horizontal="right" vertical="top" shrinkToFit="1"/>
    </xf>
    <xf numFmtId="1" fontId="17" fillId="4" borderId="0" xfId="1" applyNumberFormat="1" applyFont="1" applyFill="1" applyAlignment="1">
      <alignment vertical="top" shrinkToFit="1"/>
    </xf>
    <xf numFmtId="164" fontId="17" fillId="4" borderId="0" xfId="1" applyNumberFormat="1" applyFont="1" applyFill="1" applyAlignment="1">
      <alignment vertical="top" shrinkToFit="1"/>
    </xf>
    <xf numFmtId="1" fontId="17" fillId="4" borderId="0" xfId="1" applyNumberFormat="1" applyFont="1" applyFill="1" applyAlignment="1">
      <alignment horizontal="center" vertical="top" shrinkToFit="1"/>
    </xf>
    <xf numFmtId="1" fontId="17" fillId="4" borderId="0" xfId="1" applyNumberFormat="1" applyFont="1" applyFill="1" applyAlignment="1">
      <alignment horizontal="left" vertical="top" shrinkToFit="1"/>
    </xf>
    <xf numFmtId="0" fontId="37" fillId="6" borderId="9" xfId="0" applyFont="1" applyFill="1" applyBorder="1" applyAlignment="1">
      <alignment horizontal="center" vertical="center" wrapText="1"/>
    </xf>
    <xf numFmtId="0" fontId="38" fillId="6" borderId="9" xfId="0" applyFont="1" applyFill="1" applyBorder="1" applyAlignment="1">
      <alignment horizontal="center" vertical="center" wrapText="1"/>
    </xf>
    <xf numFmtId="0" fontId="39" fillId="5" borderId="9" xfId="0" applyFont="1" applyFill="1" applyBorder="1" applyAlignment="1">
      <alignment horizontal="center" vertical="center" wrapText="1"/>
    </xf>
    <xf numFmtId="0" fontId="0" fillId="5" borderId="9" xfId="0" applyFill="1" applyBorder="1"/>
    <xf numFmtId="0" fontId="22" fillId="4" borderId="0" xfId="0" applyFont="1" applyFill="1"/>
    <xf numFmtId="0" fontId="40" fillId="0" borderId="0" xfId="0" applyFont="1" applyAlignment="1">
      <alignment vertical="center"/>
    </xf>
    <xf numFmtId="0" fontId="41" fillId="0" borderId="0" xfId="0" applyFont="1"/>
    <xf numFmtId="0" fontId="0" fillId="4" borderId="22" xfId="0" applyFill="1" applyBorder="1"/>
    <xf numFmtId="0" fontId="22" fillId="0" borderId="25" xfId="0" applyFont="1" applyBorder="1"/>
    <xf numFmtId="0" fontId="0" fillId="0" borderId="26" xfId="0" applyBorder="1"/>
    <xf numFmtId="0" fontId="0" fillId="4" borderId="26" xfId="0" applyFill="1" applyBorder="1"/>
    <xf numFmtId="0" fontId="0" fillId="0" borderId="27" xfId="0" applyBorder="1"/>
    <xf numFmtId="0" fontId="22" fillId="0" borderId="28" xfId="0" applyFont="1" applyBorder="1"/>
    <xf numFmtId="0" fontId="0" fillId="0" borderId="29" xfId="0" applyBorder="1"/>
    <xf numFmtId="0" fontId="0" fillId="0" borderId="28" xfId="0" applyBorder="1"/>
    <xf numFmtId="0" fontId="24" fillId="0" borderId="29" xfId="0" applyFont="1" applyBorder="1"/>
    <xf numFmtId="0" fontId="9" fillId="0" borderId="28" xfId="0" applyFont="1" applyBorder="1"/>
    <xf numFmtId="0" fontId="3" fillId="0" borderId="28" xfId="1" applyFont="1" applyBorder="1" applyAlignment="1">
      <alignment vertical="top" wrapText="1"/>
    </xf>
    <xf numFmtId="0" fontId="22" fillId="0" borderId="29" xfId="0" applyFont="1" applyBorder="1"/>
    <xf numFmtId="0" fontId="24" fillId="0" borderId="28" xfId="0" applyFont="1" applyBorder="1"/>
    <xf numFmtId="0" fontId="22" fillId="0" borderId="30" xfId="0" applyFont="1" applyBorder="1"/>
    <xf numFmtId="0" fontId="22" fillId="0" borderId="31" xfId="0" applyFont="1" applyBorder="1"/>
    <xf numFmtId="0" fontId="22" fillId="4" borderId="31" xfId="0" applyFont="1" applyFill="1" applyBorder="1"/>
    <xf numFmtId="0" fontId="22" fillId="0" borderId="32" xfId="0" applyFont="1" applyBorder="1"/>
    <xf numFmtId="0" fontId="2" fillId="0" borderId="15" xfId="1" applyFont="1" applyBorder="1" applyAlignment="1">
      <alignment vertical="top" wrapText="1"/>
    </xf>
    <xf numFmtId="2" fontId="0" fillId="4" borderId="9" xfId="0" applyNumberFormat="1" applyFill="1" applyBorder="1"/>
    <xf numFmtId="0" fontId="22" fillId="4" borderId="30" xfId="0" applyFont="1" applyFill="1" applyBorder="1"/>
    <xf numFmtId="0" fontId="22" fillId="4" borderId="32" xfId="0" applyFont="1" applyFill="1" applyBorder="1"/>
    <xf numFmtId="0" fontId="0" fillId="4" borderId="20" xfId="0" applyFill="1" applyBorder="1"/>
    <xf numFmtId="0" fontId="22" fillId="0" borderId="22" xfId="0" applyFont="1" applyBorder="1"/>
    <xf numFmtId="0" fontId="0" fillId="0" borderId="33" xfId="0" applyBorder="1"/>
    <xf numFmtId="0" fontId="33" fillId="0" borderId="29" xfId="0" applyFont="1" applyBorder="1"/>
    <xf numFmtId="0" fontId="27" fillId="0" borderId="29" xfId="0" applyFont="1" applyBorder="1"/>
    <xf numFmtId="0" fontId="30" fillId="0" borderId="28" xfId="0" applyFont="1" applyBorder="1"/>
    <xf numFmtId="0" fontId="9" fillId="0" borderId="29" xfId="0" applyFont="1" applyBorder="1"/>
    <xf numFmtId="164" fontId="22" fillId="4" borderId="31" xfId="0" applyNumberFormat="1" applyFont="1" applyFill="1" applyBorder="1"/>
    <xf numFmtId="1" fontId="42" fillId="0" borderId="9" xfId="1" applyNumberFormat="1" applyFont="1" applyBorder="1" applyAlignment="1">
      <alignment vertical="top" shrinkToFit="1"/>
    </xf>
    <xf numFmtId="164" fontId="42" fillId="0" borderId="9" xfId="1" applyNumberFormat="1" applyFont="1" applyBorder="1" applyAlignment="1">
      <alignment vertical="top" shrinkToFit="1"/>
    </xf>
    <xf numFmtId="1" fontId="42" fillId="0" borderId="2" xfId="1" applyNumberFormat="1" applyFont="1" applyBorder="1" applyAlignment="1">
      <alignment vertical="top" shrinkToFit="1"/>
    </xf>
    <xf numFmtId="1" fontId="0" fillId="0" borderId="9" xfId="0" applyNumberFormat="1" applyBorder="1"/>
    <xf numFmtId="164" fontId="21" fillId="0" borderId="0" xfId="0" applyNumberFormat="1" applyFont="1"/>
    <xf numFmtId="1" fontId="8" fillId="0" borderId="0" xfId="1" applyNumberFormat="1" applyFont="1" applyAlignment="1">
      <alignment vertical="top" shrinkToFit="1"/>
    </xf>
    <xf numFmtId="1" fontId="8" fillId="0" borderId="0" xfId="1" applyNumberFormat="1" applyFont="1" applyAlignment="1">
      <alignment horizontal="center" vertical="top" shrinkToFit="1"/>
    </xf>
    <xf numFmtId="2" fontId="8" fillId="0" borderId="0" xfId="1" applyNumberFormat="1" applyFont="1" applyAlignment="1">
      <alignment vertical="top" shrinkToFit="1"/>
    </xf>
    <xf numFmtId="2" fontId="8" fillId="0" borderId="0" xfId="1" applyNumberFormat="1" applyFont="1" applyAlignment="1">
      <alignment horizontal="center" vertical="top" shrinkToFit="1"/>
    </xf>
    <xf numFmtId="164" fontId="8" fillId="0" borderId="0" xfId="1" applyNumberFormat="1" applyFont="1" applyAlignment="1">
      <alignment horizontal="center" vertical="top" shrinkToFit="1"/>
    </xf>
    <xf numFmtId="2" fontId="17" fillId="2" borderId="0" xfId="1" applyNumberFormat="1" applyFont="1" applyFill="1" applyAlignment="1">
      <alignment horizontal="center" vertical="top" shrinkToFit="1"/>
    </xf>
    <xf numFmtId="164" fontId="0" fillId="4" borderId="0" xfId="0" applyNumberFormat="1" applyFill="1"/>
    <xf numFmtId="2" fontId="17" fillId="4" borderId="0" xfId="1" applyNumberFormat="1" applyFont="1" applyFill="1" applyAlignment="1">
      <alignment horizontal="center" vertical="top" shrinkToFit="1"/>
    </xf>
    <xf numFmtId="164" fontId="17" fillId="4" borderId="0" xfId="1" applyNumberFormat="1" applyFont="1" applyFill="1" applyAlignment="1">
      <alignment horizontal="center" vertical="top" shrinkToFit="1"/>
    </xf>
    <xf numFmtId="164" fontId="42" fillId="0" borderId="2" xfId="1" applyNumberFormat="1" applyFont="1" applyBorder="1" applyAlignment="1">
      <alignment vertical="top" shrinkToFit="1"/>
    </xf>
    <xf numFmtId="2" fontId="0" fillId="0" borderId="0" xfId="0" applyNumberFormat="1"/>
    <xf numFmtId="164" fontId="42" fillId="0" borderId="12" xfId="1" applyNumberFormat="1" applyFont="1" applyBorder="1" applyAlignment="1">
      <alignment vertical="top" shrinkToFit="1"/>
    </xf>
    <xf numFmtId="1" fontId="42" fillId="0" borderId="12" xfId="1" applyNumberFormat="1" applyFont="1" applyBorder="1" applyAlignment="1">
      <alignment vertical="top" shrinkToFit="1"/>
    </xf>
    <xf numFmtId="1" fontId="6" fillId="0" borderId="4" xfId="1" applyNumberFormat="1" applyFont="1" applyBorder="1" applyAlignment="1">
      <alignment vertical="top" shrinkToFit="1"/>
    </xf>
    <xf numFmtId="164" fontId="6" fillId="0" borderId="3" xfId="1" applyNumberFormat="1" applyFont="1" applyBorder="1" applyAlignment="1">
      <alignment vertical="top" shrinkToFit="1"/>
    </xf>
    <xf numFmtId="164" fontId="6" fillId="0" borderId="4" xfId="1" applyNumberFormat="1" applyFont="1" applyBorder="1" applyAlignment="1">
      <alignment vertical="top" shrinkToFit="1"/>
    </xf>
    <xf numFmtId="164" fontId="7" fillId="2" borderId="4" xfId="1" applyNumberFormat="1" applyFont="1" applyFill="1" applyBorder="1" applyAlignment="1">
      <alignment vertical="top" shrinkToFit="1"/>
    </xf>
    <xf numFmtId="1" fontId="43" fillId="0" borderId="2" xfId="1" applyNumberFormat="1" applyFont="1" applyBorder="1" applyAlignment="1">
      <alignment vertical="top" shrinkToFit="1"/>
    </xf>
    <xf numFmtId="1" fontId="42" fillId="0" borderId="2" xfId="0" applyNumberFormat="1" applyFont="1" applyBorder="1" applyAlignment="1">
      <alignment vertical="top" shrinkToFit="1"/>
    </xf>
    <xf numFmtId="0" fontId="44" fillId="0" borderId="31" xfId="0" applyFont="1" applyBorder="1" applyAlignment="1">
      <alignment horizontal="center" vertical="center"/>
    </xf>
    <xf numFmtId="0" fontId="1" fillId="0" borderId="31" xfId="0" applyFont="1" applyBorder="1" applyAlignment="1">
      <alignment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28" xfId="1" applyFont="1" applyBorder="1" applyAlignment="1">
      <alignment vertical="top" wrapText="1"/>
    </xf>
    <xf numFmtId="0" fontId="9" fillId="0" borderId="37" xfId="0" applyFont="1" applyBorder="1" applyAlignment="1">
      <alignment wrapText="1"/>
    </xf>
    <xf numFmtId="0" fontId="9" fillId="0" borderId="38" xfId="0" applyFont="1" applyBorder="1"/>
    <xf numFmtId="0" fontId="9" fillId="0" borderId="9" xfId="0" applyFont="1" applyBorder="1" applyAlignment="1">
      <alignment wrapText="1"/>
    </xf>
    <xf numFmtId="0" fontId="39" fillId="0" borderId="0" xfId="0" applyFont="1"/>
    <xf numFmtId="0" fontId="45" fillId="0" borderId="9" xfId="0" applyFont="1" applyBorder="1" applyAlignment="1">
      <alignment horizontal="center"/>
    </xf>
    <xf numFmtId="0" fontId="46" fillId="0" borderId="9" xfId="0" applyFont="1" applyBorder="1" applyAlignment="1">
      <alignment horizontal="center"/>
    </xf>
    <xf numFmtId="0" fontId="19" fillId="0" borderId="9" xfId="1" applyFont="1" applyBorder="1" applyAlignment="1">
      <alignment horizontal="center" vertical="top" wrapText="1"/>
    </xf>
    <xf numFmtId="0" fontId="41" fillId="0" borderId="9" xfId="0" applyFont="1" applyBorder="1" applyAlignment="1">
      <alignment horizontal="center" vertical="center"/>
    </xf>
    <xf numFmtId="0" fontId="41" fillId="4" borderId="9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36" fillId="4" borderId="15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33" fillId="4" borderId="0" xfId="0" applyFont="1" applyFill="1"/>
    <xf numFmtId="0" fontId="33" fillId="4" borderId="9" xfId="0" applyFont="1" applyFill="1" applyBorder="1"/>
    <xf numFmtId="0" fontId="33" fillId="0" borderId="15" xfId="0" applyFont="1" applyBorder="1"/>
    <xf numFmtId="0" fontId="1" fillId="4" borderId="9" xfId="0" applyFont="1" applyFill="1" applyBorder="1" applyAlignment="1">
      <alignment vertical="top" wrapText="1"/>
    </xf>
    <xf numFmtId="0" fontId="1" fillId="0" borderId="15" xfId="1" applyFont="1" applyBorder="1" applyAlignment="1">
      <alignment vertical="top" wrapText="1"/>
    </xf>
    <xf numFmtId="0" fontId="1" fillId="4" borderId="9" xfId="1" applyFont="1" applyFill="1" applyBorder="1" applyAlignment="1">
      <alignment vertical="top" wrapText="1"/>
    </xf>
    <xf numFmtId="2" fontId="33" fillId="0" borderId="9" xfId="0" applyNumberFormat="1" applyFont="1" applyBorder="1"/>
    <xf numFmtId="0" fontId="1" fillId="0" borderId="9" xfId="1" applyFont="1" applyBorder="1" applyAlignment="1">
      <alignment vertical="top" wrapText="1"/>
    </xf>
    <xf numFmtId="0" fontId="48" fillId="0" borderId="9" xfId="0" applyFont="1" applyBorder="1"/>
    <xf numFmtId="164" fontId="49" fillId="0" borderId="9" xfId="0" applyNumberFormat="1" applyFont="1" applyBorder="1"/>
    <xf numFmtId="164" fontId="33" fillId="0" borderId="9" xfId="0" applyNumberFormat="1" applyFont="1" applyBorder="1"/>
    <xf numFmtId="0" fontId="35" fillId="4" borderId="9" xfId="0" applyFont="1" applyFill="1" applyBorder="1"/>
    <xf numFmtId="164" fontId="35" fillId="4" borderId="9" xfId="0" applyNumberFormat="1" applyFont="1" applyFill="1" applyBorder="1"/>
    <xf numFmtId="164" fontId="35" fillId="0" borderId="9" xfId="0" applyNumberFormat="1" applyFont="1" applyBorder="1"/>
    <xf numFmtId="1" fontId="50" fillId="0" borderId="0" xfId="1" applyNumberFormat="1" applyFont="1" applyAlignment="1">
      <alignment vertical="top" shrinkToFit="1"/>
    </xf>
    <xf numFmtId="2" fontId="50" fillId="0" borderId="0" xfId="1" applyNumberFormat="1" applyFont="1" applyAlignment="1">
      <alignment vertical="top" shrinkToFit="1"/>
    </xf>
    <xf numFmtId="164" fontId="50" fillId="0" borderId="0" xfId="1" applyNumberFormat="1" applyFont="1" applyAlignment="1">
      <alignment vertical="top" shrinkToFit="1"/>
    </xf>
    <xf numFmtId="164" fontId="50" fillId="0" borderId="0" xfId="1" applyNumberFormat="1" applyFont="1" applyAlignment="1">
      <alignment horizontal="center" vertical="top" shrinkToFit="1"/>
    </xf>
    <xf numFmtId="1" fontId="50" fillId="0" borderId="0" xfId="1" applyNumberFormat="1" applyFont="1" applyAlignment="1">
      <alignment horizontal="center" vertical="top" shrinkToFit="1"/>
    </xf>
    <xf numFmtId="0" fontId="1" fillId="0" borderId="10" xfId="1" applyFont="1" applyBorder="1" applyAlignment="1">
      <alignment vertical="top" wrapText="1"/>
    </xf>
    <xf numFmtId="164" fontId="51" fillId="0" borderId="9" xfId="0" applyNumberFormat="1" applyFont="1" applyBorder="1"/>
    <xf numFmtId="0" fontId="51" fillId="0" borderId="9" xfId="0" applyFont="1" applyBorder="1"/>
    <xf numFmtId="0" fontId="1" fillId="3" borderId="9" xfId="1" applyFont="1" applyFill="1" applyBorder="1" applyAlignment="1">
      <alignment vertical="top" wrapText="1"/>
    </xf>
    <xf numFmtId="0" fontId="51" fillId="4" borderId="9" xfId="0" applyFont="1" applyFill="1" applyBorder="1"/>
    <xf numFmtId="0" fontId="46" fillId="0" borderId="22" xfId="0" applyFont="1" applyBorder="1" applyAlignment="1">
      <alignment horizontal="center"/>
    </xf>
    <xf numFmtId="0" fontId="33" fillId="0" borderId="22" xfId="0" applyFont="1" applyBorder="1"/>
    <xf numFmtId="0" fontId="33" fillId="4" borderId="22" xfId="0" applyFont="1" applyFill="1" applyBorder="1"/>
    <xf numFmtId="0" fontId="48" fillId="4" borderId="9" xfId="0" applyFont="1" applyFill="1" applyBorder="1"/>
    <xf numFmtId="164" fontId="48" fillId="0" borderId="9" xfId="0" applyNumberFormat="1" applyFont="1" applyBorder="1"/>
    <xf numFmtId="0" fontId="45" fillId="0" borderId="15" xfId="0" applyFont="1" applyBorder="1" applyAlignment="1">
      <alignment horizontal="center"/>
    </xf>
    <xf numFmtId="0" fontId="35" fillId="0" borderId="22" xfId="0" applyFont="1" applyBorder="1"/>
    <xf numFmtId="0" fontId="35" fillId="4" borderId="22" xfId="0" applyFont="1" applyFill="1" applyBorder="1"/>
    <xf numFmtId="2" fontId="35" fillId="0" borderId="9" xfId="0" applyNumberFormat="1" applyFont="1" applyBorder="1"/>
    <xf numFmtId="0" fontId="46" fillId="0" borderId="0" xfId="0" applyFont="1" applyAlignment="1">
      <alignment horizontal="center"/>
    </xf>
    <xf numFmtId="0" fontId="35" fillId="0" borderId="0" xfId="0" applyFont="1"/>
    <xf numFmtId="0" fontId="35" fillId="4" borderId="0" xfId="0" applyFont="1" applyFill="1"/>
    <xf numFmtId="0" fontId="45" fillId="4" borderId="9" xfId="0" applyFont="1" applyFill="1" applyBorder="1" applyAlignment="1">
      <alignment horizontal="center"/>
    </xf>
    <xf numFmtId="0" fontId="18" fillId="0" borderId="0" xfId="0" applyFont="1" applyAlignment="1">
      <alignment vertical="center"/>
    </xf>
    <xf numFmtId="0" fontId="1" fillId="0" borderId="0" xfId="1" applyFont="1" applyAlignment="1">
      <alignment vertical="top" wrapText="1"/>
    </xf>
    <xf numFmtId="164" fontId="49" fillId="0" borderId="0" xfId="0" applyNumberFormat="1" applyFont="1"/>
    <xf numFmtId="0" fontId="45" fillId="4" borderId="0" xfId="0" applyFont="1" applyFill="1" applyAlignment="1">
      <alignment horizontal="center"/>
    </xf>
    <xf numFmtId="164" fontId="33" fillId="4" borderId="0" xfId="0" applyNumberFormat="1" applyFont="1" applyFill="1"/>
    <xf numFmtId="0" fontId="36" fillId="0" borderId="31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/>
    </xf>
    <xf numFmtId="0" fontId="45" fillId="0" borderId="17" xfId="0" applyFont="1" applyBorder="1" applyAlignment="1">
      <alignment horizontal="center"/>
    </xf>
    <xf numFmtId="0" fontId="33" fillId="0" borderId="17" xfId="0" applyFont="1" applyBorder="1"/>
    <xf numFmtId="0" fontId="46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4" fillId="2" borderId="9" xfId="0" applyFont="1" applyFill="1" applyBorder="1" applyAlignment="1">
      <alignment vertical="top" wrapText="1"/>
    </xf>
    <xf numFmtId="0" fontId="46" fillId="4" borderId="9" xfId="0" applyFont="1" applyFill="1" applyBorder="1" applyAlignment="1">
      <alignment horizontal="center"/>
    </xf>
    <xf numFmtId="1" fontId="50" fillId="0" borderId="9" xfId="1" applyNumberFormat="1" applyFont="1" applyBorder="1" applyAlignment="1">
      <alignment vertical="top" shrinkToFit="1"/>
    </xf>
    <xf numFmtId="2" fontId="50" fillId="0" borderId="9" xfId="1" applyNumberFormat="1" applyFont="1" applyBorder="1" applyAlignment="1">
      <alignment vertical="top" shrinkToFit="1"/>
    </xf>
    <xf numFmtId="164" fontId="50" fillId="0" borderId="9" xfId="1" applyNumberFormat="1" applyFont="1" applyBorder="1" applyAlignment="1">
      <alignment vertical="top" shrinkToFit="1"/>
    </xf>
    <xf numFmtId="164" fontId="50" fillId="0" borderId="9" xfId="1" applyNumberFormat="1" applyFont="1" applyBorder="1" applyAlignment="1">
      <alignment horizontal="center" vertical="top" shrinkToFit="1"/>
    </xf>
    <xf numFmtId="1" fontId="50" fillId="0" borderId="9" xfId="1" applyNumberFormat="1" applyFont="1" applyBorder="1" applyAlignment="1">
      <alignment horizontal="center" vertical="top" shrinkToFit="1"/>
    </xf>
    <xf numFmtId="0" fontId="1" fillId="0" borderId="17" xfId="0" applyFont="1" applyBorder="1" applyAlignment="1">
      <alignment vertical="top" wrapText="1"/>
    </xf>
    <xf numFmtId="0" fontId="1" fillId="0" borderId="17" xfId="0" applyFont="1" applyBorder="1" applyAlignment="1">
      <alignment horizontal="center" vertical="top" wrapText="1"/>
    </xf>
    <xf numFmtId="0" fontId="48" fillId="0" borderId="22" xfId="0" applyFont="1" applyBorder="1"/>
    <xf numFmtId="0" fontId="48" fillId="4" borderId="22" xfId="0" applyFont="1" applyFill="1" applyBorder="1"/>
    <xf numFmtId="164" fontId="33" fillId="0" borderId="22" xfId="0" applyNumberFormat="1" applyFont="1" applyBorder="1" applyAlignment="1">
      <alignment horizontal="center" vertical="center"/>
    </xf>
    <xf numFmtId="164" fontId="33" fillId="0" borderId="9" xfId="0" applyNumberFormat="1" applyFont="1" applyBorder="1" applyAlignment="1">
      <alignment horizontal="center" vertical="center"/>
    </xf>
    <xf numFmtId="164" fontId="33" fillId="0" borderId="17" xfId="0" applyNumberFormat="1" applyFont="1" applyBorder="1" applyAlignment="1">
      <alignment horizontal="center" vertical="center"/>
    </xf>
    <xf numFmtId="164" fontId="51" fillId="0" borderId="9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33" fillId="0" borderId="9" xfId="0" applyFont="1" applyBorder="1" applyAlignment="1">
      <alignment horizontal="center"/>
    </xf>
    <xf numFmtId="0" fontId="48" fillId="0" borderId="9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35" fillId="4" borderId="9" xfId="0" applyFont="1" applyFill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51" fillId="0" borderId="9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48" fillId="0" borderId="22" xfId="0" applyFont="1" applyBorder="1" applyAlignment="1">
      <alignment horizontal="center"/>
    </xf>
    <xf numFmtId="0" fontId="33" fillId="4" borderId="9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33" fillId="4" borderId="0" xfId="0" applyFont="1" applyFill="1" applyAlignment="1">
      <alignment horizontal="center"/>
    </xf>
    <xf numFmtId="0" fontId="53" fillId="0" borderId="0" xfId="0" applyFont="1"/>
    <xf numFmtId="0" fontId="15" fillId="0" borderId="9" xfId="0" applyFont="1" applyBorder="1" applyAlignment="1">
      <alignment vertical="top" wrapText="1"/>
    </xf>
    <xf numFmtId="0" fontId="53" fillId="0" borderId="9" xfId="0" applyFont="1" applyBorder="1"/>
    <xf numFmtId="2" fontId="53" fillId="0" borderId="9" xfId="0" applyNumberFormat="1" applyFont="1" applyBorder="1"/>
    <xf numFmtId="0" fontId="16" fillId="4" borderId="9" xfId="1" applyFont="1" applyFill="1" applyBorder="1" applyAlignment="1">
      <alignment vertical="top" wrapText="1"/>
    </xf>
    <xf numFmtId="164" fontId="53" fillId="0" borderId="9" xfId="0" applyNumberFormat="1" applyFont="1" applyBorder="1"/>
    <xf numFmtId="0" fontId="54" fillId="4" borderId="9" xfId="0" applyFont="1" applyFill="1" applyBorder="1"/>
    <xf numFmtId="164" fontId="54" fillId="4" borderId="9" xfId="0" applyNumberFormat="1" applyFont="1" applyFill="1" applyBorder="1"/>
    <xf numFmtId="164" fontId="54" fillId="0" borderId="9" xfId="0" applyNumberFormat="1" applyFont="1" applyBorder="1"/>
    <xf numFmtId="0" fontId="53" fillId="0" borderId="22" xfId="0" applyFont="1" applyBorder="1"/>
    <xf numFmtId="2" fontId="34" fillId="0" borderId="9" xfId="1" applyNumberFormat="1" applyFont="1" applyBorder="1" applyAlignment="1">
      <alignment vertical="top" shrinkToFit="1"/>
    </xf>
    <xf numFmtId="0" fontId="54" fillId="0" borderId="9" xfId="0" applyFont="1" applyBorder="1"/>
    <xf numFmtId="0" fontId="15" fillId="0" borderId="31" xfId="0" applyFont="1" applyBorder="1" applyAlignment="1">
      <alignment vertical="top" wrapText="1"/>
    </xf>
    <xf numFmtId="0" fontId="53" fillId="4" borderId="9" xfId="0" applyFont="1" applyFill="1" applyBorder="1"/>
    <xf numFmtId="164" fontId="53" fillId="4" borderId="9" xfId="0" applyNumberFormat="1" applyFont="1" applyFill="1" applyBorder="1"/>
    <xf numFmtId="1" fontId="34" fillId="0" borderId="0" xfId="1" applyNumberFormat="1" applyFont="1" applyAlignment="1">
      <alignment vertical="top" shrinkToFit="1"/>
    </xf>
    <xf numFmtId="2" fontId="34" fillId="0" borderId="0" xfId="1" applyNumberFormat="1" applyFont="1" applyAlignment="1">
      <alignment vertical="top" shrinkToFit="1"/>
    </xf>
    <xf numFmtId="164" fontId="34" fillId="0" borderId="0" xfId="1" applyNumberFormat="1" applyFont="1" applyAlignment="1">
      <alignment vertical="top" shrinkToFit="1"/>
    </xf>
    <xf numFmtId="0" fontId="53" fillId="0" borderId="16" xfId="0" applyFont="1" applyBorder="1"/>
    <xf numFmtId="0" fontId="54" fillId="0" borderId="22" xfId="0" applyFont="1" applyBorder="1"/>
    <xf numFmtId="2" fontId="54" fillId="0" borderId="9" xfId="0" applyNumberFormat="1" applyFont="1" applyBorder="1"/>
    <xf numFmtId="2" fontId="54" fillId="4" borderId="9" xfId="0" applyNumberFormat="1" applyFont="1" applyFill="1" applyBorder="1"/>
    <xf numFmtId="0" fontId="15" fillId="0" borderId="17" xfId="0" applyFont="1" applyBorder="1" applyAlignment="1">
      <alignment vertical="top" wrapText="1"/>
    </xf>
    <xf numFmtId="0" fontId="54" fillId="4" borderId="0" xfId="0" applyFont="1" applyFill="1"/>
    <xf numFmtId="164" fontId="54" fillId="4" borderId="0" xfId="0" applyNumberFormat="1" applyFont="1" applyFill="1"/>
    <xf numFmtId="2" fontId="53" fillId="0" borderId="0" xfId="0" applyNumberFormat="1" applyFont="1"/>
    <xf numFmtId="164" fontId="53" fillId="0" borderId="0" xfId="0" applyNumberFormat="1" applyFont="1"/>
    <xf numFmtId="0" fontId="53" fillId="4" borderId="0" xfId="0" applyFont="1" applyFill="1"/>
    <xf numFmtId="164" fontId="53" fillId="4" borderId="0" xfId="0" applyNumberFormat="1" applyFont="1" applyFill="1"/>
    <xf numFmtId="0" fontId="39" fillId="0" borderId="0" xfId="0" applyFont="1" applyAlignment="1">
      <alignment horizontal="right"/>
    </xf>
    <xf numFmtId="0" fontId="0" fillId="0" borderId="17" xfId="0" applyBorder="1" applyAlignment="1">
      <alignment horizontal="center" wrapText="1"/>
    </xf>
    <xf numFmtId="0" fontId="0" fillId="0" borderId="20" xfId="0" applyBorder="1"/>
    <xf numFmtId="0" fontId="0" fillId="0" borderId="9" xfId="0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left" vertical="top" wrapText="1" indent="1"/>
    </xf>
    <xf numFmtId="0" fontId="1" fillId="0" borderId="26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top" wrapText="1"/>
    </xf>
    <xf numFmtId="0" fontId="44" fillId="0" borderId="25" xfId="0" applyFont="1" applyBorder="1" applyAlignment="1">
      <alignment horizontal="center" vertical="center"/>
    </xf>
    <xf numFmtId="0" fontId="44" fillId="0" borderId="30" xfId="0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 wrapText="1"/>
    </xf>
    <xf numFmtId="0" fontId="44" fillId="0" borderId="31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33" fillId="0" borderId="9" xfId="0" applyFont="1" applyBorder="1" applyAlignment="1">
      <alignment horizontal="center" wrapText="1"/>
    </xf>
    <xf numFmtId="0" fontId="33" fillId="0" borderId="9" xfId="0" applyFont="1" applyBorder="1" applyAlignment="1">
      <alignment horizontal="center"/>
    </xf>
    <xf numFmtId="0" fontId="46" fillId="0" borderId="15" xfId="0" applyFont="1" applyBorder="1" applyAlignment="1">
      <alignment horizontal="center"/>
    </xf>
    <xf numFmtId="0" fontId="46" fillId="0" borderId="24" xfId="0" applyFont="1" applyBorder="1" applyAlignment="1">
      <alignment horizontal="center"/>
    </xf>
    <xf numFmtId="0" fontId="46" fillId="0" borderId="16" xfId="0" applyFont="1" applyBorder="1" applyAlignment="1">
      <alignment horizontal="center"/>
    </xf>
    <xf numFmtId="0" fontId="45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top" wrapText="1" indent="1"/>
    </xf>
    <xf numFmtId="0" fontId="12" fillId="0" borderId="9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0" fontId="46" fillId="0" borderId="40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6" fillId="0" borderId="42" xfId="0" applyFont="1" applyBorder="1" applyAlignment="1">
      <alignment horizontal="center"/>
    </xf>
    <xf numFmtId="0" fontId="45" fillId="0" borderId="25" xfId="0" applyFont="1" applyBorder="1" applyAlignment="1">
      <alignment horizontal="center" wrapText="1"/>
    </xf>
    <xf numFmtId="0" fontId="45" fillId="0" borderId="30" xfId="0" applyFont="1" applyBorder="1" applyAlignment="1">
      <alignment horizont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horizontal="left" vertical="top" wrapText="1" indent="1"/>
    </xf>
    <xf numFmtId="0" fontId="12" fillId="0" borderId="26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33" fillId="0" borderId="26" xfId="0" applyFont="1" applyBorder="1" applyAlignment="1">
      <alignment horizontal="center" wrapText="1"/>
    </xf>
    <xf numFmtId="0" fontId="33" fillId="0" borderId="31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5" xfId="0" applyFont="1" applyBorder="1" applyAlignment="1">
      <alignment horizontal="center"/>
    </xf>
    <xf numFmtId="0" fontId="46" fillId="0" borderId="46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6" fillId="0" borderId="47" xfId="0" applyFont="1" applyBorder="1" applyAlignment="1">
      <alignment horizontal="center"/>
    </xf>
    <xf numFmtId="0" fontId="33" fillId="0" borderId="27" xfId="0" applyFont="1" applyBorder="1" applyAlignment="1">
      <alignment horizontal="center" wrapText="1"/>
    </xf>
    <xf numFmtId="0" fontId="33" fillId="0" borderId="32" xfId="0" applyFont="1" applyBorder="1" applyAlignment="1">
      <alignment horizontal="center" wrapText="1"/>
    </xf>
    <xf numFmtId="0" fontId="46" fillId="0" borderId="48" xfId="0" applyFont="1" applyBorder="1" applyAlignment="1">
      <alignment horizontal="center"/>
    </xf>
    <xf numFmtId="0" fontId="46" fillId="0" borderId="49" xfId="0" applyFont="1" applyBorder="1" applyAlignment="1">
      <alignment horizontal="center"/>
    </xf>
    <xf numFmtId="0" fontId="46" fillId="0" borderId="50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36" xfId="0" applyFont="1" applyBorder="1" applyAlignment="1">
      <alignment horizontal="center" wrapText="1"/>
    </xf>
    <xf numFmtId="0" fontId="45" fillId="0" borderId="35" xfId="0" applyFont="1" applyBorder="1" applyAlignment="1">
      <alignment horizontal="center" wrapText="1"/>
    </xf>
    <xf numFmtId="0" fontId="1" fillId="0" borderId="17" xfId="0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top" wrapText="1"/>
    </xf>
    <xf numFmtId="0" fontId="37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19" fillId="0" borderId="25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47" fillId="0" borderId="0" xfId="0" applyFont="1" applyAlignment="1">
      <alignment horizontal="righ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Лист39"/>
  <dimension ref="A1:BR1124"/>
  <sheetViews>
    <sheetView tabSelected="1" view="pageBreakPreview" topLeftCell="F1021" zoomScale="68" zoomScaleNormal="80" zoomScaleSheetLayoutView="68" workbookViewId="0">
      <selection activeCell="X1039" sqref="X1:Y1048576"/>
    </sheetView>
  </sheetViews>
  <sheetFormatPr defaultRowHeight="14.4" x14ac:dyDescent="0.3"/>
  <cols>
    <col min="1" max="1" width="25.6640625" customWidth="1"/>
    <col min="2" max="2" width="17.6640625" customWidth="1"/>
    <col min="3" max="3" width="9.5546875" style="91" customWidth="1"/>
    <col min="4" max="4" width="10.33203125" bestFit="1" customWidth="1"/>
    <col min="6" max="8" width="8.88671875" customWidth="1"/>
    <col min="9" max="9" width="10" customWidth="1"/>
    <col min="10" max="15" width="8.88671875" customWidth="1"/>
    <col min="16" max="16" width="10" customWidth="1"/>
    <col min="17" max="23" width="8.88671875" customWidth="1"/>
    <col min="24" max="24" width="15.109375" customWidth="1"/>
    <col min="25" max="26" width="10.88671875" customWidth="1"/>
    <col min="31" max="33" width="4.6640625" customWidth="1"/>
    <col min="34" max="34" width="7.44140625" customWidth="1"/>
    <col min="35" max="48" width="4.6640625" customWidth="1"/>
    <col min="49" max="49" width="13.33203125" customWidth="1"/>
  </cols>
  <sheetData>
    <row r="1" spans="1:49" x14ac:dyDescent="0.3">
      <c r="A1" t="s">
        <v>29</v>
      </c>
      <c r="AA1" t="s">
        <v>30</v>
      </c>
    </row>
    <row r="2" spans="1:49" ht="15" customHeight="1" x14ac:dyDescent="0.3">
      <c r="A2" s="436" t="s">
        <v>26</v>
      </c>
      <c r="B2" s="442" t="s">
        <v>2</v>
      </c>
      <c r="C2" s="448" t="s">
        <v>1</v>
      </c>
      <c r="D2" s="444" t="s">
        <v>3</v>
      </c>
      <c r="E2" s="445"/>
      <c r="F2" s="437" t="s">
        <v>22</v>
      </c>
      <c r="G2" s="437" t="s">
        <v>23</v>
      </c>
      <c r="H2" s="437" t="s">
        <v>24</v>
      </c>
      <c r="I2" s="437" t="s">
        <v>25</v>
      </c>
      <c r="J2" s="439" t="s">
        <v>6</v>
      </c>
      <c r="K2" s="440"/>
      <c r="L2" s="440"/>
      <c r="M2" s="440"/>
      <c r="N2" s="440"/>
      <c r="O2" s="439" t="s">
        <v>7</v>
      </c>
      <c r="P2" s="440"/>
      <c r="Q2" s="440"/>
      <c r="R2" s="440"/>
      <c r="S2" s="440"/>
      <c r="T2" s="440"/>
      <c r="U2" s="440"/>
      <c r="V2" s="440"/>
      <c r="W2" s="440"/>
      <c r="X2" s="434" t="s">
        <v>28</v>
      </c>
      <c r="Y2" s="436" t="s">
        <v>41</v>
      </c>
      <c r="Z2" s="52"/>
      <c r="AA2" s="436" t="s">
        <v>26</v>
      </c>
      <c r="AB2" s="442" t="s">
        <v>2</v>
      </c>
      <c r="AC2" s="444" t="s">
        <v>3</v>
      </c>
      <c r="AD2" s="445"/>
      <c r="AE2" s="437" t="s">
        <v>22</v>
      </c>
      <c r="AF2" s="437" t="s">
        <v>23</v>
      </c>
      <c r="AG2" s="437" t="s">
        <v>24</v>
      </c>
      <c r="AH2" s="437" t="s">
        <v>25</v>
      </c>
      <c r="AI2" s="439" t="s">
        <v>6</v>
      </c>
      <c r="AJ2" s="440"/>
      <c r="AK2" s="440"/>
      <c r="AL2" s="440"/>
      <c r="AM2" s="440"/>
      <c r="AN2" s="439" t="s">
        <v>7</v>
      </c>
      <c r="AO2" s="440"/>
      <c r="AP2" s="440"/>
      <c r="AQ2" s="440"/>
      <c r="AR2" s="440"/>
      <c r="AS2" s="440"/>
      <c r="AT2" s="440"/>
      <c r="AU2" s="440"/>
      <c r="AV2" s="441"/>
      <c r="AW2" s="436" t="s">
        <v>31</v>
      </c>
    </row>
    <row r="3" spans="1:49" ht="15" customHeight="1" thickBot="1" x14ac:dyDescent="0.35">
      <c r="A3" s="434"/>
      <c r="B3" s="450"/>
      <c r="C3" s="449"/>
      <c r="D3" s="153" t="s">
        <v>4</v>
      </c>
      <c r="E3" s="153" t="s">
        <v>5</v>
      </c>
      <c r="F3" s="451"/>
      <c r="G3" s="451"/>
      <c r="H3" s="451"/>
      <c r="I3" s="451"/>
      <c r="J3" s="153" t="s">
        <v>8</v>
      </c>
      <c r="K3" s="153" t="s">
        <v>9</v>
      </c>
      <c r="L3" s="154" t="s">
        <v>10</v>
      </c>
      <c r="M3" s="153" t="s">
        <v>11</v>
      </c>
      <c r="N3" s="153" t="s">
        <v>12</v>
      </c>
      <c r="O3" s="153" t="s">
        <v>13</v>
      </c>
      <c r="P3" s="153" t="s">
        <v>14</v>
      </c>
      <c r="Q3" s="153" t="s">
        <v>15</v>
      </c>
      <c r="R3" s="153" t="s">
        <v>16</v>
      </c>
      <c r="S3" s="153" t="s">
        <v>17</v>
      </c>
      <c r="T3" s="153" t="s">
        <v>18</v>
      </c>
      <c r="U3" s="154" t="s">
        <v>19</v>
      </c>
      <c r="V3" s="153" t="s">
        <v>20</v>
      </c>
      <c r="W3" s="155" t="s">
        <v>21</v>
      </c>
      <c r="X3" s="435"/>
      <c r="Y3" s="434"/>
      <c r="Z3" s="52"/>
      <c r="AA3" s="436"/>
      <c r="AB3" s="443"/>
      <c r="AC3" s="2" t="s">
        <v>4</v>
      </c>
      <c r="AD3" s="2" t="s">
        <v>5</v>
      </c>
      <c r="AE3" s="438"/>
      <c r="AF3" s="438"/>
      <c r="AG3" s="438"/>
      <c r="AH3" s="438"/>
      <c r="AI3" s="2" t="s">
        <v>8</v>
      </c>
      <c r="AJ3" s="2" t="s">
        <v>9</v>
      </c>
      <c r="AK3" s="1" t="s">
        <v>10</v>
      </c>
      <c r="AL3" s="2" t="s">
        <v>11</v>
      </c>
      <c r="AM3" s="2" t="s">
        <v>12</v>
      </c>
      <c r="AN3" s="2" t="s">
        <v>13</v>
      </c>
      <c r="AO3" s="2" t="s">
        <v>14</v>
      </c>
      <c r="AP3" s="2" t="s">
        <v>15</v>
      </c>
      <c r="AQ3" s="2" t="s">
        <v>16</v>
      </c>
      <c r="AR3" s="2" t="s">
        <v>17</v>
      </c>
      <c r="AS3" s="2" t="s">
        <v>18</v>
      </c>
      <c r="AT3" s="1" t="s">
        <v>19</v>
      </c>
      <c r="AU3" s="2" t="s">
        <v>20</v>
      </c>
      <c r="AV3" s="1" t="s">
        <v>21</v>
      </c>
      <c r="AW3" s="436"/>
    </row>
    <row r="4" spans="1:49" ht="18" x14ac:dyDescent="0.35">
      <c r="A4" s="257" t="s">
        <v>27</v>
      </c>
      <c r="B4" s="258"/>
      <c r="C4" s="259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60"/>
      <c r="AA4" s="17"/>
    </row>
    <row r="5" spans="1:49" ht="18" x14ac:dyDescent="0.35">
      <c r="A5" s="261" t="s">
        <v>124</v>
      </c>
      <c r="B5" s="17"/>
      <c r="C5" s="92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262"/>
      <c r="AA5" s="17"/>
    </row>
    <row r="6" spans="1:49" ht="18" x14ac:dyDescent="0.35">
      <c r="A6" s="261" t="s">
        <v>0</v>
      </c>
      <c r="B6" s="17"/>
      <c r="C6" s="92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262"/>
      <c r="AA6" s="17"/>
    </row>
    <row r="7" spans="1:49" ht="15" customHeight="1" x14ac:dyDescent="0.3">
      <c r="A7" s="263" t="s">
        <v>32</v>
      </c>
      <c r="B7" s="50"/>
      <c r="C7" s="92">
        <v>150</v>
      </c>
      <c r="D7" s="17"/>
      <c r="E7" s="17"/>
      <c r="F7" s="17"/>
      <c r="G7" s="51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50"/>
      <c r="X7" s="17" t="s">
        <v>33</v>
      </c>
      <c r="Y7" s="262">
        <v>1</v>
      </c>
      <c r="AA7" s="17" t="s">
        <v>32</v>
      </c>
      <c r="AW7" t="s">
        <v>33</v>
      </c>
    </row>
    <row r="8" spans="1:49" ht="41.4" x14ac:dyDescent="0.3">
      <c r="A8" s="263"/>
      <c r="B8" s="97" t="s">
        <v>34</v>
      </c>
      <c r="C8" s="93"/>
      <c r="D8" s="17">
        <f>C7*AC8/AD14</f>
        <v>12</v>
      </c>
      <c r="E8" s="17">
        <f>C7*AD8/AD14</f>
        <v>12</v>
      </c>
      <c r="F8" s="17">
        <f>$C$7*AE$8/$AD$14</f>
        <v>1.425</v>
      </c>
      <c r="G8" s="51">
        <f t="shared" ref="G8:W8" si="0">$C$7*AF$8/$AD$14</f>
        <v>0.34499999999999997</v>
      </c>
      <c r="H8" s="17">
        <f t="shared" si="0"/>
        <v>6.24</v>
      </c>
      <c r="I8" s="17">
        <f t="shared" si="0"/>
        <v>33.765000000000001</v>
      </c>
      <c r="J8" s="17">
        <f t="shared" si="0"/>
        <v>3.7499999999999999E-2</v>
      </c>
      <c r="K8" s="17">
        <f t="shared" si="0"/>
        <v>1.95E-2</v>
      </c>
      <c r="L8" s="17">
        <f t="shared" si="0"/>
        <v>0.14399999999999999</v>
      </c>
      <c r="M8" s="17">
        <f t="shared" si="0"/>
        <v>0</v>
      </c>
      <c r="N8" s="17">
        <f t="shared" si="0"/>
        <v>0</v>
      </c>
      <c r="O8" s="17">
        <f t="shared" si="0"/>
        <v>0.27</v>
      </c>
      <c r="P8" s="17">
        <f t="shared" si="0"/>
        <v>37.799999999999997</v>
      </c>
      <c r="Q8" s="17">
        <f t="shared" si="0"/>
        <v>2.1</v>
      </c>
      <c r="R8" s="17">
        <f t="shared" si="0"/>
        <v>20.85</v>
      </c>
      <c r="S8" s="17">
        <f t="shared" si="0"/>
        <v>31.05</v>
      </c>
      <c r="T8" s="17">
        <f t="shared" si="0"/>
        <v>0.69899999999999995</v>
      </c>
      <c r="U8" s="17">
        <f t="shared" si="0"/>
        <v>0.39</v>
      </c>
      <c r="V8" s="17">
        <f t="shared" si="0"/>
        <v>0.60150000000000003</v>
      </c>
      <c r="W8" s="17">
        <f t="shared" si="0"/>
        <v>2.7</v>
      </c>
      <c r="X8" s="17"/>
      <c r="Y8" s="262"/>
      <c r="AA8" s="17"/>
      <c r="AB8" s="53" t="s">
        <v>34</v>
      </c>
      <c r="AC8" s="3">
        <v>80</v>
      </c>
      <c r="AD8" s="3">
        <v>80</v>
      </c>
      <c r="AE8" s="6">
        <v>9.5</v>
      </c>
      <c r="AF8" s="6">
        <v>2.2999999999999998</v>
      </c>
      <c r="AG8" s="6">
        <v>41.6</v>
      </c>
      <c r="AH8" s="7">
        <v>225.1</v>
      </c>
      <c r="AI8" s="15">
        <v>0.25</v>
      </c>
      <c r="AJ8" s="15">
        <v>0.13</v>
      </c>
      <c r="AK8" s="9">
        <v>0.96</v>
      </c>
      <c r="AL8" s="3">
        <v>0</v>
      </c>
      <c r="AM8" s="3">
        <v>0</v>
      </c>
      <c r="AN8" s="6">
        <v>1.8</v>
      </c>
      <c r="AO8" s="3">
        <v>252</v>
      </c>
      <c r="AP8" s="3">
        <v>14</v>
      </c>
      <c r="AQ8" s="3">
        <v>139</v>
      </c>
      <c r="AR8" s="3">
        <v>207</v>
      </c>
      <c r="AS8" s="15">
        <v>4.66</v>
      </c>
      <c r="AT8" s="10">
        <v>2.6</v>
      </c>
      <c r="AU8" s="15">
        <v>4.01</v>
      </c>
      <c r="AV8" s="11">
        <v>18</v>
      </c>
    </row>
    <row r="9" spans="1:49" ht="15" customHeight="1" x14ac:dyDescent="0.3">
      <c r="A9" s="263"/>
      <c r="B9" s="97" t="s">
        <v>35</v>
      </c>
      <c r="C9" s="93"/>
      <c r="D9" s="17">
        <f>C7*AC9/AD14</f>
        <v>120</v>
      </c>
      <c r="E9" s="17">
        <f>C7*AD9/AD14</f>
        <v>120</v>
      </c>
      <c r="F9" s="17">
        <f>$C$7*AE$9/$AD$14</f>
        <v>2.8650000000000002</v>
      </c>
      <c r="G9" s="51">
        <f t="shared" ref="G9:W9" si="1">$C$7*AF$9/$AD$14</f>
        <v>2.31</v>
      </c>
      <c r="H9" s="17">
        <f t="shared" si="1"/>
        <v>4.59</v>
      </c>
      <c r="I9" s="17">
        <f t="shared" si="1"/>
        <v>50.58</v>
      </c>
      <c r="J9" s="17">
        <f t="shared" si="1"/>
        <v>0.03</v>
      </c>
      <c r="K9" s="17">
        <f t="shared" si="1"/>
        <v>0.126</v>
      </c>
      <c r="L9" s="17">
        <f t="shared" si="1"/>
        <v>13.86</v>
      </c>
      <c r="M9" s="17">
        <f t="shared" si="1"/>
        <v>0</v>
      </c>
      <c r="N9" s="17">
        <f t="shared" si="1"/>
        <v>0.54600000000000004</v>
      </c>
      <c r="O9" s="17">
        <f t="shared" si="1"/>
        <v>39.9</v>
      </c>
      <c r="P9" s="17">
        <f t="shared" si="1"/>
        <v>127.2</v>
      </c>
      <c r="Q9" s="17">
        <f t="shared" si="1"/>
        <v>110.85</v>
      </c>
      <c r="R9" s="17">
        <f t="shared" si="1"/>
        <v>12.75</v>
      </c>
      <c r="S9" s="17">
        <f t="shared" si="1"/>
        <v>82.2</v>
      </c>
      <c r="T9" s="17">
        <f t="shared" si="1"/>
        <v>9.1499999999999998E-2</v>
      </c>
      <c r="U9" s="17">
        <f t="shared" si="1"/>
        <v>9.4499999999999993</v>
      </c>
      <c r="V9" s="17">
        <f t="shared" si="1"/>
        <v>1.845</v>
      </c>
      <c r="W9" s="17">
        <f t="shared" si="1"/>
        <v>21</v>
      </c>
      <c r="X9" s="17"/>
      <c r="Y9" s="262"/>
      <c r="AA9" s="17"/>
      <c r="AB9" s="53" t="s">
        <v>35</v>
      </c>
      <c r="AC9" s="308">
        <v>800</v>
      </c>
      <c r="AD9" s="308">
        <v>800</v>
      </c>
      <c r="AE9" s="6">
        <v>19.100000000000001</v>
      </c>
      <c r="AF9" s="6">
        <v>15.4</v>
      </c>
      <c r="AG9" s="6">
        <v>30.6</v>
      </c>
      <c r="AH9" s="7">
        <v>337.2</v>
      </c>
      <c r="AI9" s="6">
        <v>0.2</v>
      </c>
      <c r="AJ9" s="15">
        <v>0.84</v>
      </c>
      <c r="AK9" s="12">
        <v>92.4</v>
      </c>
      <c r="AL9" s="3">
        <v>0</v>
      </c>
      <c r="AM9" s="15">
        <v>3.64</v>
      </c>
      <c r="AN9" s="3">
        <v>266</v>
      </c>
      <c r="AO9" s="3">
        <v>848</v>
      </c>
      <c r="AP9" s="3">
        <v>739</v>
      </c>
      <c r="AQ9" s="3">
        <v>85</v>
      </c>
      <c r="AR9" s="3">
        <v>548</v>
      </c>
      <c r="AS9" s="15">
        <v>0.61</v>
      </c>
      <c r="AT9" s="13">
        <v>63</v>
      </c>
      <c r="AU9" s="6">
        <v>12.3</v>
      </c>
      <c r="AV9" s="11">
        <v>140</v>
      </c>
    </row>
    <row r="10" spans="1:49" ht="15" customHeight="1" x14ac:dyDescent="0.3">
      <c r="A10" s="263"/>
      <c r="B10" s="97" t="s">
        <v>36</v>
      </c>
      <c r="C10" s="93"/>
      <c r="D10" s="17">
        <f>C7*AC10/AD14</f>
        <v>1.2</v>
      </c>
      <c r="E10" s="17">
        <f>C7*AD10/AD14</f>
        <v>1.2</v>
      </c>
      <c r="F10" s="17">
        <f>$C$7*AE$10/$AD$14</f>
        <v>0</v>
      </c>
      <c r="G10" s="51">
        <f t="shared" ref="G10:W10" si="2">$C$7*AF$10/$AD$14</f>
        <v>0</v>
      </c>
      <c r="H10" s="17">
        <f t="shared" si="2"/>
        <v>1.095</v>
      </c>
      <c r="I10" s="17">
        <f t="shared" si="2"/>
        <v>4.3650000000000002</v>
      </c>
      <c r="J10" s="17">
        <f t="shared" si="2"/>
        <v>0</v>
      </c>
      <c r="K10" s="17">
        <f t="shared" si="2"/>
        <v>0</v>
      </c>
      <c r="L10" s="17">
        <f t="shared" si="2"/>
        <v>0</v>
      </c>
      <c r="M10" s="17">
        <f t="shared" si="2"/>
        <v>0</v>
      </c>
      <c r="N10" s="17">
        <f t="shared" si="2"/>
        <v>0</v>
      </c>
      <c r="O10" s="17">
        <f t="shared" si="2"/>
        <v>1.4999999999999999E-2</v>
      </c>
      <c r="P10" s="17">
        <f t="shared" si="2"/>
        <v>0.03</v>
      </c>
      <c r="Q10" s="17">
        <f t="shared" si="2"/>
        <v>1.4999999999999999E-2</v>
      </c>
      <c r="R10" s="17">
        <f t="shared" si="2"/>
        <v>0</v>
      </c>
      <c r="S10" s="17">
        <f t="shared" si="2"/>
        <v>0</v>
      </c>
      <c r="T10" s="17">
        <f t="shared" si="2"/>
        <v>3.0000000000000001E-3</v>
      </c>
      <c r="U10" s="17">
        <f t="shared" si="2"/>
        <v>0</v>
      </c>
      <c r="V10" s="17">
        <f t="shared" si="2"/>
        <v>0</v>
      </c>
      <c r="W10" s="17">
        <f t="shared" si="2"/>
        <v>0</v>
      </c>
      <c r="X10" s="17"/>
      <c r="Y10" s="262"/>
      <c r="AA10" s="17"/>
      <c r="AB10" s="53" t="s">
        <v>36</v>
      </c>
      <c r="AC10" s="3">
        <v>8</v>
      </c>
      <c r="AD10" s="3">
        <v>8</v>
      </c>
      <c r="AE10" s="3">
        <v>0</v>
      </c>
      <c r="AF10" s="3">
        <v>0</v>
      </c>
      <c r="AG10" s="6">
        <v>7.3</v>
      </c>
      <c r="AH10" s="7">
        <v>29.1</v>
      </c>
      <c r="AI10" s="3">
        <v>0</v>
      </c>
      <c r="AJ10" s="3">
        <v>0</v>
      </c>
      <c r="AK10" s="11">
        <v>0</v>
      </c>
      <c r="AL10" s="3">
        <v>0</v>
      </c>
      <c r="AM10" s="3">
        <v>0</v>
      </c>
      <c r="AN10" s="6">
        <v>0.1</v>
      </c>
      <c r="AO10" s="6">
        <v>0.2</v>
      </c>
      <c r="AP10" s="6">
        <v>0.1</v>
      </c>
      <c r="AQ10" s="3">
        <v>0</v>
      </c>
      <c r="AR10" s="3">
        <v>0</v>
      </c>
      <c r="AS10" s="15">
        <v>0.02</v>
      </c>
      <c r="AT10" s="14">
        <v>0</v>
      </c>
      <c r="AU10" s="3">
        <v>0</v>
      </c>
      <c r="AV10" s="11">
        <v>0</v>
      </c>
    </row>
    <row r="11" spans="1:49" ht="15" customHeight="1" x14ac:dyDescent="0.3">
      <c r="A11" s="263"/>
      <c r="B11" s="97" t="s">
        <v>37</v>
      </c>
      <c r="C11" s="93"/>
      <c r="D11" s="17">
        <f>C7*AC11/AD14</f>
        <v>1.5</v>
      </c>
      <c r="E11" s="17">
        <f>C7*AD11/AD14</f>
        <v>1.5</v>
      </c>
      <c r="F11" s="17">
        <f>$C$7*AE$11/$AD$14</f>
        <v>1.4999999999999999E-2</v>
      </c>
      <c r="G11" s="51">
        <f t="shared" ref="G11:W11" si="3">$C$7*AF$11/$AD$14</f>
        <v>0.96</v>
      </c>
      <c r="H11" s="17">
        <f t="shared" si="3"/>
        <v>1.4999999999999999E-2</v>
      </c>
      <c r="I11" s="17">
        <f t="shared" si="3"/>
        <v>8.73</v>
      </c>
      <c r="J11" s="17">
        <f t="shared" si="3"/>
        <v>0</v>
      </c>
      <c r="K11" s="17">
        <f t="shared" si="3"/>
        <v>1.5E-3</v>
      </c>
      <c r="L11" s="17">
        <f t="shared" si="3"/>
        <v>4.05</v>
      </c>
      <c r="M11" s="17">
        <f t="shared" si="3"/>
        <v>1.95E-2</v>
      </c>
      <c r="N11" s="17">
        <f t="shared" si="3"/>
        <v>0</v>
      </c>
      <c r="O11" s="17">
        <f t="shared" si="3"/>
        <v>0.16500000000000001</v>
      </c>
      <c r="P11" s="17">
        <f t="shared" si="3"/>
        <v>0.375</v>
      </c>
      <c r="Q11" s="17">
        <f t="shared" si="3"/>
        <v>0.315</v>
      </c>
      <c r="R11" s="17">
        <f t="shared" si="3"/>
        <v>0</v>
      </c>
      <c r="S11" s="17">
        <f t="shared" si="3"/>
        <v>0.39</v>
      </c>
      <c r="T11" s="17">
        <f t="shared" si="3"/>
        <v>3.0000000000000001E-3</v>
      </c>
      <c r="U11" s="17">
        <f t="shared" si="3"/>
        <v>0</v>
      </c>
      <c r="V11" s="17">
        <f t="shared" si="3"/>
        <v>1.35E-2</v>
      </c>
      <c r="W11" s="17">
        <f t="shared" si="3"/>
        <v>4.4999999999999998E-2</v>
      </c>
      <c r="X11" s="17"/>
      <c r="Y11" s="262"/>
      <c r="AA11" s="17"/>
      <c r="AB11" s="53" t="s">
        <v>37</v>
      </c>
      <c r="AC11" s="3">
        <v>10</v>
      </c>
      <c r="AD11" s="3">
        <v>10</v>
      </c>
      <c r="AE11" s="6">
        <v>0.1</v>
      </c>
      <c r="AF11" s="6">
        <v>6.4</v>
      </c>
      <c r="AG11" s="6">
        <v>0.1</v>
      </c>
      <c r="AH11" s="7">
        <v>58.2</v>
      </c>
      <c r="AI11" s="3">
        <v>0</v>
      </c>
      <c r="AJ11" s="15">
        <v>0.01</v>
      </c>
      <c r="AK11" s="11">
        <v>27</v>
      </c>
      <c r="AL11" s="15">
        <v>0.13</v>
      </c>
      <c r="AM11" s="3">
        <v>0</v>
      </c>
      <c r="AN11" s="6">
        <v>1.1000000000000001</v>
      </c>
      <c r="AO11" s="6">
        <v>2.5</v>
      </c>
      <c r="AP11" s="6">
        <v>2.1</v>
      </c>
      <c r="AQ11" s="3">
        <v>0</v>
      </c>
      <c r="AR11" s="6">
        <v>2.6</v>
      </c>
      <c r="AS11" s="15">
        <v>0.02</v>
      </c>
      <c r="AT11" s="14">
        <v>0</v>
      </c>
      <c r="AU11" s="15">
        <v>0.09</v>
      </c>
      <c r="AV11" s="12">
        <v>0.3</v>
      </c>
    </row>
    <row r="12" spans="1:49" ht="69" x14ac:dyDescent="0.3">
      <c r="A12" s="263"/>
      <c r="B12" s="97" t="s">
        <v>38</v>
      </c>
      <c r="C12" s="93"/>
      <c r="D12" s="17">
        <f>E14*AC12/AD14</f>
        <v>0</v>
      </c>
      <c r="E12" s="17">
        <f>C7*AD12/AD14</f>
        <v>0.15</v>
      </c>
      <c r="F12" s="17">
        <f>$C$7*AE$12/$AD$14</f>
        <v>0</v>
      </c>
      <c r="G12" s="51">
        <f t="shared" ref="G12:W12" si="4">$C$7*AF$12/$AD$14</f>
        <v>0</v>
      </c>
      <c r="H12" s="17">
        <f t="shared" si="4"/>
        <v>0</v>
      </c>
      <c r="I12" s="17">
        <f t="shared" si="4"/>
        <v>0</v>
      </c>
      <c r="J12" s="17">
        <f t="shared" si="4"/>
        <v>0</v>
      </c>
      <c r="K12" s="17">
        <f t="shared" si="4"/>
        <v>0</v>
      </c>
      <c r="L12" s="17">
        <f t="shared" si="4"/>
        <v>0</v>
      </c>
      <c r="M12" s="17">
        <f t="shared" si="4"/>
        <v>0</v>
      </c>
      <c r="N12" s="17">
        <f t="shared" si="4"/>
        <v>0</v>
      </c>
      <c r="O12" s="17">
        <f t="shared" si="4"/>
        <v>44.1</v>
      </c>
      <c r="P12" s="17">
        <f t="shared" si="4"/>
        <v>1.4999999999999999E-2</v>
      </c>
      <c r="Q12" s="17">
        <f t="shared" si="4"/>
        <v>0.48</v>
      </c>
      <c r="R12" s="17">
        <f t="shared" si="4"/>
        <v>0.03</v>
      </c>
      <c r="S12" s="17">
        <f t="shared" si="4"/>
        <v>0.105</v>
      </c>
      <c r="T12" s="17">
        <f t="shared" si="4"/>
        <v>4.4999999999999997E-3</v>
      </c>
      <c r="U12" s="17">
        <f t="shared" si="4"/>
        <v>6</v>
      </c>
      <c r="V12" s="17">
        <f t="shared" si="4"/>
        <v>0</v>
      </c>
      <c r="W12" s="17">
        <f t="shared" si="4"/>
        <v>0</v>
      </c>
      <c r="X12" s="17"/>
      <c r="Y12" s="262"/>
      <c r="AA12" s="17"/>
      <c r="AB12" s="53" t="s">
        <v>38</v>
      </c>
      <c r="AC12" s="3">
        <v>1</v>
      </c>
      <c r="AD12" s="3">
        <v>1</v>
      </c>
      <c r="AE12" s="3">
        <v>0</v>
      </c>
      <c r="AF12" s="3">
        <v>0</v>
      </c>
      <c r="AG12" s="3">
        <v>0</v>
      </c>
      <c r="AH12" s="8">
        <v>0</v>
      </c>
      <c r="AI12" s="3">
        <v>0</v>
      </c>
      <c r="AJ12" s="3">
        <v>0</v>
      </c>
      <c r="AK12" s="11">
        <v>0</v>
      </c>
      <c r="AL12" s="3">
        <v>0</v>
      </c>
      <c r="AM12" s="3">
        <v>0</v>
      </c>
      <c r="AN12" s="3">
        <v>294</v>
      </c>
      <c r="AO12" s="6">
        <v>0.1</v>
      </c>
      <c r="AP12" s="6">
        <v>3.2</v>
      </c>
      <c r="AQ12" s="6">
        <v>0.2</v>
      </c>
      <c r="AR12" s="6">
        <v>0.7</v>
      </c>
      <c r="AS12" s="15">
        <v>0.03</v>
      </c>
      <c r="AT12" s="13">
        <v>40</v>
      </c>
      <c r="AU12" s="3">
        <v>0</v>
      </c>
      <c r="AV12" s="11">
        <v>0</v>
      </c>
    </row>
    <row r="13" spans="1:49" x14ac:dyDescent="0.3">
      <c r="A13" s="263"/>
      <c r="B13" s="97" t="s">
        <v>39</v>
      </c>
      <c r="C13" s="93"/>
      <c r="D13" s="17">
        <f>E14*AC13/AD14</f>
        <v>0</v>
      </c>
      <c r="E13" s="17">
        <f>C7*AD13/AD14</f>
        <v>30</v>
      </c>
      <c r="F13" s="17">
        <f>$C$7*AE$13/$AD$14</f>
        <v>0</v>
      </c>
      <c r="G13" s="51">
        <f t="shared" ref="G13:W13" si="5">$C$7*AF$13/$AD$14</f>
        <v>0</v>
      </c>
      <c r="H13" s="17">
        <f t="shared" si="5"/>
        <v>0</v>
      </c>
      <c r="I13" s="17">
        <f t="shared" si="5"/>
        <v>0</v>
      </c>
      <c r="J13" s="17">
        <f t="shared" si="5"/>
        <v>0</v>
      </c>
      <c r="K13" s="17">
        <f t="shared" si="5"/>
        <v>0</v>
      </c>
      <c r="L13" s="17">
        <f t="shared" si="5"/>
        <v>0</v>
      </c>
      <c r="M13" s="17">
        <f t="shared" si="5"/>
        <v>0</v>
      </c>
      <c r="N13" s="17">
        <f t="shared" si="5"/>
        <v>0</v>
      </c>
      <c r="O13" s="17">
        <f t="shared" si="5"/>
        <v>0</v>
      </c>
      <c r="P13" s="17">
        <f t="shared" si="5"/>
        <v>0</v>
      </c>
      <c r="Q13" s="17">
        <f t="shared" si="5"/>
        <v>0</v>
      </c>
      <c r="R13" s="17">
        <f t="shared" si="5"/>
        <v>0</v>
      </c>
      <c r="S13" s="17">
        <f t="shared" si="5"/>
        <v>0</v>
      </c>
      <c r="T13" s="17">
        <f t="shared" si="5"/>
        <v>0</v>
      </c>
      <c r="U13" s="17">
        <f t="shared" si="5"/>
        <v>0</v>
      </c>
      <c r="V13" s="17">
        <f t="shared" si="5"/>
        <v>0</v>
      </c>
      <c r="W13" s="17">
        <f t="shared" si="5"/>
        <v>0</v>
      </c>
      <c r="X13" s="17"/>
      <c r="Y13" s="262"/>
      <c r="AA13" s="17"/>
      <c r="AB13" s="53" t="s">
        <v>39</v>
      </c>
      <c r="AC13" s="308">
        <v>200</v>
      </c>
      <c r="AD13" s="308">
        <v>200</v>
      </c>
      <c r="AE13" s="3">
        <v>0</v>
      </c>
      <c r="AF13" s="3">
        <v>0</v>
      </c>
      <c r="AG13" s="3">
        <v>0</v>
      </c>
      <c r="AH13" s="8">
        <v>0</v>
      </c>
      <c r="AI13" s="3">
        <v>0</v>
      </c>
      <c r="AJ13" s="3">
        <v>0</v>
      </c>
      <c r="AK13" s="11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14">
        <v>0</v>
      </c>
      <c r="AU13" s="3">
        <v>0</v>
      </c>
      <c r="AV13" s="11">
        <v>0</v>
      </c>
    </row>
    <row r="14" spans="1:49" x14ac:dyDescent="0.3">
      <c r="A14" s="263"/>
      <c r="B14" s="98" t="s">
        <v>40</v>
      </c>
      <c r="C14" s="94"/>
      <c r="D14" s="17"/>
      <c r="E14" s="17"/>
      <c r="F14" s="17">
        <f>SUM(F8:F13)</f>
        <v>4.3049999999999997</v>
      </c>
      <c r="G14" s="51">
        <f t="shared" ref="G14:W14" si="6">SUM(G8:G13)</f>
        <v>3.6150000000000002</v>
      </c>
      <c r="H14" s="17">
        <f t="shared" si="6"/>
        <v>11.940000000000001</v>
      </c>
      <c r="I14" s="17">
        <f t="shared" si="6"/>
        <v>97.44</v>
      </c>
      <c r="J14" s="17">
        <f t="shared" si="6"/>
        <v>6.7500000000000004E-2</v>
      </c>
      <c r="K14" s="17">
        <f t="shared" si="6"/>
        <v>0.14699999999999999</v>
      </c>
      <c r="L14" s="17">
        <f t="shared" si="6"/>
        <v>18.053999999999998</v>
      </c>
      <c r="M14" s="17">
        <f t="shared" si="6"/>
        <v>1.95E-2</v>
      </c>
      <c r="N14" s="17">
        <f t="shared" si="6"/>
        <v>0.54600000000000004</v>
      </c>
      <c r="O14" s="17">
        <f t="shared" si="6"/>
        <v>84.45</v>
      </c>
      <c r="P14" s="17">
        <f t="shared" si="6"/>
        <v>165.42</v>
      </c>
      <c r="Q14" s="17">
        <f t="shared" si="6"/>
        <v>113.75999999999999</v>
      </c>
      <c r="R14" s="17">
        <f t="shared" si="6"/>
        <v>33.630000000000003</v>
      </c>
      <c r="S14" s="17">
        <f t="shared" si="6"/>
        <v>113.745</v>
      </c>
      <c r="T14" s="17">
        <f t="shared" si="6"/>
        <v>0.80099999999999993</v>
      </c>
      <c r="U14" s="17">
        <f t="shared" si="6"/>
        <v>15.84</v>
      </c>
      <c r="V14" s="17">
        <f t="shared" si="6"/>
        <v>2.46</v>
      </c>
      <c r="W14" s="50">
        <f t="shared" si="6"/>
        <v>23.745000000000001</v>
      </c>
      <c r="X14" s="17"/>
      <c r="Y14" s="262"/>
      <c r="AA14" s="17"/>
      <c r="AB14" s="54" t="s">
        <v>40</v>
      </c>
      <c r="AC14" s="4"/>
      <c r="AD14" s="5">
        <v>1000</v>
      </c>
      <c r="AE14" s="16">
        <f>SUM(AE8:AE13)</f>
        <v>28.700000000000003</v>
      </c>
      <c r="AF14" s="16">
        <f t="shared" ref="AF14:AV14" si="7">SUM(AF8:AF13)</f>
        <v>24.1</v>
      </c>
      <c r="AG14" s="16">
        <f t="shared" si="7"/>
        <v>79.599999999999994</v>
      </c>
      <c r="AH14" s="16">
        <f t="shared" si="7"/>
        <v>649.6</v>
      </c>
      <c r="AI14" s="16">
        <f t="shared" si="7"/>
        <v>0.45</v>
      </c>
      <c r="AJ14" s="16">
        <f t="shared" si="7"/>
        <v>0.98</v>
      </c>
      <c r="AK14" s="16">
        <f t="shared" si="7"/>
        <v>120.36</v>
      </c>
      <c r="AL14" s="16">
        <f t="shared" si="7"/>
        <v>0.13</v>
      </c>
      <c r="AM14" s="16">
        <f t="shared" si="7"/>
        <v>3.64</v>
      </c>
      <c r="AN14" s="16">
        <f t="shared" si="7"/>
        <v>563</v>
      </c>
      <c r="AO14" s="16">
        <f t="shared" si="7"/>
        <v>1102.8</v>
      </c>
      <c r="AP14" s="16">
        <f t="shared" si="7"/>
        <v>758.40000000000009</v>
      </c>
      <c r="AQ14" s="16">
        <f t="shared" si="7"/>
        <v>224.2</v>
      </c>
      <c r="AR14" s="16">
        <f t="shared" si="7"/>
        <v>758.30000000000007</v>
      </c>
      <c r="AS14" s="16">
        <f t="shared" si="7"/>
        <v>5.34</v>
      </c>
      <c r="AT14" s="16">
        <f t="shared" si="7"/>
        <v>105.6</v>
      </c>
      <c r="AU14" s="16">
        <f t="shared" si="7"/>
        <v>16.400000000000002</v>
      </c>
      <c r="AV14" s="16">
        <f t="shared" si="7"/>
        <v>158.30000000000001</v>
      </c>
    </row>
    <row r="15" spans="1:49" x14ac:dyDescent="0.3">
      <c r="A15" s="263" t="s">
        <v>90</v>
      </c>
      <c r="B15" s="50"/>
      <c r="C15" s="92">
        <v>170</v>
      </c>
      <c r="D15" s="17"/>
      <c r="E15" s="17"/>
      <c r="F15" s="17"/>
      <c r="G15" s="51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 t="s">
        <v>92</v>
      </c>
      <c r="Y15" s="262">
        <v>2</v>
      </c>
      <c r="AA15" s="17" t="s">
        <v>90</v>
      </c>
      <c r="AW15" t="s">
        <v>92</v>
      </c>
    </row>
    <row r="16" spans="1:49" ht="27.6" x14ac:dyDescent="0.3">
      <c r="A16" s="263"/>
      <c r="B16" s="99" t="s">
        <v>80</v>
      </c>
      <c r="C16" s="95"/>
      <c r="D16" s="67">
        <f>C$15*AC16/AD$20</f>
        <v>2.4933333333333336</v>
      </c>
      <c r="E16" s="17">
        <f>C$15*AD16/AD$20</f>
        <v>2.4933333333333336</v>
      </c>
      <c r="F16" s="17">
        <f>$C$15*AE16/$AD$20</f>
        <v>0.56666666666666665</v>
      </c>
      <c r="G16" s="51">
        <f t="shared" ref="G16:W19" si="8">$C$15*AF16/$AD$20</f>
        <v>0.34</v>
      </c>
      <c r="H16" s="17">
        <f t="shared" si="8"/>
        <v>0.22666666666666666</v>
      </c>
      <c r="I16" s="17">
        <f t="shared" si="8"/>
        <v>6.3466666666666658</v>
      </c>
      <c r="J16" s="17">
        <f t="shared" si="8"/>
        <v>0</v>
      </c>
      <c r="K16" s="17">
        <f t="shared" si="8"/>
        <v>0</v>
      </c>
      <c r="L16" s="17">
        <f t="shared" si="8"/>
        <v>4.533333333333333E-2</v>
      </c>
      <c r="M16" s="17">
        <f t="shared" si="8"/>
        <v>0</v>
      </c>
      <c r="N16" s="17">
        <f t="shared" si="8"/>
        <v>0</v>
      </c>
      <c r="O16" s="17">
        <f t="shared" si="8"/>
        <v>0.22666666666666666</v>
      </c>
      <c r="P16" s="17">
        <f t="shared" si="8"/>
        <v>31.96</v>
      </c>
      <c r="Q16" s="17">
        <f t="shared" si="8"/>
        <v>2.8333333333333335</v>
      </c>
      <c r="R16" s="17">
        <f t="shared" si="8"/>
        <v>9.4066666666666681</v>
      </c>
      <c r="S16" s="17">
        <f t="shared" si="8"/>
        <v>14.733333333333333</v>
      </c>
      <c r="T16" s="17">
        <f t="shared" si="8"/>
        <v>0.48733333333333329</v>
      </c>
      <c r="U16" s="17">
        <f t="shared" si="8"/>
        <v>0</v>
      </c>
      <c r="V16" s="17">
        <f t="shared" si="8"/>
        <v>0</v>
      </c>
      <c r="W16" s="17">
        <f t="shared" si="8"/>
        <v>6.2333333333333334</v>
      </c>
      <c r="Y16" s="262"/>
      <c r="AA16" s="17"/>
      <c r="AB16" s="55" t="s">
        <v>80</v>
      </c>
      <c r="AC16" s="56">
        <v>2.2000000000000002</v>
      </c>
      <c r="AD16" s="56">
        <v>2.2000000000000002</v>
      </c>
      <c r="AE16" s="56">
        <v>0.5</v>
      </c>
      <c r="AF16" s="56">
        <v>0.3</v>
      </c>
      <c r="AG16" s="56">
        <v>0.2</v>
      </c>
      <c r="AH16" s="56">
        <v>5.6</v>
      </c>
      <c r="AI16" s="62">
        <v>0</v>
      </c>
      <c r="AJ16" s="62">
        <v>0</v>
      </c>
      <c r="AK16" s="43">
        <v>0.04</v>
      </c>
      <c r="AL16" s="62">
        <v>0</v>
      </c>
      <c r="AM16" s="62">
        <v>0</v>
      </c>
      <c r="AN16" s="63">
        <v>0.2</v>
      </c>
      <c r="AO16" s="63">
        <v>28.2</v>
      </c>
      <c r="AP16" s="63">
        <v>2.5</v>
      </c>
      <c r="AQ16" s="63">
        <v>8.3000000000000007</v>
      </c>
      <c r="AR16" s="62">
        <v>13</v>
      </c>
      <c r="AS16" s="64">
        <v>0.43</v>
      </c>
      <c r="AT16" s="31">
        <v>0</v>
      </c>
      <c r="AU16" s="62">
        <v>0</v>
      </c>
      <c r="AV16" s="30">
        <v>5.5</v>
      </c>
    </row>
    <row r="17" spans="1:49" ht="41.4" x14ac:dyDescent="0.3">
      <c r="A17" s="263"/>
      <c r="B17" s="273" t="s">
        <v>302</v>
      </c>
      <c r="C17" s="95"/>
      <c r="D17" s="67">
        <f>C$15*AC17/AD$20</f>
        <v>96.333333333333329</v>
      </c>
      <c r="E17" s="17">
        <f t="shared" ref="E17:E19" si="9">C$15*AD17/AD$20</f>
        <v>96.333333333333329</v>
      </c>
      <c r="F17" s="17">
        <f>$C$15*AE17/$AD$20</f>
        <v>2.2666666666666666</v>
      </c>
      <c r="G17" s="51">
        <f t="shared" si="8"/>
        <v>1.9266666666666667</v>
      </c>
      <c r="H17" s="17">
        <f t="shared" si="8"/>
        <v>3.74</v>
      </c>
      <c r="I17" s="17">
        <f t="shared" si="8"/>
        <v>40.913333333333334</v>
      </c>
      <c r="J17" s="17">
        <f t="shared" si="8"/>
        <v>2.2666666666666665E-2</v>
      </c>
      <c r="K17" s="17">
        <f t="shared" si="8"/>
        <v>0.10199999999999999</v>
      </c>
      <c r="L17" s="17">
        <f t="shared" si="8"/>
        <v>11.22</v>
      </c>
      <c r="M17" s="17">
        <f t="shared" si="8"/>
        <v>0</v>
      </c>
      <c r="N17" s="17">
        <f t="shared" si="8"/>
        <v>0.442</v>
      </c>
      <c r="O17" s="17">
        <f t="shared" si="8"/>
        <v>32.866666666666667</v>
      </c>
      <c r="P17" s="17">
        <f t="shared" si="8"/>
        <v>103.02000000000001</v>
      </c>
      <c r="Q17" s="17">
        <f t="shared" si="8"/>
        <v>89.533333333333331</v>
      </c>
      <c r="R17" s="17">
        <f t="shared" si="8"/>
        <v>10.313333333333333</v>
      </c>
      <c r="S17" s="17">
        <f t="shared" si="8"/>
        <v>66.86666666666666</v>
      </c>
      <c r="T17" s="17">
        <f t="shared" si="8"/>
        <v>7.9333333333333339E-2</v>
      </c>
      <c r="U17" s="17">
        <f t="shared" si="8"/>
        <v>7.706666666666667</v>
      </c>
      <c r="V17" s="17">
        <f t="shared" si="8"/>
        <v>1.496</v>
      </c>
      <c r="W17" s="17">
        <f t="shared" si="8"/>
        <v>17</v>
      </c>
      <c r="X17" s="17"/>
      <c r="Y17" s="262"/>
      <c r="AA17" s="17"/>
      <c r="AB17" s="55" t="s">
        <v>85</v>
      </c>
      <c r="AC17" s="287">
        <v>85</v>
      </c>
      <c r="AD17" s="287">
        <v>85</v>
      </c>
      <c r="AE17" s="57">
        <v>2</v>
      </c>
      <c r="AF17" s="56">
        <v>1.7</v>
      </c>
      <c r="AG17" s="56">
        <v>3.3</v>
      </c>
      <c r="AH17" s="56">
        <v>36.1</v>
      </c>
      <c r="AI17" s="64">
        <v>0.02</v>
      </c>
      <c r="AJ17" s="64">
        <v>0.09</v>
      </c>
      <c r="AK17" s="30">
        <v>9.9</v>
      </c>
      <c r="AL17" s="62">
        <v>0</v>
      </c>
      <c r="AM17" s="64">
        <v>0.39</v>
      </c>
      <c r="AN17" s="62">
        <v>29</v>
      </c>
      <c r="AO17" s="63">
        <v>90.9</v>
      </c>
      <c r="AP17" s="62">
        <v>79</v>
      </c>
      <c r="AQ17" s="63">
        <v>9.1</v>
      </c>
      <c r="AR17" s="62">
        <v>59</v>
      </c>
      <c r="AS17" s="64">
        <v>7.0000000000000007E-2</v>
      </c>
      <c r="AT17" s="29">
        <v>6.8</v>
      </c>
      <c r="AU17" s="64">
        <v>1.32</v>
      </c>
      <c r="AV17" s="28">
        <v>15</v>
      </c>
    </row>
    <row r="18" spans="1:49" ht="15" customHeight="1" x14ac:dyDescent="0.3">
      <c r="A18" s="263"/>
      <c r="B18" s="99" t="s">
        <v>36</v>
      </c>
      <c r="C18" s="95"/>
      <c r="D18" s="67">
        <f>C$15*AC18/AD$20</f>
        <v>5.8933333333333335</v>
      </c>
      <c r="E18" s="17">
        <f t="shared" si="9"/>
        <v>5.8933333333333335</v>
      </c>
      <c r="F18" s="17">
        <f>$C$15*AE18/$AD$20</f>
        <v>0</v>
      </c>
      <c r="G18" s="51">
        <f t="shared" si="8"/>
        <v>0</v>
      </c>
      <c r="H18" s="17">
        <f t="shared" si="8"/>
        <v>5.44</v>
      </c>
      <c r="I18" s="17">
        <f t="shared" si="8"/>
        <v>21.646666666666668</v>
      </c>
      <c r="J18" s="17">
        <f t="shared" si="8"/>
        <v>0</v>
      </c>
      <c r="K18" s="17">
        <f t="shared" si="8"/>
        <v>0</v>
      </c>
      <c r="L18" s="17">
        <f t="shared" si="8"/>
        <v>0</v>
      </c>
      <c r="M18" s="17">
        <f t="shared" si="8"/>
        <v>0</v>
      </c>
      <c r="N18" s="17">
        <f t="shared" si="8"/>
        <v>0</v>
      </c>
      <c r="O18" s="17">
        <f t="shared" si="8"/>
        <v>0</v>
      </c>
      <c r="P18" s="17">
        <f t="shared" si="8"/>
        <v>0.14733333333333334</v>
      </c>
      <c r="Q18" s="17">
        <f t="shared" si="8"/>
        <v>0.11333333333333333</v>
      </c>
      <c r="R18" s="17">
        <f t="shared" si="8"/>
        <v>0</v>
      </c>
      <c r="S18" s="17">
        <f t="shared" si="8"/>
        <v>0</v>
      </c>
      <c r="T18" s="17">
        <f t="shared" si="8"/>
        <v>1.1333333333333332E-2</v>
      </c>
      <c r="U18" s="17">
        <f t="shared" si="8"/>
        <v>0</v>
      </c>
      <c r="V18" s="17">
        <f t="shared" si="8"/>
        <v>0</v>
      </c>
      <c r="W18" s="17">
        <f t="shared" si="8"/>
        <v>0</v>
      </c>
      <c r="X18" s="17"/>
      <c r="Y18" s="262"/>
      <c r="AA18" s="17"/>
      <c r="AB18" s="55" t="s">
        <v>91</v>
      </c>
      <c r="AC18" s="56">
        <v>5.2</v>
      </c>
      <c r="AD18" s="56">
        <v>5.2</v>
      </c>
      <c r="AE18" s="57">
        <v>0</v>
      </c>
      <c r="AF18" s="57">
        <v>0</v>
      </c>
      <c r="AG18" s="56">
        <v>4.8</v>
      </c>
      <c r="AH18" s="56">
        <v>19.100000000000001</v>
      </c>
      <c r="AI18" s="62">
        <v>0</v>
      </c>
      <c r="AJ18" s="62">
        <v>0</v>
      </c>
      <c r="AK18" s="28">
        <v>0</v>
      </c>
      <c r="AL18" s="62">
        <v>0</v>
      </c>
      <c r="AM18" s="62">
        <v>0</v>
      </c>
      <c r="AN18" s="62">
        <v>0</v>
      </c>
      <c r="AO18" s="64">
        <v>0.13</v>
      </c>
      <c r="AP18" s="63">
        <v>0.1</v>
      </c>
      <c r="AQ18" s="62">
        <v>0</v>
      </c>
      <c r="AR18" s="62">
        <v>0</v>
      </c>
      <c r="AS18" s="64">
        <v>0.01</v>
      </c>
      <c r="AT18" s="31">
        <v>0</v>
      </c>
      <c r="AU18" s="62">
        <v>0</v>
      </c>
      <c r="AV18" s="28">
        <v>0</v>
      </c>
    </row>
    <row r="19" spans="1:49" ht="15" customHeight="1" x14ac:dyDescent="0.3">
      <c r="A19" s="263"/>
      <c r="B19" s="99" t="s">
        <v>39</v>
      </c>
      <c r="C19" s="95"/>
      <c r="D19" s="67">
        <f>C$15*AC19/AD$20</f>
        <v>82.166666666666671</v>
      </c>
      <c r="E19" s="17">
        <f t="shared" si="9"/>
        <v>82.166666666666671</v>
      </c>
      <c r="F19" s="17">
        <f>$C$15*AE19/$AD$20</f>
        <v>0</v>
      </c>
      <c r="G19" s="51">
        <f t="shared" si="8"/>
        <v>0</v>
      </c>
      <c r="H19" s="17">
        <f t="shared" si="8"/>
        <v>0</v>
      </c>
      <c r="I19" s="17">
        <f t="shared" si="8"/>
        <v>0</v>
      </c>
      <c r="J19" s="17">
        <f t="shared" si="8"/>
        <v>0</v>
      </c>
      <c r="K19" s="17">
        <f t="shared" si="8"/>
        <v>0</v>
      </c>
      <c r="L19" s="17">
        <f t="shared" si="8"/>
        <v>0</v>
      </c>
      <c r="M19" s="17">
        <f t="shared" si="8"/>
        <v>0</v>
      </c>
      <c r="N19" s="17">
        <f t="shared" si="8"/>
        <v>0</v>
      </c>
      <c r="O19" s="17">
        <f t="shared" si="8"/>
        <v>0</v>
      </c>
      <c r="P19" s="17">
        <f t="shared" si="8"/>
        <v>0</v>
      </c>
      <c r="Q19" s="17">
        <f t="shared" si="8"/>
        <v>0</v>
      </c>
      <c r="R19" s="17">
        <f t="shared" si="8"/>
        <v>0</v>
      </c>
      <c r="S19" s="17">
        <f t="shared" si="8"/>
        <v>0</v>
      </c>
      <c r="T19" s="17">
        <f t="shared" si="8"/>
        <v>0</v>
      </c>
      <c r="U19" s="17">
        <f t="shared" si="8"/>
        <v>0</v>
      </c>
      <c r="V19" s="17">
        <f t="shared" si="8"/>
        <v>0</v>
      </c>
      <c r="W19" s="17">
        <f t="shared" si="8"/>
        <v>0</v>
      </c>
      <c r="X19" s="17"/>
      <c r="Y19" s="262"/>
      <c r="AA19" s="17"/>
      <c r="AB19" s="55" t="s">
        <v>39</v>
      </c>
      <c r="AC19" s="299">
        <v>72.5</v>
      </c>
      <c r="AD19" s="299">
        <v>72.5</v>
      </c>
      <c r="AE19" s="57">
        <v>0</v>
      </c>
      <c r="AF19" s="57">
        <v>0</v>
      </c>
      <c r="AG19" s="57">
        <v>0</v>
      </c>
      <c r="AH19" s="57">
        <v>0</v>
      </c>
      <c r="AI19" s="62">
        <v>0</v>
      </c>
      <c r="AJ19" s="62">
        <v>0</v>
      </c>
      <c r="AK19" s="28">
        <v>0</v>
      </c>
      <c r="AL19" s="62">
        <v>0</v>
      </c>
      <c r="AM19" s="62">
        <v>0</v>
      </c>
      <c r="AN19" s="62">
        <v>0</v>
      </c>
      <c r="AO19" s="62">
        <v>0</v>
      </c>
      <c r="AP19" s="62">
        <v>0</v>
      </c>
      <c r="AQ19" s="62">
        <v>0</v>
      </c>
      <c r="AR19" s="62">
        <v>0</v>
      </c>
      <c r="AS19" s="62">
        <v>0</v>
      </c>
      <c r="AT19" s="31">
        <v>0</v>
      </c>
      <c r="AU19" s="62">
        <v>0</v>
      </c>
      <c r="AV19" s="28">
        <v>0</v>
      </c>
    </row>
    <row r="20" spans="1:49" ht="15" customHeight="1" x14ac:dyDescent="0.3">
      <c r="A20" s="263"/>
      <c r="B20" s="69" t="s">
        <v>40</v>
      </c>
      <c r="C20" s="96"/>
      <c r="D20" s="17"/>
      <c r="E20" s="17"/>
      <c r="F20" s="17">
        <f>SUM(F16:F19)</f>
        <v>2.833333333333333</v>
      </c>
      <c r="G20" s="17">
        <f t="shared" ref="G20:W20" si="10">SUM(G16:G19)</f>
        <v>2.2666666666666666</v>
      </c>
      <c r="H20" s="17">
        <f t="shared" si="10"/>
        <v>9.4066666666666663</v>
      </c>
      <c r="I20" s="17">
        <f t="shared" si="10"/>
        <v>68.906666666666666</v>
      </c>
      <c r="J20" s="17">
        <f t="shared" si="10"/>
        <v>2.2666666666666665E-2</v>
      </c>
      <c r="K20" s="17">
        <f t="shared" si="10"/>
        <v>0.10199999999999999</v>
      </c>
      <c r="L20" s="17">
        <f t="shared" si="10"/>
        <v>11.265333333333334</v>
      </c>
      <c r="M20" s="17">
        <f t="shared" si="10"/>
        <v>0</v>
      </c>
      <c r="N20" s="17">
        <f t="shared" si="10"/>
        <v>0.442</v>
      </c>
      <c r="O20" s="17">
        <f t="shared" si="10"/>
        <v>33.093333333333334</v>
      </c>
      <c r="P20" s="17">
        <f t="shared" si="10"/>
        <v>135.12733333333335</v>
      </c>
      <c r="Q20" s="17">
        <f t="shared" si="10"/>
        <v>92.47999999999999</v>
      </c>
      <c r="R20" s="17">
        <f t="shared" si="10"/>
        <v>19.72</v>
      </c>
      <c r="S20" s="17">
        <f t="shared" si="10"/>
        <v>81.599999999999994</v>
      </c>
      <c r="T20" s="17">
        <f t="shared" si="10"/>
        <v>0.57799999999999996</v>
      </c>
      <c r="U20" s="17">
        <f t="shared" si="10"/>
        <v>7.706666666666667</v>
      </c>
      <c r="V20" s="17">
        <f t="shared" si="10"/>
        <v>1.496</v>
      </c>
      <c r="W20" s="17">
        <f t="shared" si="10"/>
        <v>23.233333333333334</v>
      </c>
      <c r="X20" s="17"/>
      <c r="Y20" s="262"/>
      <c r="AA20" s="68"/>
      <c r="AB20" s="72" t="s">
        <v>40</v>
      </c>
      <c r="AC20" s="59"/>
      <c r="AD20" s="60">
        <v>150</v>
      </c>
      <c r="AE20" s="61">
        <v>2.5</v>
      </c>
      <c r="AF20" s="60">
        <v>2</v>
      </c>
      <c r="AG20" s="61">
        <v>8.3000000000000007</v>
      </c>
      <c r="AH20" s="61">
        <v>60.8</v>
      </c>
      <c r="AI20" s="65">
        <v>0.02</v>
      </c>
      <c r="AJ20" s="65">
        <v>0.09</v>
      </c>
      <c r="AK20" s="48">
        <v>9.94</v>
      </c>
      <c r="AL20" s="66">
        <v>0</v>
      </c>
      <c r="AM20" s="65">
        <v>0.39</v>
      </c>
      <c r="AN20" s="66">
        <v>29</v>
      </c>
      <c r="AO20" s="66">
        <v>119</v>
      </c>
      <c r="AP20" s="66">
        <v>82</v>
      </c>
      <c r="AQ20" s="66">
        <v>17</v>
      </c>
      <c r="AR20" s="66">
        <v>72</v>
      </c>
      <c r="AS20" s="65">
        <v>0.51</v>
      </c>
      <c r="AT20" s="49">
        <v>6.8</v>
      </c>
      <c r="AU20" s="65">
        <v>1.32</v>
      </c>
      <c r="AV20" s="32">
        <v>21</v>
      </c>
    </row>
    <row r="21" spans="1:49" x14ac:dyDescent="0.3">
      <c r="A21" s="263" t="s">
        <v>93</v>
      </c>
      <c r="B21" s="17"/>
      <c r="C21" s="92">
        <v>4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 t="s">
        <v>94</v>
      </c>
      <c r="Y21" s="262">
        <v>3</v>
      </c>
      <c r="AA21" s="17" t="s">
        <v>93</v>
      </c>
      <c r="AB21" s="17"/>
      <c r="AW21" t="s">
        <v>94</v>
      </c>
    </row>
    <row r="22" spans="1:49" ht="15" customHeight="1" x14ac:dyDescent="0.3">
      <c r="A22" s="263"/>
      <c r="B22" s="70" t="s">
        <v>37</v>
      </c>
      <c r="C22" s="95"/>
      <c r="D22" s="67">
        <f>C$21*AC22/AD$23</f>
        <v>4</v>
      </c>
      <c r="E22" s="67">
        <f>C$21*AD22/AD$23</f>
        <v>4</v>
      </c>
      <c r="F22" s="67">
        <f>$C$21*AE22/$AD$22</f>
        <v>0.04</v>
      </c>
      <c r="G22" s="67">
        <f t="shared" ref="G22:W22" si="11">$C$21*AF22/$AD$22</f>
        <v>2.88</v>
      </c>
      <c r="H22" s="67">
        <f t="shared" si="11"/>
        <v>0.04</v>
      </c>
      <c r="I22" s="67">
        <f t="shared" si="11"/>
        <v>26.439999999999998</v>
      </c>
      <c r="J22" s="67">
        <f t="shared" si="11"/>
        <v>0</v>
      </c>
      <c r="K22" s="67">
        <f t="shared" si="11"/>
        <v>8.0000000000000002E-3</v>
      </c>
      <c r="L22" s="67">
        <f t="shared" si="11"/>
        <v>18</v>
      </c>
      <c r="M22" s="67">
        <f t="shared" si="11"/>
        <v>5.6000000000000008E-2</v>
      </c>
      <c r="N22" s="67">
        <f t="shared" si="11"/>
        <v>0</v>
      </c>
      <c r="O22" s="67">
        <f t="shared" si="11"/>
        <v>0.64</v>
      </c>
      <c r="P22" s="67">
        <f t="shared" si="11"/>
        <v>1.2</v>
      </c>
      <c r="Q22" s="67">
        <f t="shared" si="11"/>
        <v>0.96</v>
      </c>
      <c r="R22" s="67">
        <f t="shared" si="11"/>
        <v>0</v>
      </c>
      <c r="S22" s="67">
        <f t="shared" si="11"/>
        <v>1.2</v>
      </c>
      <c r="T22" s="67">
        <f t="shared" si="11"/>
        <v>8.0000000000000002E-3</v>
      </c>
      <c r="U22" s="67">
        <f t="shared" si="11"/>
        <v>0</v>
      </c>
      <c r="V22" s="67">
        <f t="shared" si="11"/>
        <v>0.04</v>
      </c>
      <c r="W22" s="67">
        <f t="shared" si="11"/>
        <v>0.08</v>
      </c>
      <c r="X22" s="17"/>
      <c r="Y22" s="262"/>
      <c r="AA22" s="17"/>
      <c r="AB22" s="70" t="s">
        <v>37</v>
      </c>
      <c r="AC22" s="58">
        <v>5</v>
      </c>
      <c r="AD22" s="57">
        <v>5</v>
      </c>
      <c r="AE22" s="71">
        <v>0.05</v>
      </c>
      <c r="AF22" s="56">
        <v>3.6</v>
      </c>
      <c r="AG22" s="71">
        <v>0.05</v>
      </c>
      <c r="AH22" s="71">
        <v>33.049999999999997</v>
      </c>
      <c r="AI22" s="57">
        <v>0</v>
      </c>
      <c r="AJ22" s="71">
        <v>0.01</v>
      </c>
      <c r="AK22" s="20">
        <v>22.5</v>
      </c>
      <c r="AL22" s="71">
        <v>7.0000000000000007E-2</v>
      </c>
      <c r="AM22" s="57">
        <v>0</v>
      </c>
      <c r="AN22" s="56">
        <v>0.8</v>
      </c>
      <c r="AO22" s="56">
        <v>1.5</v>
      </c>
      <c r="AP22" s="56">
        <v>1.2</v>
      </c>
      <c r="AQ22" s="57">
        <v>0</v>
      </c>
      <c r="AR22" s="56">
        <v>1.5</v>
      </c>
      <c r="AS22" s="71">
        <v>0.01</v>
      </c>
      <c r="AT22" s="19">
        <v>0</v>
      </c>
      <c r="AU22" s="71">
        <v>0.05</v>
      </c>
      <c r="AV22" s="20">
        <v>0.1</v>
      </c>
    </row>
    <row r="23" spans="1:49" x14ac:dyDescent="0.3">
      <c r="A23" s="263"/>
      <c r="B23" s="69" t="s">
        <v>40</v>
      </c>
      <c r="C23" s="96"/>
      <c r="D23" s="17"/>
      <c r="E23" s="17"/>
      <c r="F23" s="17">
        <f>SUM(F22)</f>
        <v>0.04</v>
      </c>
      <c r="G23" s="17">
        <f t="shared" ref="G23:W23" si="12">SUM(G22)</f>
        <v>2.88</v>
      </c>
      <c r="H23" s="17">
        <f t="shared" si="12"/>
        <v>0.04</v>
      </c>
      <c r="I23" s="17">
        <f t="shared" si="12"/>
        <v>26.439999999999998</v>
      </c>
      <c r="J23" s="17">
        <f t="shared" si="12"/>
        <v>0</v>
      </c>
      <c r="K23" s="17">
        <f t="shared" si="12"/>
        <v>8.0000000000000002E-3</v>
      </c>
      <c r="L23" s="17">
        <f t="shared" si="12"/>
        <v>18</v>
      </c>
      <c r="M23" s="17">
        <f t="shared" si="12"/>
        <v>5.6000000000000008E-2</v>
      </c>
      <c r="N23" s="17">
        <f t="shared" si="12"/>
        <v>0</v>
      </c>
      <c r="O23" s="17">
        <f t="shared" si="12"/>
        <v>0.64</v>
      </c>
      <c r="P23" s="17">
        <f t="shared" si="12"/>
        <v>1.2</v>
      </c>
      <c r="Q23" s="17">
        <f t="shared" si="12"/>
        <v>0.96</v>
      </c>
      <c r="R23" s="17">
        <f t="shared" si="12"/>
        <v>0</v>
      </c>
      <c r="S23" s="17">
        <f t="shared" si="12"/>
        <v>1.2</v>
      </c>
      <c r="T23" s="17">
        <f t="shared" si="12"/>
        <v>8.0000000000000002E-3</v>
      </c>
      <c r="U23" s="17">
        <f t="shared" si="12"/>
        <v>0</v>
      </c>
      <c r="V23" s="17">
        <f t="shared" si="12"/>
        <v>0.04</v>
      </c>
      <c r="W23" s="17">
        <f t="shared" si="12"/>
        <v>0.08</v>
      </c>
      <c r="X23" s="17"/>
      <c r="Y23" s="262"/>
      <c r="AB23" s="73" t="s">
        <v>40</v>
      </c>
      <c r="AC23" s="74"/>
      <c r="AD23" s="75">
        <v>5</v>
      </c>
      <c r="AE23" s="76">
        <v>0.05</v>
      </c>
      <c r="AF23" s="77">
        <v>3.6</v>
      </c>
      <c r="AG23" s="76">
        <v>0.05</v>
      </c>
      <c r="AH23" s="76">
        <v>33.049999999999997</v>
      </c>
      <c r="AI23" s="75">
        <v>0</v>
      </c>
      <c r="AJ23" s="76">
        <v>0.01</v>
      </c>
      <c r="AK23" s="78">
        <v>22.5</v>
      </c>
      <c r="AL23" s="76">
        <v>7.0000000000000007E-2</v>
      </c>
      <c r="AM23" s="75">
        <v>0</v>
      </c>
      <c r="AN23" s="77">
        <v>0.8</v>
      </c>
      <c r="AO23" s="77">
        <v>1.5</v>
      </c>
      <c r="AP23" s="77">
        <v>1.2</v>
      </c>
      <c r="AQ23" s="75">
        <v>0</v>
      </c>
      <c r="AR23" s="77">
        <v>1.5</v>
      </c>
      <c r="AS23" s="76">
        <v>0.01</v>
      </c>
      <c r="AT23" s="79">
        <v>0</v>
      </c>
      <c r="AU23" s="76">
        <v>0.05</v>
      </c>
      <c r="AV23" s="78">
        <v>0.1</v>
      </c>
    </row>
    <row r="24" spans="1:49" x14ac:dyDescent="0.3">
      <c r="A24" s="263" t="s">
        <v>95</v>
      </c>
      <c r="B24" s="17"/>
      <c r="C24" s="92">
        <v>30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 t="s">
        <v>96</v>
      </c>
      <c r="Y24" s="262">
        <v>4</v>
      </c>
      <c r="AA24" s="17" t="s">
        <v>95</v>
      </c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t="s">
        <v>96</v>
      </c>
    </row>
    <row r="25" spans="1:49" x14ac:dyDescent="0.3">
      <c r="A25" s="263"/>
      <c r="B25" s="17" t="s">
        <v>95</v>
      </c>
      <c r="C25" s="92"/>
      <c r="D25" s="17">
        <f>C24*AC25/AD26</f>
        <v>30</v>
      </c>
      <c r="E25" s="17">
        <f>C24*AD25/AD26</f>
        <v>30</v>
      </c>
      <c r="F25" s="17">
        <f>C24*AE25/AD26</f>
        <v>2.25</v>
      </c>
      <c r="G25" s="17">
        <f>C24*AF25/AD26</f>
        <v>0.3</v>
      </c>
      <c r="H25" s="17">
        <f>C24*AG25/AD26</f>
        <v>15</v>
      </c>
      <c r="I25" s="17">
        <f>C24*AH25/AD26</f>
        <v>72</v>
      </c>
      <c r="J25" s="17">
        <f>C24*AI25/AD26</f>
        <v>0</v>
      </c>
      <c r="K25" s="17">
        <f>C24*AJ25/AD26</f>
        <v>0</v>
      </c>
      <c r="L25" s="17">
        <f>C24*AK25/AD26</f>
        <v>0</v>
      </c>
      <c r="M25" s="17">
        <f>C24*AL25/AD26</f>
        <v>0</v>
      </c>
      <c r="N25" s="17">
        <f>C24*AM25/AD26</f>
        <v>0</v>
      </c>
      <c r="O25" s="17">
        <f>C24*AN25/AD26</f>
        <v>0</v>
      </c>
      <c r="P25" s="17">
        <f>C24*AO25/AD26</f>
        <v>0</v>
      </c>
      <c r="Q25" s="17">
        <f>C24*AP25/AD26</f>
        <v>0</v>
      </c>
      <c r="R25" s="17">
        <f>C24*AQ25/AD26</f>
        <v>0</v>
      </c>
      <c r="S25" s="17">
        <f>C24*AR25/AD26</f>
        <v>0</v>
      </c>
      <c r="T25" s="17">
        <f>C24*AS25/AD26</f>
        <v>0</v>
      </c>
      <c r="U25" s="17">
        <f>C24*AT25/AD26</f>
        <v>0</v>
      </c>
      <c r="V25" s="17">
        <f>C24*AU25/AD26</f>
        <v>0</v>
      </c>
      <c r="W25" s="17">
        <f>C24*AV25/AD26</f>
        <v>0</v>
      </c>
      <c r="X25" s="17"/>
      <c r="Y25" s="262"/>
      <c r="AA25" s="17"/>
      <c r="AB25" s="17" t="s">
        <v>95</v>
      </c>
      <c r="AC25" s="17">
        <v>100</v>
      </c>
      <c r="AD25" s="17">
        <v>100</v>
      </c>
      <c r="AE25" s="17">
        <v>7.5</v>
      </c>
      <c r="AF25" s="17">
        <v>1</v>
      </c>
      <c r="AG25" s="17">
        <v>50</v>
      </c>
      <c r="AH25" s="17">
        <v>240</v>
      </c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</row>
    <row r="26" spans="1:49" x14ac:dyDescent="0.3">
      <c r="A26" s="263"/>
      <c r="B26" s="69" t="s">
        <v>40</v>
      </c>
      <c r="C26" s="96"/>
      <c r="D26" s="17"/>
      <c r="E26" s="17"/>
      <c r="F26" s="17">
        <f>SUM(F25)</f>
        <v>2.25</v>
      </c>
      <c r="G26" s="17">
        <f t="shared" ref="G26:W26" si="13">SUM(G25)</f>
        <v>0.3</v>
      </c>
      <c r="H26" s="17">
        <f t="shared" si="13"/>
        <v>15</v>
      </c>
      <c r="I26" s="17">
        <f t="shared" si="13"/>
        <v>72</v>
      </c>
      <c r="J26" s="17">
        <f t="shared" si="13"/>
        <v>0</v>
      </c>
      <c r="K26" s="17">
        <f t="shared" si="13"/>
        <v>0</v>
      </c>
      <c r="L26" s="17">
        <f t="shared" si="13"/>
        <v>0</v>
      </c>
      <c r="M26" s="17">
        <f t="shared" si="13"/>
        <v>0</v>
      </c>
      <c r="N26" s="17">
        <f t="shared" si="13"/>
        <v>0</v>
      </c>
      <c r="O26" s="17">
        <f t="shared" si="13"/>
        <v>0</v>
      </c>
      <c r="P26" s="17">
        <f t="shared" si="13"/>
        <v>0</v>
      </c>
      <c r="Q26" s="17">
        <f t="shared" si="13"/>
        <v>0</v>
      </c>
      <c r="R26" s="17">
        <f t="shared" si="13"/>
        <v>0</v>
      </c>
      <c r="S26" s="17">
        <f t="shared" si="13"/>
        <v>0</v>
      </c>
      <c r="T26" s="17">
        <f t="shared" si="13"/>
        <v>0</v>
      </c>
      <c r="U26" s="17">
        <f t="shared" si="13"/>
        <v>0</v>
      </c>
      <c r="V26" s="17">
        <f t="shared" si="13"/>
        <v>0</v>
      </c>
      <c r="W26" s="17">
        <f t="shared" si="13"/>
        <v>0</v>
      </c>
      <c r="X26" s="17"/>
      <c r="Y26" s="262"/>
      <c r="AA26" s="17"/>
      <c r="AB26" s="69" t="s">
        <v>40</v>
      </c>
      <c r="AC26" s="17"/>
      <c r="AD26" s="17">
        <v>100</v>
      </c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</row>
    <row r="27" spans="1:49" x14ac:dyDescent="0.3">
      <c r="A27" s="263"/>
      <c r="B27" s="96"/>
      <c r="C27" s="9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262"/>
      <c r="AA27" s="17"/>
      <c r="AB27" s="69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</row>
    <row r="28" spans="1:49" s="113" customFormat="1" ht="18" x14ac:dyDescent="0.35">
      <c r="A28" s="261" t="s">
        <v>115</v>
      </c>
      <c r="B28" s="111"/>
      <c r="C28" s="111">
        <f>SUM(C7:C27)</f>
        <v>354</v>
      </c>
      <c r="D28" s="111">
        <f t="shared" ref="D28:E28" si="14">SUM(D7:D27)</f>
        <v>355.58666666666664</v>
      </c>
      <c r="E28" s="111">
        <f t="shared" si="14"/>
        <v>385.73666666666668</v>
      </c>
      <c r="F28" s="111">
        <f>F14+F20+F23+F26</f>
        <v>9.4283333333333328</v>
      </c>
      <c r="G28" s="111">
        <f t="shared" ref="G28:W28" si="15">G14+G20+G23+G26</f>
        <v>9.0616666666666674</v>
      </c>
      <c r="H28" s="111">
        <f t="shared" si="15"/>
        <v>36.38666666666667</v>
      </c>
      <c r="I28" s="111">
        <f t="shared" si="15"/>
        <v>264.78666666666663</v>
      </c>
      <c r="J28" s="111">
        <f t="shared" si="15"/>
        <v>9.0166666666666673E-2</v>
      </c>
      <c r="K28" s="111">
        <f t="shared" si="15"/>
        <v>0.25700000000000001</v>
      </c>
      <c r="L28" s="111">
        <f t="shared" si="15"/>
        <v>47.319333333333333</v>
      </c>
      <c r="M28" s="111">
        <f t="shared" si="15"/>
        <v>7.5500000000000012E-2</v>
      </c>
      <c r="N28" s="111">
        <f t="shared" si="15"/>
        <v>0.98799999999999999</v>
      </c>
      <c r="O28" s="111">
        <f t="shared" si="15"/>
        <v>118.18333333333334</v>
      </c>
      <c r="P28" s="111">
        <f t="shared" si="15"/>
        <v>301.7473333333333</v>
      </c>
      <c r="Q28" s="111">
        <f t="shared" si="15"/>
        <v>207.2</v>
      </c>
      <c r="R28" s="111">
        <f t="shared" si="15"/>
        <v>53.35</v>
      </c>
      <c r="S28" s="111">
        <f t="shared" si="15"/>
        <v>196.54499999999999</v>
      </c>
      <c r="T28" s="111">
        <f t="shared" si="15"/>
        <v>1.387</v>
      </c>
      <c r="U28" s="111">
        <f t="shared" si="15"/>
        <v>23.546666666666667</v>
      </c>
      <c r="V28" s="111">
        <f t="shared" si="15"/>
        <v>3.996</v>
      </c>
      <c r="W28" s="111">
        <f t="shared" si="15"/>
        <v>47.058333333333337</v>
      </c>
      <c r="X28" s="112"/>
      <c r="Y28" s="264"/>
      <c r="AA28" s="112"/>
      <c r="AB28" s="114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</row>
    <row r="29" spans="1:49" x14ac:dyDescent="0.3">
      <c r="A29" s="263" t="s">
        <v>111</v>
      </c>
      <c r="B29" s="96"/>
      <c r="C29" s="96">
        <v>200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262"/>
      <c r="AA29" s="17"/>
      <c r="AB29" s="96"/>
      <c r="AC29" s="96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t="s">
        <v>96</v>
      </c>
    </row>
    <row r="30" spans="1:49" x14ac:dyDescent="0.3">
      <c r="A30" s="96" t="s">
        <v>112</v>
      </c>
      <c r="B30" s="96" t="s">
        <v>112</v>
      </c>
      <c r="C30" s="96"/>
      <c r="D30" s="17">
        <f>C29*AC30/AD31</f>
        <v>200</v>
      </c>
      <c r="E30" s="17">
        <f>C29*AD30/AD31</f>
        <v>200</v>
      </c>
      <c r="F30" s="17">
        <f>C29*AE30/AD31</f>
        <v>0</v>
      </c>
      <c r="G30" s="17">
        <f>C29*AF30/AD31</f>
        <v>0</v>
      </c>
      <c r="H30" s="17">
        <f>C29*AG30/AD31</f>
        <v>22.4</v>
      </c>
      <c r="I30" s="17">
        <f>C29*AH30/AD31</f>
        <v>90</v>
      </c>
      <c r="J30" s="17">
        <f>C29*AI30/AD31</f>
        <v>0</v>
      </c>
      <c r="K30" s="17">
        <f>C29*AJ30/AD31</f>
        <v>0</v>
      </c>
      <c r="L30" s="17">
        <f>C29*AK30/AD31</f>
        <v>0</v>
      </c>
      <c r="M30" s="17">
        <f>C29*AL30/AD31</f>
        <v>0</v>
      </c>
      <c r="N30" s="17">
        <f>C29*AM30/AD31</f>
        <v>0</v>
      </c>
      <c r="O30" s="17">
        <f>C29*AN30/AD31</f>
        <v>0</v>
      </c>
      <c r="P30" s="17">
        <f>C29*AO30/AD31</f>
        <v>0</v>
      </c>
      <c r="Q30" s="17">
        <f>C29*AP30/AD31</f>
        <v>0</v>
      </c>
      <c r="R30" s="17">
        <f>C29*AQ30/AD31</f>
        <v>0</v>
      </c>
      <c r="S30" s="17">
        <f>C29*AR30/AD31</f>
        <v>0</v>
      </c>
      <c r="T30" s="17">
        <f>C29*AS30/AD31</f>
        <v>0</v>
      </c>
      <c r="U30" s="17">
        <f>C29*AT30/AD31</f>
        <v>0</v>
      </c>
      <c r="V30" s="17">
        <f>C29*AU30/AD31</f>
        <v>0</v>
      </c>
      <c r="W30" s="17">
        <f>C29*AV30/AD31</f>
        <v>0</v>
      </c>
      <c r="X30" s="17" t="s">
        <v>114</v>
      </c>
      <c r="Y30" s="262">
        <v>5</v>
      </c>
      <c r="AA30" s="17"/>
      <c r="AB30" s="96" t="s">
        <v>112</v>
      </c>
      <c r="AC30" s="96">
        <v>100</v>
      </c>
      <c r="AD30" s="17">
        <v>100</v>
      </c>
      <c r="AE30" s="107"/>
      <c r="AF30" s="105"/>
      <c r="AG30" s="105">
        <v>11.2</v>
      </c>
      <c r="AH30" s="63">
        <v>45</v>
      </c>
      <c r="AI30" s="103"/>
      <c r="AJ30" s="103"/>
      <c r="AK30" s="103"/>
      <c r="AL30" s="103"/>
      <c r="AM30" s="103"/>
      <c r="AN30" s="103"/>
      <c r="AO30" s="17"/>
      <c r="AP30" s="17"/>
      <c r="AQ30" s="17"/>
      <c r="AR30" s="17"/>
      <c r="AS30" s="17"/>
      <c r="AT30" s="17"/>
      <c r="AU30" s="17"/>
      <c r="AV30" s="17"/>
    </row>
    <row r="31" spans="1:49" x14ac:dyDescent="0.3">
      <c r="A31" s="96"/>
      <c r="B31" s="96"/>
      <c r="C31" s="96">
        <v>23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262"/>
      <c r="AA31" s="17"/>
      <c r="AB31" s="69" t="s">
        <v>40</v>
      </c>
      <c r="AC31" s="96"/>
      <c r="AD31" s="17">
        <v>100</v>
      </c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t="s">
        <v>114</v>
      </c>
    </row>
    <row r="32" spans="1:49" x14ac:dyDescent="0.3">
      <c r="A32" s="96" t="s">
        <v>113</v>
      </c>
      <c r="B32" s="96" t="s">
        <v>113</v>
      </c>
      <c r="C32" s="96"/>
      <c r="D32" s="17">
        <f>C31*AC32/AD33</f>
        <v>23</v>
      </c>
      <c r="E32" s="17">
        <f>C31*AD32/AD33</f>
        <v>23</v>
      </c>
      <c r="F32" s="17">
        <f>C31*AE32/AD33</f>
        <v>1.7250000000000001</v>
      </c>
      <c r="G32" s="17">
        <f>C31*AF32/AD33</f>
        <v>2.2999999999999998</v>
      </c>
      <c r="H32" s="17">
        <f>C31*AG32/AD33</f>
        <v>17.134999999999998</v>
      </c>
      <c r="I32" s="17">
        <f>C31*AH32/AD33</f>
        <v>95.68</v>
      </c>
      <c r="J32" s="17">
        <f>C31*AI32/AD33</f>
        <v>0</v>
      </c>
      <c r="K32" s="17">
        <f>C31*AJ32/AD33</f>
        <v>0</v>
      </c>
      <c r="L32" s="17">
        <f>C31*AK32/AD33</f>
        <v>0</v>
      </c>
      <c r="M32" s="17">
        <f>C31*AL32/AD33</f>
        <v>0</v>
      </c>
      <c r="N32" s="17">
        <f>C31*AM32/AD33</f>
        <v>0</v>
      </c>
      <c r="O32" s="17">
        <f>C31*AN32/AD33</f>
        <v>0</v>
      </c>
      <c r="P32" s="17">
        <f>C31*AO32/AD33</f>
        <v>0</v>
      </c>
      <c r="Q32" s="17">
        <f>C31*AP32/AD33</f>
        <v>0</v>
      </c>
      <c r="R32" s="17">
        <f>C31*AQ32/AD33</f>
        <v>0</v>
      </c>
      <c r="S32" s="17">
        <f>C31*AR32/AD33</f>
        <v>0</v>
      </c>
      <c r="T32" s="17">
        <f>C31*AS32/AD33</f>
        <v>0</v>
      </c>
      <c r="U32" s="17">
        <f>C31*AT32/AD33</f>
        <v>0</v>
      </c>
      <c r="V32" s="17">
        <f>C31*AU32/AD33</f>
        <v>0</v>
      </c>
      <c r="W32" s="17">
        <f>C31*AV32/AD33</f>
        <v>0</v>
      </c>
      <c r="X32" s="17" t="s">
        <v>114</v>
      </c>
      <c r="Y32" s="262">
        <v>6</v>
      </c>
      <c r="AA32" s="17"/>
      <c r="AB32" s="96" t="s">
        <v>113</v>
      </c>
      <c r="AC32" s="96">
        <v>20</v>
      </c>
      <c r="AD32" s="17">
        <v>20</v>
      </c>
      <c r="AE32" s="103">
        <v>1.5</v>
      </c>
      <c r="AF32" s="102">
        <v>2</v>
      </c>
      <c r="AG32" s="103">
        <v>14.9</v>
      </c>
      <c r="AH32" s="103">
        <v>83.2</v>
      </c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</row>
    <row r="33" spans="1:49" x14ac:dyDescent="0.3">
      <c r="A33" s="263"/>
      <c r="B33" s="96"/>
      <c r="C33" s="96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262"/>
      <c r="AB33" s="140"/>
      <c r="AC33" s="108"/>
      <c r="AD33" s="109">
        <v>20</v>
      </c>
      <c r="AE33" s="106">
        <f>SUM(AE32)</f>
        <v>1.5</v>
      </c>
      <c r="AF33" s="106">
        <f t="shared" ref="AF33:AV33" si="16">SUM(AF32)</f>
        <v>2</v>
      </c>
      <c r="AG33" s="106">
        <f t="shared" si="16"/>
        <v>14.9</v>
      </c>
      <c r="AH33" s="106">
        <f t="shared" si="16"/>
        <v>83.2</v>
      </c>
      <c r="AI33" s="106">
        <f t="shared" si="16"/>
        <v>0</v>
      </c>
      <c r="AJ33" s="106">
        <f t="shared" si="16"/>
        <v>0</v>
      </c>
      <c r="AK33" s="106">
        <f t="shared" si="16"/>
        <v>0</v>
      </c>
      <c r="AL33" s="106">
        <f t="shared" si="16"/>
        <v>0</v>
      </c>
      <c r="AM33" s="106">
        <f t="shared" si="16"/>
        <v>0</v>
      </c>
      <c r="AN33" s="106">
        <f t="shared" si="16"/>
        <v>0</v>
      </c>
      <c r="AO33" s="106">
        <f t="shared" si="16"/>
        <v>0</v>
      </c>
      <c r="AP33" s="106">
        <f t="shared" si="16"/>
        <v>0</v>
      </c>
      <c r="AQ33" s="106">
        <f t="shared" si="16"/>
        <v>0</v>
      </c>
      <c r="AR33" s="106">
        <f t="shared" si="16"/>
        <v>0</v>
      </c>
      <c r="AS33" s="106">
        <f t="shared" si="16"/>
        <v>0</v>
      </c>
      <c r="AT33" s="106">
        <f t="shared" si="16"/>
        <v>0</v>
      </c>
      <c r="AU33" s="106">
        <f t="shared" si="16"/>
        <v>0</v>
      </c>
      <c r="AV33" s="106">
        <f t="shared" si="16"/>
        <v>0</v>
      </c>
    </row>
    <row r="34" spans="1:49" s="113" customFormat="1" ht="18" x14ac:dyDescent="0.35">
      <c r="A34" s="261" t="s">
        <v>116</v>
      </c>
      <c r="B34" s="111"/>
      <c r="C34" s="111">
        <f>SUM(C29:C33)</f>
        <v>223</v>
      </c>
      <c r="D34" s="111">
        <f t="shared" ref="D34:W34" si="17">SUM(D29:D33)</f>
        <v>223</v>
      </c>
      <c r="E34" s="111">
        <f t="shared" si="17"/>
        <v>223</v>
      </c>
      <c r="F34" s="111">
        <f>SUM(F29:F33)</f>
        <v>1.7250000000000001</v>
      </c>
      <c r="G34" s="111">
        <f t="shared" si="17"/>
        <v>2.2999999999999998</v>
      </c>
      <c r="H34" s="111">
        <f t="shared" si="17"/>
        <v>39.534999999999997</v>
      </c>
      <c r="I34" s="111">
        <f t="shared" si="17"/>
        <v>185.68</v>
      </c>
      <c r="J34" s="111">
        <f t="shared" si="17"/>
        <v>0</v>
      </c>
      <c r="K34" s="111">
        <f t="shared" si="17"/>
        <v>0</v>
      </c>
      <c r="L34" s="111">
        <f t="shared" si="17"/>
        <v>0</v>
      </c>
      <c r="M34" s="111">
        <f t="shared" si="17"/>
        <v>0</v>
      </c>
      <c r="N34" s="111">
        <f t="shared" si="17"/>
        <v>0</v>
      </c>
      <c r="O34" s="111">
        <f t="shared" si="17"/>
        <v>0</v>
      </c>
      <c r="P34" s="111">
        <f t="shared" si="17"/>
        <v>0</v>
      </c>
      <c r="Q34" s="111">
        <f t="shared" si="17"/>
        <v>0</v>
      </c>
      <c r="R34" s="111">
        <f t="shared" si="17"/>
        <v>0</v>
      </c>
      <c r="S34" s="111">
        <f t="shared" si="17"/>
        <v>0</v>
      </c>
      <c r="T34" s="111">
        <f t="shared" si="17"/>
        <v>0</v>
      </c>
      <c r="U34" s="111">
        <f t="shared" si="17"/>
        <v>0</v>
      </c>
      <c r="V34" s="111">
        <f t="shared" si="17"/>
        <v>0</v>
      </c>
      <c r="W34" s="111">
        <f t="shared" si="17"/>
        <v>0</v>
      </c>
      <c r="X34" s="112"/>
      <c r="Y34" s="264"/>
      <c r="AB34" s="115"/>
      <c r="AC34" s="115"/>
      <c r="AE34" s="116"/>
      <c r="AF34" s="117"/>
      <c r="AG34" s="116"/>
      <c r="AH34" s="116"/>
    </row>
    <row r="35" spans="1:49" x14ac:dyDescent="0.3">
      <c r="A35" s="265" t="s">
        <v>97</v>
      </c>
      <c r="B35" s="92"/>
      <c r="C35" s="92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262"/>
      <c r="AB35" s="90"/>
    </row>
    <row r="36" spans="1:49" x14ac:dyDescent="0.3">
      <c r="A36" s="263" t="s">
        <v>98</v>
      </c>
      <c r="B36" s="17"/>
      <c r="C36" s="92">
        <v>180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 t="s">
        <v>99</v>
      </c>
      <c r="Y36" s="262">
        <v>7</v>
      </c>
      <c r="AA36" t="s">
        <v>98</v>
      </c>
      <c r="AW36" t="s">
        <v>99</v>
      </c>
    </row>
    <row r="37" spans="1:49" ht="15" customHeight="1" x14ac:dyDescent="0.3">
      <c r="A37" s="263"/>
      <c r="B37" s="70" t="s">
        <v>55</v>
      </c>
      <c r="C37" s="95"/>
      <c r="D37" s="17">
        <f t="shared" ref="D37:D50" si="18">C$36*AC37/AD$51</f>
        <v>73.44</v>
      </c>
      <c r="E37" s="17">
        <f t="shared" ref="E37:E50" si="19">C$36*AD37/AD$51</f>
        <v>54</v>
      </c>
      <c r="F37" s="84">
        <f t="shared" ref="F37:W37" si="20">$C$36*AE$37/$AD$51</f>
        <v>1.0079999999999998</v>
      </c>
      <c r="G37" s="84">
        <f t="shared" si="20"/>
        <v>0.19800000000000004</v>
      </c>
      <c r="H37" s="84">
        <f t="shared" si="20"/>
        <v>8.01</v>
      </c>
      <c r="I37" s="84">
        <f t="shared" si="20"/>
        <v>37.817999999999998</v>
      </c>
      <c r="J37" s="84">
        <f t="shared" si="20"/>
        <v>4.6800000000000001E-2</v>
      </c>
      <c r="K37" s="84">
        <f t="shared" si="20"/>
        <v>3.0600000000000002E-2</v>
      </c>
      <c r="L37" s="84">
        <f t="shared" si="20"/>
        <v>0.97200000000000009</v>
      </c>
      <c r="M37" s="84">
        <f t="shared" si="20"/>
        <v>0</v>
      </c>
      <c r="N37" s="84">
        <f t="shared" si="20"/>
        <v>4.32</v>
      </c>
      <c r="O37" s="84">
        <f t="shared" si="20"/>
        <v>2.052</v>
      </c>
      <c r="P37" s="84">
        <f t="shared" si="20"/>
        <v>254.52</v>
      </c>
      <c r="Q37" s="84">
        <f t="shared" si="20"/>
        <v>4.68</v>
      </c>
      <c r="R37" s="84">
        <f t="shared" si="20"/>
        <v>10.8</v>
      </c>
      <c r="S37" s="84">
        <f t="shared" si="20"/>
        <v>27.18</v>
      </c>
      <c r="T37" s="84">
        <f t="shared" si="20"/>
        <v>0.42299999999999999</v>
      </c>
      <c r="U37" s="84">
        <f t="shared" si="20"/>
        <v>2.7</v>
      </c>
      <c r="V37" s="84">
        <f t="shared" si="20"/>
        <v>0.1278</v>
      </c>
      <c r="W37" s="84">
        <f t="shared" si="20"/>
        <v>16.2</v>
      </c>
      <c r="X37" s="17"/>
      <c r="Y37" s="262"/>
      <c r="AA37" s="17"/>
      <c r="AB37" s="80" t="s">
        <v>55</v>
      </c>
      <c r="AC37" s="57">
        <v>408</v>
      </c>
      <c r="AD37" s="57">
        <v>300</v>
      </c>
      <c r="AE37" s="56">
        <v>5.6</v>
      </c>
      <c r="AF37" s="56">
        <v>1.1000000000000001</v>
      </c>
      <c r="AG37" s="56">
        <v>44.5</v>
      </c>
      <c r="AH37" s="56">
        <v>210.1</v>
      </c>
      <c r="AI37" s="64">
        <v>0.26</v>
      </c>
      <c r="AJ37" s="64">
        <v>0.17</v>
      </c>
      <c r="AK37" s="40">
        <v>5.4</v>
      </c>
      <c r="AL37" s="62">
        <v>0</v>
      </c>
      <c r="AM37" s="62">
        <v>24</v>
      </c>
      <c r="AN37" s="63">
        <v>11.4</v>
      </c>
      <c r="AO37" s="62">
        <v>1414</v>
      </c>
      <c r="AP37" s="62">
        <v>26</v>
      </c>
      <c r="AQ37" s="62">
        <v>60</v>
      </c>
      <c r="AR37" s="62">
        <v>151</v>
      </c>
      <c r="AS37" s="64">
        <v>2.35</v>
      </c>
      <c r="AT37" s="28">
        <v>15</v>
      </c>
      <c r="AU37" s="64">
        <v>0.71</v>
      </c>
      <c r="AV37" s="28">
        <v>90</v>
      </c>
    </row>
    <row r="38" spans="1:49" ht="15" customHeight="1" x14ac:dyDescent="0.3">
      <c r="A38" s="263"/>
      <c r="B38" s="70" t="s">
        <v>63</v>
      </c>
      <c r="C38" s="95"/>
      <c r="D38" s="17">
        <f t="shared" si="18"/>
        <v>3.6</v>
      </c>
      <c r="E38" s="17">
        <f t="shared" si="19"/>
        <v>3.6</v>
      </c>
      <c r="F38" s="84">
        <f t="shared" ref="F38:W38" si="21">$C$36*AE$38/$AD$51</f>
        <v>0.23400000000000001</v>
      </c>
      <c r="G38" s="84">
        <f t="shared" si="21"/>
        <v>3.5999999999999997E-2</v>
      </c>
      <c r="H38" s="84">
        <f t="shared" si="21"/>
        <v>2.4300000000000002</v>
      </c>
      <c r="I38" s="84">
        <f t="shared" si="21"/>
        <v>10.926</v>
      </c>
      <c r="J38" s="84">
        <f t="shared" si="21"/>
        <v>1.8E-3</v>
      </c>
      <c r="K38" s="84">
        <f t="shared" si="21"/>
        <v>1.8E-3</v>
      </c>
      <c r="L38" s="84">
        <f t="shared" si="21"/>
        <v>0</v>
      </c>
      <c r="M38" s="84">
        <f t="shared" si="21"/>
        <v>0</v>
      </c>
      <c r="N38" s="84">
        <f t="shared" si="21"/>
        <v>0</v>
      </c>
      <c r="O38" s="84">
        <f t="shared" si="21"/>
        <v>0.3276</v>
      </c>
      <c r="P38" s="84">
        <f t="shared" si="21"/>
        <v>2.9880000000000004</v>
      </c>
      <c r="Q38" s="84">
        <f t="shared" si="21"/>
        <v>0.25199999999999995</v>
      </c>
      <c r="R38" s="84">
        <f t="shared" si="21"/>
        <v>1.5659999999999998</v>
      </c>
      <c r="S38" s="84">
        <f t="shared" si="21"/>
        <v>4.68</v>
      </c>
      <c r="T38" s="84">
        <f t="shared" si="21"/>
        <v>3.0600000000000002E-2</v>
      </c>
      <c r="U38" s="84">
        <f t="shared" si="21"/>
        <v>5.3999999999999999E-2</v>
      </c>
      <c r="V38" s="84">
        <f t="shared" si="21"/>
        <v>0.4788</v>
      </c>
      <c r="W38" s="84">
        <f t="shared" si="21"/>
        <v>1.8</v>
      </c>
      <c r="X38" s="17"/>
      <c r="Y38" s="262"/>
      <c r="AA38" s="17"/>
      <c r="AB38" s="80" t="s">
        <v>63</v>
      </c>
      <c r="AC38" s="57">
        <v>20</v>
      </c>
      <c r="AD38" s="57">
        <v>20</v>
      </c>
      <c r="AE38" s="56">
        <v>1.3</v>
      </c>
      <c r="AF38" s="56">
        <v>0.2</v>
      </c>
      <c r="AG38" s="56">
        <v>13.5</v>
      </c>
      <c r="AH38" s="56">
        <v>60.7</v>
      </c>
      <c r="AI38" s="64">
        <v>0.01</v>
      </c>
      <c r="AJ38" s="64">
        <v>0.01</v>
      </c>
      <c r="AK38" s="28">
        <v>0</v>
      </c>
      <c r="AL38" s="62">
        <v>0</v>
      </c>
      <c r="AM38" s="62">
        <v>0</v>
      </c>
      <c r="AN38" s="64">
        <v>1.82</v>
      </c>
      <c r="AO38" s="63">
        <v>16.600000000000001</v>
      </c>
      <c r="AP38" s="63">
        <v>1.4</v>
      </c>
      <c r="AQ38" s="63">
        <v>8.6999999999999993</v>
      </c>
      <c r="AR38" s="62">
        <v>26</v>
      </c>
      <c r="AS38" s="64">
        <v>0.17</v>
      </c>
      <c r="AT38" s="30">
        <v>0.3</v>
      </c>
      <c r="AU38" s="64">
        <v>2.66</v>
      </c>
      <c r="AV38" s="28">
        <v>10</v>
      </c>
    </row>
    <row r="39" spans="1:49" ht="15" customHeight="1" x14ac:dyDescent="0.3">
      <c r="A39" s="263"/>
      <c r="B39" s="70" t="s">
        <v>50</v>
      </c>
      <c r="C39" s="95"/>
      <c r="D39" s="17">
        <f t="shared" si="18"/>
        <v>9</v>
      </c>
      <c r="E39" s="17">
        <f t="shared" si="19"/>
        <v>7.2</v>
      </c>
      <c r="F39" s="84">
        <f t="shared" ref="F39:W39" si="22">$C$36*AE$39/$AD$51</f>
        <v>0.09</v>
      </c>
      <c r="G39" s="84">
        <f t="shared" si="22"/>
        <v>1.7999999999999999E-2</v>
      </c>
      <c r="H39" s="84">
        <f t="shared" si="22"/>
        <v>0.54</v>
      </c>
      <c r="I39" s="84">
        <f t="shared" si="22"/>
        <v>2.6459999999999999</v>
      </c>
      <c r="J39" s="84">
        <f t="shared" si="22"/>
        <v>1.8E-3</v>
      </c>
      <c r="K39" s="84">
        <f t="shared" si="22"/>
        <v>1.8E-3</v>
      </c>
      <c r="L39" s="84">
        <f t="shared" si="22"/>
        <v>0</v>
      </c>
      <c r="M39" s="84">
        <f t="shared" si="22"/>
        <v>0</v>
      </c>
      <c r="N39" s="84">
        <f t="shared" si="22"/>
        <v>0.28799999999999998</v>
      </c>
      <c r="O39" s="84">
        <f t="shared" si="22"/>
        <v>0.21959999999999999</v>
      </c>
      <c r="P39" s="84">
        <f t="shared" si="22"/>
        <v>10.458</v>
      </c>
      <c r="Q39" s="84">
        <f t="shared" si="22"/>
        <v>1.98</v>
      </c>
      <c r="R39" s="84">
        <f t="shared" si="22"/>
        <v>0.88200000000000012</v>
      </c>
      <c r="S39" s="84">
        <f t="shared" si="22"/>
        <v>3.6</v>
      </c>
      <c r="T39" s="84">
        <f t="shared" si="22"/>
        <v>5.0400000000000007E-2</v>
      </c>
      <c r="U39" s="84">
        <f t="shared" si="22"/>
        <v>0.216</v>
      </c>
      <c r="V39" s="84">
        <f t="shared" si="22"/>
        <v>3.2399999999999998E-2</v>
      </c>
      <c r="W39" s="84">
        <f t="shared" si="22"/>
        <v>2.16</v>
      </c>
      <c r="X39" s="17"/>
      <c r="Y39" s="262"/>
      <c r="AA39" s="17"/>
      <c r="AB39" s="80" t="s">
        <v>50</v>
      </c>
      <c r="AC39" s="57">
        <v>50</v>
      </c>
      <c r="AD39" s="57">
        <v>40</v>
      </c>
      <c r="AE39" s="56">
        <v>0.5</v>
      </c>
      <c r="AF39" s="56">
        <v>0.1</v>
      </c>
      <c r="AG39" s="57">
        <v>3</v>
      </c>
      <c r="AH39" s="56">
        <v>14.7</v>
      </c>
      <c r="AI39" s="64">
        <v>0.01</v>
      </c>
      <c r="AJ39" s="64">
        <v>0.01</v>
      </c>
      <c r="AK39" s="28">
        <v>0</v>
      </c>
      <c r="AL39" s="62">
        <v>0</v>
      </c>
      <c r="AM39" s="63">
        <v>1.6</v>
      </c>
      <c r="AN39" s="64">
        <v>1.22</v>
      </c>
      <c r="AO39" s="63">
        <v>58.1</v>
      </c>
      <c r="AP39" s="62">
        <v>11</v>
      </c>
      <c r="AQ39" s="63">
        <v>4.9000000000000004</v>
      </c>
      <c r="AR39" s="62">
        <v>20</v>
      </c>
      <c r="AS39" s="64">
        <v>0.28000000000000003</v>
      </c>
      <c r="AT39" s="30">
        <v>1.2</v>
      </c>
      <c r="AU39" s="64">
        <v>0.18</v>
      </c>
      <c r="AV39" s="28">
        <v>12</v>
      </c>
    </row>
    <row r="40" spans="1:49" ht="15" customHeight="1" x14ac:dyDescent="0.3">
      <c r="A40" s="263"/>
      <c r="B40" s="70" t="s">
        <v>55</v>
      </c>
      <c r="C40" s="95"/>
      <c r="D40" s="17">
        <f t="shared" si="18"/>
        <v>97.92</v>
      </c>
      <c r="E40" s="17">
        <f t="shared" si="19"/>
        <v>72</v>
      </c>
      <c r="F40" s="84">
        <f t="shared" ref="F40:W40" si="23">$C$36*AE$40/$AD$51</f>
        <v>1.35</v>
      </c>
      <c r="G40" s="84">
        <f t="shared" si="23"/>
        <v>0.25199999999999995</v>
      </c>
      <c r="H40" s="84">
        <f t="shared" si="23"/>
        <v>10.673999999999999</v>
      </c>
      <c r="I40" s="84">
        <f t="shared" si="23"/>
        <v>50.418000000000006</v>
      </c>
      <c r="J40" s="84">
        <f t="shared" si="23"/>
        <v>6.2999999999999987E-2</v>
      </c>
      <c r="K40" s="84">
        <f t="shared" si="23"/>
        <v>3.9600000000000003E-2</v>
      </c>
      <c r="L40" s="84">
        <f t="shared" si="23"/>
        <v>1.296</v>
      </c>
      <c r="M40" s="84">
        <f t="shared" si="23"/>
        <v>0</v>
      </c>
      <c r="N40" s="84">
        <f t="shared" si="23"/>
        <v>5.76</v>
      </c>
      <c r="O40" s="84">
        <f t="shared" si="23"/>
        <v>2.7360000000000002</v>
      </c>
      <c r="P40" s="84">
        <f t="shared" si="23"/>
        <v>339.48</v>
      </c>
      <c r="Q40" s="84">
        <f t="shared" si="23"/>
        <v>6.3</v>
      </c>
      <c r="R40" s="84">
        <f t="shared" si="23"/>
        <v>14.4</v>
      </c>
      <c r="S40" s="84">
        <f t="shared" si="23"/>
        <v>36.36</v>
      </c>
      <c r="T40" s="84">
        <f t="shared" si="23"/>
        <v>0.56340000000000001</v>
      </c>
      <c r="U40" s="84">
        <f t="shared" si="23"/>
        <v>3.6</v>
      </c>
      <c r="V40" s="84">
        <f t="shared" si="23"/>
        <v>0.16919999999999999</v>
      </c>
      <c r="W40" s="84">
        <f t="shared" si="23"/>
        <v>21.6</v>
      </c>
      <c r="X40" s="17"/>
      <c r="Y40" s="262"/>
      <c r="AA40" s="17"/>
      <c r="AB40" s="80" t="s">
        <v>55</v>
      </c>
      <c r="AC40" s="57">
        <v>544</v>
      </c>
      <c r="AD40" s="57">
        <v>400</v>
      </c>
      <c r="AE40" s="56">
        <v>7.5</v>
      </c>
      <c r="AF40" s="56">
        <v>1.4</v>
      </c>
      <c r="AG40" s="56">
        <v>59.3</v>
      </c>
      <c r="AH40" s="56">
        <v>280.10000000000002</v>
      </c>
      <c r="AI40" s="64">
        <v>0.35</v>
      </c>
      <c r="AJ40" s="64">
        <v>0.22</v>
      </c>
      <c r="AK40" s="40">
        <v>7.2</v>
      </c>
      <c r="AL40" s="62">
        <v>0</v>
      </c>
      <c r="AM40" s="62">
        <v>32</v>
      </c>
      <c r="AN40" s="63">
        <v>15.2</v>
      </c>
      <c r="AO40" s="62">
        <v>1886</v>
      </c>
      <c r="AP40" s="62">
        <v>35</v>
      </c>
      <c r="AQ40" s="62">
        <v>80</v>
      </c>
      <c r="AR40" s="62">
        <v>202</v>
      </c>
      <c r="AS40" s="64">
        <v>3.13</v>
      </c>
      <c r="AT40" s="28">
        <v>20</v>
      </c>
      <c r="AU40" s="64">
        <v>0.94</v>
      </c>
      <c r="AV40" s="28">
        <v>120</v>
      </c>
    </row>
    <row r="41" spans="1:49" ht="15" customHeight="1" x14ac:dyDescent="0.3">
      <c r="A41" s="263"/>
      <c r="B41" s="70" t="s">
        <v>64</v>
      </c>
      <c r="C41" s="95"/>
      <c r="D41" s="17">
        <f t="shared" si="18"/>
        <v>23.184000000000005</v>
      </c>
      <c r="E41" s="17">
        <f t="shared" si="19"/>
        <v>20.52</v>
      </c>
      <c r="F41" s="84">
        <f t="shared" ref="F41:W41" si="24">$C$36*AE$41/$AD$51</f>
        <v>3.5819999999999994</v>
      </c>
      <c r="G41" s="84">
        <f t="shared" si="24"/>
        <v>2.8980000000000006</v>
      </c>
      <c r="H41" s="84">
        <f t="shared" si="24"/>
        <v>0</v>
      </c>
      <c r="I41" s="84">
        <f t="shared" si="24"/>
        <v>40.356000000000002</v>
      </c>
      <c r="J41" s="84">
        <f t="shared" si="24"/>
        <v>8.9999999999999993E-3</v>
      </c>
      <c r="K41" s="84">
        <f t="shared" si="24"/>
        <v>2.5200000000000004E-2</v>
      </c>
      <c r="L41" s="84">
        <f t="shared" si="24"/>
        <v>0</v>
      </c>
      <c r="M41" s="84">
        <f t="shared" si="24"/>
        <v>0</v>
      </c>
      <c r="N41" s="84">
        <f t="shared" si="24"/>
        <v>0</v>
      </c>
      <c r="O41" s="84">
        <f t="shared" si="24"/>
        <v>10.134</v>
      </c>
      <c r="P41" s="84">
        <f t="shared" si="24"/>
        <v>55.44</v>
      </c>
      <c r="Q41" s="84">
        <f t="shared" si="24"/>
        <v>1.62</v>
      </c>
      <c r="R41" s="84">
        <f t="shared" si="24"/>
        <v>3.96</v>
      </c>
      <c r="S41" s="84">
        <f t="shared" si="24"/>
        <v>33.479999999999997</v>
      </c>
      <c r="T41" s="84">
        <f t="shared" si="24"/>
        <v>0.48240000000000005</v>
      </c>
      <c r="U41" s="84">
        <f t="shared" si="24"/>
        <v>1.4759999999999998</v>
      </c>
      <c r="V41" s="84">
        <f t="shared" si="24"/>
        <v>0</v>
      </c>
      <c r="W41" s="84">
        <f t="shared" si="24"/>
        <v>12.96</v>
      </c>
      <c r="X41" s="17"/>
      <c r="Y41" s="262"/>
      <c r="AA41" s="17"/>
      <c r="AB41" s="80" t="s">
        <v>64</v>
      </c>
      <c r="AC41" s="56">
        <v>128.80000000000001</v>
      </c>
      <c r="AD41" s="57">
        <v>114</v>
      </c>
      <c r="AE41" s="56">
        <v>19.899999999999999</v>
      </c>
      <c r="AF41" s="56">
        <v>16.100000000000001</v>
      </c>
      <c r="AG41" s="57">
        <v>0</v>
      </c>
      <c r="AH41" s="56">
        <v>224.2</v>
      </c>
      <c r="AI41" s="64">
        <v>0.05</v>
      </c>
      <c r="AJ41" s="64">
        <v>0.14000000000000001</v>
      </c>
      <c r="AK41" s="28">
        <v>0</v>
      </c>
      <c r="AL41" s="62">
        <v>0</v>
      </c>
      <c r="AM41" s="62">
        <v>0</v>
      </c>
      <c r="AN41" s="63">
        <v>56.3</v>
      </c>
      <c r="AO41" s="62">
        <v>308</v>
      </c>
      <c r="AP41" s="62">
        <v>9</v>
      </c>
      <c r="AQ41" s="62">
        <v>22</v>
      </c>
      <c r="AR41" s="62">
        <v>186</v>
      </c>
      <c r="AS41" s="64">
        <v>2.68</v>
      </c>
      <c r="AT41" s="30">
        <v>8.1999999999999993</v>
      </c>
      <c r="AU41" s="62">
        <v>0</v>
      </c>
      <c r="AV41" s="28">
        <v>72</v>
      </c>
    </row>
    <row r="42" spans="1:49" ht="15" customHeight="1" x14ac:dyDescent="0.3">
      <c r="A42" s="263"/>
      <c r="B42" s="70" t="s">
        <v>48</v>
      </c>
      <c r="C42" s="95"/>
      <c r="D42" s="17">
        <f t="shared" si="18"/>
        <v>3.5999999999999997E-2</v>
      </c>
      <c r="E42" s="17">
        <f t="shared" si="19"/>
        <v>3.5999999999999997E-2</v>
      </c>
      <c r="F42" s="84">
        <f t="shared" ref="F42:W42" si="25">$C$36*AE$42/$AD$51</f>
        <v>0.18</v>
      </c>
      <c r="G42" s="84">
        <f t="shared" si="25"/>
        <v>0.14399999999999999</v>
      </c>
      <c r="H42" s="84">
        <f t="shared" si="25"/>
        <v>1.7999999999999999E-2</v>
      </c>
      <c r="I42" s="84">
        <f t="shared" si="25"/>
        <v>2.0340000000000003</v>
      </c>
      <c r="J42" s="84">
        <f t="shared" si="25"/>
        <v>0</v>
      </c>
      <c r="K42" s="84">
        <f t="shared" si="25"/>
        <v>5.3999999999999994E-3</v>
      </c>
      <c r="L42" s="84">
        <f t="shared" si="25"/>
        <v>2.25</v>
      </c>
      <c r="M42" s="84">
        <f t="shared" si="25"/>
        <v>3.2399999999999998E-2</v>
      </c>
      <c r="N42" s="84">
        <f t="shared" si="25"/>
        <v>0</v>
      </c>
      <c r="O42" s="84">
        <f t="shared" si="25"/>
        <v>1.4670000000000001</v>
      </c>
      <c r="P42" s="84">
        <f t="shared" si="25"/>
        <v>1.6740000000000002</v>
      </c>
      <c r="Q42" s="84">
        <f t="shared" si="25"/>
        <v>0.70199999999999996</v>
      </c>
      <c r="R42" s="84">
        <f t="shared" si="25"/>
        <v>0.14399999999999999</v>
      </c>
      <c r="S42" s="84">
        <f t="shared" si="25"/>
        <v>2.34</v>
      </c>
      <c r="T42" s="84">
        <f t="shared" si="25"/>
        <v>3.0600000000000002E-2</v>
      </c>
      <c r="U42" s="84">
        <f t="shared" si="25"/>
        <v>0.28799999999999998</v>
      </c>
      <c r="V42" s="84">
        <f t="shared" si="25"/>
        <v>0.38880000000000003</v>
      </c>
      <c r="W42" s="84">
        <f t="shared" si="25"/>
        <v>0.79200000000000015</v>
      </c>
      <c r="X42" s="17"/>
      <c r="Y42" s="262"/>
      <c r="AA42" s="17"/>
      <c r="AB42" s="80" t="s">
        <v>48</v>
      </c>
      <c r="AC42" s="56">
        <v>0.2</v>
      </c>
      <c r="AD42" s="57">
        <v>0.2</v>
      </c>
      <c r="AE42" s="57">
        <v>1</v>
      </c>
      <c r="AF42" s="56">
        <v>0.8</v>
      </c>
      <c r="AG42" s="56">
        <v>0.1</v>
      </c>
      <c r="AH42" s="56">
        <v>11.3</v>
      </c>
      <c r="AI42" s="62">
        <v>0</v>
      </c>
      <c r="AJ42" s="64">
        <v>0.03</v>
      </c>
      <c r="AK42" s="29">
        <v>12.5</v>
      </c>
      <c r="AL42" s="64">
        <v>0.18</v>
      </c>
      <c r="AM42" s="62">
        <v>0</v>
      </c>
      <c r="AN42" s="64">
        <v>8.15</v>
      </c>
      <c r="AO42" s="63">
        <v>9.3000000000000007</v>
      </c>
      <c r="AP42" s="63">
        <v>3.9</v>
      </c>
      <c r="AQ42" s="63">
        <v>0.8</v>
      </c>
      <c r="AR42" s="62">
        <v>13</v>
      </c>
      <c r="AS42" s="64">
        <v>0.17</v>
      </c>
      <c r="AT42" s="30">
        <v>1.6</v>
      </c>
      <c r="AU42" s="64">
        <v>2.16</v>
      </c>
      <c r="AV42" s="30">
        <v>4.4000000000000004</v>
      </c>
    </row>
    <row r="43" spans="1:49" ht="15" customHeight="1" x14ac:dyDescent="0.3">
      <c r="A43" s="263"/>
      <c r="B43" s="70" t="s">
        <v>53</v>
      </c>
      <c r="C43" s="95"/>
      <c r="D43" s="17">
        <f t="shared" si="18"/>
        <v>1.8</v>
      </c>
      <c r="E43" s="17">
        <f t="shared" si="19"/>
        <v>1.8</v>
      </c>
      <c r="F43" s="84">
        <f t="shared" ref="F43:W43" si="26">$C$36*AE$43/$AD$51</f>
        <v>5.3999999999999999E-2</v>
      </c>
      <c r="G43" s="84">
        <f t="shared" si="26"/>
        <v>0</v>
      </c>
      <c r="H43" s="84">
        <f t="shared" si="26"/>
        <v>0.19800000000000004</v>
      </c>
      <c r="I43" s="84">
        <f t="shared" si="26"/>
        <v>1.0079999999999998</v>
      </c>
      <c r="J43" s="84">
        <f t="shared" si="26"/>
        <v>0</v>
      </c>
      <c r="K43" s="84">
        <f t="shared" si="26"/>
        <v>0</v>
      </c>
      <c r="L43" s="84">
        <f t="shared" si="26"/>
        <v>2.16</v>
      </c>
      <c r="M43" s="84">
        <f t="shared" si="26"/>
        <v>0</v>
      </c>
      <c r="N43" s="84">
        <f t="shared" si="26"/>
        <v>0.18720000000000001</v>
      </c>
      <c r="O43" s="84">
        <f t="shared" si="26"/>
        <v>0.1368</v>
      </c>
      <c r="P43" s="84">
        <f t="shared" si="26"/>
        <v>10.007999999999999</v>
      </c>
      <c r="Q43" s="84">
        <f t="shared" si="26"/>
        <v>0.32400000000000001</v>
      </c>
      <c r="R43" s="84">
        <f t="shared" si="26"/>
        <v>0.72</v>
      </c>
      <c r="S43" s="84">
        <f t="shared" si="26"/>
        <v>1.0980000000000001</v>
      </c>
      <c r="T43" s="84">
        <f t="shared" si="26"/>
        <v>3.0600000000000002E-2</v>
      </c>
      <c r="U43" s="84">
        <f t="shared" si="26"/>
        <v>0</v>
      </c>
      <c r="V43" s="84">
        <f t="shared" si="26"/>
        <v>1.0799999999999999E-2</v>
      </c>
      <c r="W43" s="84">
        <f t="shared" si="26"/>
        <v>0</v>
      </c>
      <c r="X43" s="17"/>
      <c r="Y43" s="262"/>
      <c r="AA43" s="17"/>
      <c r="AB43" s="80" t="s">
        <v>53</v>
      </c>
      <c r="AC43" s="57">
        <v>10</v>
      </c>
      <c r="AD43" s="57">
        <v>10</v>
      </c>
      <c r="AE43" s="56">
        <v>0.3</v>
      </c>
      <c r="AF43" s="57">
        <v>0</v>
      </c>
      <c r="AG43" s="56">
        <v>1.1000000000000001</v>
      </c>
      <c r="AH43" s="56">
        <v>5.6</v>
      </c>
      <c r="AI43" s="62">
        <v>0</v>
      </c>
      <c r="AJ43" s="62">
        <v>0</v>
      </c>
      <c r="AK43" s="46">
        <v>12</v>
      </c>
      <c r="AL43" s="62">
        <v>0</v>
      </c>
      <c r="AM43" s="64">
        <v>1.04</v>
      </c>
      <c r="AN43" s="64">
        <v>0.76</v>
      </c>
      <c r="AO43" s="63">
        <v>55.6</v>
      </c>
      <c r="AP43" s="63">
        <v>1.8</v>
      </c>
      <c r="AQ43" s="62">
        <v>4</v>
      </c>
      <c r="AR43" s="63">
        <v>6.1</v>
      </c>
      <c r="AS43" s="64">
        <v>0.17</v>
      </c>
      <c r="AT43" s="28">
        <v>0</v>
      </c>
      <c r="AU43" s="64">
        <v>0.06</v>
      </c>
      <c r="AV43" s="28">
        <v>0</v>
      </c>
    </row>
    <row r="44" spans="1:49" ht="15" customHeight="1" x14ac:dyDescent="0.3">
      <c r="A44" s="263"/>
      <c r="B44" s="70" t="s">
        <v>50</v>
      </c>
      <c r="C44" s="95"/>
      <c r="D44" s="17">
        <f t="shared" si="18"/>
        <v>11.25</v>
      </c>
      <c r="E44" s="17">
        <f t="shared" si="19"/>
        <v>9</v>
      </c>
      <c r="F44" s="84">
        <f t="shared" ref="F44:W44" si="27">$C$36*AE$44/$AD$51</f>
        <v>0.12599999999999997</v>
      </c>
      <c r="G44" s="84">
        <f t="shared" si="27"/>
        <v>1.7999999999999999E-2</v>
      </c>
      <c r="H44" s="84">
        <f t="shared" si="27"/>
        <v>0.66600000000000004</v>
      </c>
      <c r="I44" s="84">
        <f t="shared" si="27"/>
        <v>3.294</v>
      </c>
      <c r="J44" s="84">
        <f t="shared" si="27"/>
        <v>3.5999999999999999E-3</v>
      </c>
      <c r="K44" s="84">
        <f t="shared" si="27"/>
        <v>1.8E-3</v>
      </c>
      <c r="L44" s="84">
        <f t="shared" si="27"/>
        <v>0</v>
      </c>
      <c r="M44" s="84">
        <f t="shared" si="27"/>
        <v>0</v>
      </c>
      <c r="N44" s="84">
        <f t="shared" si="27"/>
        <v>0.36</v>
      </c>
      <c r="O44" s="84">
        <f t="shared" si="27"/>
        <v>0.27360000000000001</v>
      </c>
      <c r="P44" s="84">
        <f t="shared" si="27"/>
        <v>13.067999999999998</v>
      </c>
      <c r="Q44" s="84">
        <f t="shared" si="27"/>
        <v>2.52</v>
      </c>
      <c r="R44" s="84">
        <f t="shared" si="27"/>
        <v>1.0980000000000001</v>
      </c>
      <c r="S44" s="84">
        <f t="shared" si="27"/>
        <v>4.5</v>
      </c>
      <c r="T44" s="84">
        <f t="shared" si="27"/>
        <v>6.2999999999999987E-2</v>
      </c>
      <c r="U44" s="84">
        <f t="shared" si="27"/>
        <v>0.27</v>
      </c>
      <c r="V44" s="84">
        <f t="shared" si="27"/>
        <v>3.9600000000000003E-2</v>
      </c>
      <c r="W44" s="84">
        <f t="shared" si="27"/>
        <v>2.88</v>
      </c>
      <c r="X44" s="17"/>
      <c r="Y44" s="262"/>
      <c r="AA44" s="17"/>
      <c r="AB44" s="80" t="s">
        <v>50</v>
      </c>
      <c r="AC44" s="56">
        <v>62.5</v>
      </c>
      <c r="AD44" s="57">
        <v>50</v>
      </c>
      <c r="AE44" s="56">
        <v>0.7</v>
      </c>
      <c r="AF44" s="56">
        <v>0.1</v>
      </c>
      <c r="AG44" s="56">
        <v>3.7</v>
      </c>
      <c r="AH44" s="56">
        <v>18.3</v>
      </c>
      <c r="AI44" s="64">
        <v>0.02</v>
      </c>
      <c r="AJ44" s="64">
        <v>0.01</v>
      </c>
      <c r="AK44" s="28">
        <v>0</v>
      </c>
      <c r="AL44" s="62">
        <v>0</v>
      </c>
      <c r="AM44" s="62">
        <v>2</v>
      </c>
      <c r="AN44" s="64">
        <v>1.52</v>
      </c>
      <c r="AO44" s="63">
        <v>72.599999999999994</v>
      </c>
      <c r="AP44" s="62">
        <v>14</v>
      </c>
      <c r="AQ44" s="63">
        <v>6.1</v>
      </c>
      <c r="AR44" s="62">
        <v>25</v>
      </c>
      <c r="AS44" s="64">
        <v>0.35</v>
      </c>
      <c r="AT44" s="30">
        <v>1.5</v>
      </c>
      <c r="AU44" s="64">
        <v>0.22</v>
      </c>
      <c r="AV44" s="28">
        <v>16</v>
      </c>
    </row>
    <row r="45" spans="1:49" x14ac:dyDescent="0.3">
      <c r="A45" s="263"/>
      <c r="B45" s="70" t="s">
        <v>51</v>
      </c>
      <c r="C45" s="95"/>
      <c r="D45" s="17">
        <f t="shared" si="18"/>
        <v>9</v>
      </c>
      <c r="E45" s="17">
        <f t="shared" si="19"/>
        <v>7.2</v>
      </c>
      <c r="F45" s="84">
        <f t="shared" ref="F45:W45" si="28">$C$36*AE$45/$AD$51</f>
        <v>0.09</v>
      </c>
      <c r="G45" s="84">
        <f t="shared" si="28"/>
        <v>0</v>
      </c>
      <c r="H45" s="84">
        <f t="shared" si="28"/>
        <v>0.45</v>
      </c>
      <c r="I45" s="84">
        <f t="shared" si="28"/>
        <v>2.214</v>
      </c>
      <c r="J45" s="84">
        <f t="shared" si="28"/>
        <v>3.5999999999999999E-3</v>
      </c>
      <c r="K45" s="84">
        <f t="shared" si="28"/>
        <v>3.5999999999999999E-3</v>
      </c>
      <c r="L45" s="84">
        <f t="shared" si="28"/>
        <v>86.4</v>
      </c>
      <c r="M45" s="84">
        <f t="shared" si="28"/>
        <v>0</v>
      </c>
      <c r="N45" s="84">
        <f t="shared" si="28"/>
        <v>0.14399999999999999</v>
      </c>
      <c r="O45" s="84">
        <f t="shared" si="28"/>
        <v>1.1484000000000001</v>
      </c>
      <c r="P45" s="84">
        <f t="shared" si="28"/>
        <v>11.952000000000002</v>
      </c>
      <c r="Q45" s="84">
        <f t="shared" si="28"/>
        <v>1.71</v>
      </c>
      <c r="R45" s="84">
        <f t="shared" si="28"/>
        <v>2.34</v>
      </c>
      <c r="S45" s="84">
        <f t="shared" si="28"/>
        <v>3.42</v>
      </c>
      <c r="T45" s="84">
        <f t="shared" si="28"/>
        <v>4.3199999999999995E-2</v>
      </c>
      <c r="U45" s="84">
        <f t="shared" si="28"/>
        <v>0.36</v>
      </c>
      <c r="V45" s="84">
        <f t="shared" si="28"/>
        <v>7.1999999999999998E-3</v>
      </c>
      <c r="W45" s="84">
        <f t="shared" si="28"/>
        <v>3.96</v>
      </c>
      <c r="X45" s="17"/>
      <c r="Y45" s="262"/>
      <c r="AA45" s="17"/>
      <c r="AB45" s="80" t="s">
        <v>51</v>
      </c>
      <c r="AC45" s="57">
        <v>50</v>
      </c>
      <c r="AD45" s="57">
        <v>40</v>
      </c>
      <c r="AE45" s="56">
        <v>0.5</v>
      </c>
      <c r="AF45" s="57">
        <v>0</v>
      </c>
      <c r="AG45" s="56">
        <v>2.5</v>
      </c>
      <c r="AH45" s="56">
        <v>12.3</v>
      </c>
      <c r="AI45" s="64">
        <v>0.02</v>
      </c>
      <c r="AJ45" s="64">
        <v>0.02</v>
      </c>
      <c r="AK45" s="42">
        <v>480</v>
      </c>
      <c r="AL45" s="62">
        <v>0</v>
      </c>
      <c r="AM45" s="63">
        <v>0.8</v>
      </c>
      <c r="AN45" s="64">
        <v>6.38</v>
      </c>
      <c r="AO45" s="63">
        <v>66.400000000000006</v>
      </c>
      <c r="AP45" s="63">
        <v>9.5</v>
      </c>
      <c r="AQ45" s="62">
        <v>13</v>
      </c>
      <c r="AR45" s="62">
        <v>19</v>
      </c>
      <c r="AS45" s="64">
        <v>0.24</v>
      </c>
      <c r="AT45" s="28">
        <v>2</v>
      </c>
      <c r="AU45" s="64">
        <v>0.04</v>
      </c>
      <c r="AV45" s="28">
        <v>22</v>
      </c>
    </row>
    <row r="46" spans="1:49" ht="15" customHeight="1" x14ac:dyDescent="0.3">
      <c r="A46" s="263"/>
      <c r="B46" s="70" t="s">
        <v>60</v>
      </c>
      <c r="C46" s="95"/>
      <c r="D46" s="17">
        <f t="shared" si="18"/>
        <v>2.25</v>
      </c>
      <c r="E46" s="17">
        <f t="shared" si="19"/>
        <v>1.8</v>
      </c>
      <c r="F46" s="84">
        <f t="shared" ref="F46:W46" si="29">$C$36*AE$46/$AD$51</f>
        <v>1.7999999999999999E-2</v>
      </c>
      <c r="G46" s="84">
        <f t="shared" si="29"/>
        <v>1.7999999999999999E-2</v>
      </c>
      <c r="H46" s="84">
        <f t="shared" si="29"/>
        <v>0.16200000000000001</v>
      </c>
      <c r="I46" s="84">
        <f t="shared" si="29"/>
        <v>0.84599999999999997</v>
      </c>
      <c r="J46" s="84">
        <f t="shared" si="29"/>
        <v>1.8E-3</v>
      </c>
      <c r="K46" s="84">
        <f t="shared" si="29"/>
        <v>1.8E-3</v>
      </c>
      <c r="L46" s="84">
        <f t="shared" si="29"/>
        <v>2.1599999999999998E-2</v>
      </c>
      <c r="M46" s="84">
        <f t="shared" si="29"/>
        <v>0</v>
      </c>
      <c r="N46" s="84">
        <f t="shared" si="29"/>
        <v>0.25199999999999995</v>
      </c>
      <c r="O46" s="84">
        <f t="shared" si="29"/>
        <v>0.10979999999999999</v>
      </c>
      <c r="P46" s="84">
        <f t="shared" si="29"/>
        <v>5.1120000000000001</v>
      </c>
      <c r="Q46" s="84">
        <f t="shared" si="29"/>
        <v>0.9</v>
      </c>
      <c r="R46" s="84">
        <f t="shared" si="29"/>
        <v>0.34200000000000003</v>
      </c>
      <c r="S46" s="84">
        <f t="shared" si="29"/>
        <v>1.1519999999999999</v>
      </c>
      <c r="T46" s="84">
        <f t="shared" si="29"/>
        <v>1.0799999999999999E-2</v>
      </c>
      <c r="U46" s="84">
        <f t="shared" si="29"/>
        <v>0</v>
      </c>
      <c r="V46" s="84">
        <f t="shared" si="29"/>
        <v>1.8E-3</v>
      </c>
      <c r="W46" s="84">
        <f t="shared" si="29"/>
        <v>1.98</v>
      </c>
      <c r="X46" s="17"/>
      <c r="Y46" s="262"/>
      <c r="AA46" s="17"/>
      <c r="AB46" s="80" t="s">
        <v>60</v>
      </c>
      <c r="AC46" s="56">
        <v>12.5</v>
      </c>
      <c r="AD46" s="57">
        <v>10</v>
      </c>
      <c r="AE46" s="56">
        <v>0.1</v>
      </c>
      <c r="AF46" s="56">
        <v>0.1</v>
      </c>
      <c r="AG46" s="56">
        <v>0.9</v>
      </c>
      <c r="AH46" s="56">
        <v>4.7</v>
      </c>
      <c r="AI46" s="64">
        <v>0.01</v>
      </c>
      <c r="AJ46" s="64">
        <v>0.01</v>
      </c>
      <c r="AK46" s="41">
        <v>0.12</v>
      </c>
      <c r="AL46" s="62">
        <v>0</v>
      </c>
      <c r="AM46" s="63">
        <v>1.4</v>
      </c>
      <c r="AN46" s="64">
        <v>0.61</v>
      </c>
      <c r="AO46" s="63">
        <v>28.4</v>
      </c>
      <c r="AP46" s="62">
        <v>5</v>
      </c>
      <c r="AQ46" s="63">
        <v>1.9</v>
      </c>
      <c r="AR46" s="63">
        <v>6.4</v>
      </c>
      <c r="AS46" s="64">
        <v>0.06</v>
      </c>
      <c r="AT46" s="28">
        <v>0</v>
      </c>
      <c r="AU46" s="64">
        <v>0.01</v>
      </c>
      <c r="AV46" s="28">
        <v>11</v>
      </c>
    </row>
    <row r="47" spans="1:49" ht="15" customHeight="1" x14ac:dyDescent="0.3">
      <c r="A47" s="263"/>
      <c r="B47" s="70" t="s">
        <v>58</v>
      </c>
      <c r="C47" s="95"/>
      <c r="D47" s="17">
        <f t="shared" si="18"/>
        <v>3.5999999999999997E-2</v>
      </c>
      <c r="E47" s="17">
        <f t="shared" si="19"/>
        <v>3.5999999999999997E-2</v>
      </c>
      <c r="F47" s="84">
        <f t="shared" ref="F47:W47" si="30">$C$36*AE$47/$AD$51</f>
        <v>0</v>
      </c>
      <c r="G47" s="84">
        <f t="shared" si="30"/>
        <v>0</v>
      </c>
      <c r="H47" s="84">
        <f t="shared" si="30"/>
        <v>1.7999999999999999E-2</v>
      </c>
      <c r="I47" s="84">
        <f t="shared" si="30"/>
        <v>0.09</v>
      </c>
      <c r="J47" s="84">
        <f t="shared" si="30"/>
        <v>0</v>
      </c>
      <c r="K47" s="84">
        <f t="shared" si="30"/>
        <v>0</v>
      </c>
      <c r="L47" s="84">
        <f t="shared" si="30"/>
        <v>6.6599999999999993E-2</v>
      </c>
      <c r="M47" s="84">
        <f t="shared" si="30"/>
        <v>0</v>
      </c>
      <c r="N47" s="84">
        <f t="shared" si="30"/>
        <v>7.1999999999999998E-3</v>
      </c>
      <c r="O47" s="84">
        <f t="shared" si="30"/>
        <v>5.3999999999999994E-3</v>
      </c>
      <c r="P47" s="84">
        <f t="shared" si="30"/>
        <v>0.15840000000000001</v>
      </c>
      <c r="Q47" s="84">
        <f t="shared" si="30"/>
        <v>0.27</v>
      </c>
      <c r="R47" s="84">
        <f t="shared" si="30"/>
        <v>3.5999999999999997E-2</v>
      </c>
      <c r="S47" s="84">
        <f t="shared" si="30"/>
        <v>3.5999999999999997E-2</v>
      </c>
      <c r="T47" s="84">
        <f t="shared" si="30"/>
        <v>1.2600000000000002E-2</v>
      </c>
      <c r="U47" s="84">
        <f t="shared" si="30"/>
        <v>0</v>
      </c>
      <c r="V47" s="84">
        <f t="shared" si="30"/>
        <v>0</v>
      </c>
      <c r="W47" s="84">
        <f t="shared" si="30"/>
        <v>0</v>
      </c>
      <c r="X47" s="17"/>
      <c r="Y47" s="262"/>
      <c r="AA47" s="17"/>
      <c r="AB47" s="80" t="s">
        <v>58</v>
      </c>
      <c r="AC47" s="56">
        <v>0.2</v>
      </c>
      <c r="AD47" s="56">
        <v>0.2</v>
      </c>
      <c r="AE47" s="57">
        <v>0</v>
      </c>
      <c r="AF47" s="57">
        <v>0</v>
      </c>
      <c r="AG47" s="56">
        <v>0.1</v>
      </c>
      <c r="AH47" s="56">
        <v>0.5</v>
      </c>
      <c r="AI47" s="62">
        <v>0</v>
      </c>
      <c r="AJ47" s="62">
        <v>0</v>
      </c>
      <c r="AK47" s="41">
        <v>0.37</v>
      </c>
      <c r="AL47" s="62">
        <v>0</v>
      </c>
      <c r="AM47" s="64">
        <v>0.04</v>
      </c>
      <c r="AN47" s="64">
        <v>0.03</v>
      </c>
      <c r="AO47" s="64">
        <v>0.88</v>
      </c>
      <c r="AP47" s="63">
        <v>1.5</v>
      </c>
      <c r="AQ47" s="63">
        <v>0.2</v>
      </c>
      <c r="AR47" s="63">
        <v>0.2</v>
      </c>
      <c r="AS47" s="64">
        <v>7.0000000000000007E-2</v>
      </c>
      <c r="AT47" s="28">
        <v>0</v>
      </c>
      <c r="AU47" s="62">
        <v>0</v>
      </c>
      <c r="AV47" s="28">
        <v>0</v>
      </c>
    </row>
    <row r="48" spans="1:49" ht="15" customHeight="1" x14ac:dyDescent="0.3">
      <c r="A48" s="263"/>
      <c r="B48" s="70" t="s">
        <v>38</v>
      </c>
      <c r="C48" s="95"/>
      <c r="D48" s="17">
        <f t="shared" si="18"/>
        <v>0.432</v>
      </c>
      <c r="E48" s="17">
        <f t="shared" si="19"/>
        <v>0.432</v>
      </c>
      <c r="F48" s="84">
        <f t="shared" ref="F48:W48" si="31">$C$36*AE$48/$AD$51</f>
        <v>0</v>
      </c>
      <c r="G48" s="84">
        <f t="shared" si="31"/>
        <v>0</v>
      </c>
      <c r="H48" s="84">
        <f t="shared" si="31"/>
        <v>0</v>
      </c>
      <c r="I48" s="84">
        <f t="shared" si="31"/>
        <v>0</v>
      </c>
      <c r="J48" s="84">
        <f t="shared" si="31"/>
        <v>0</v>
      </c>
      <c r="K48" s="84">
        <f t="shared" si="31"/>
        <v>0</v>
      </c>
      <c r="L48" s="84">
        <f t="shared" si="31"/>
        <v>0</v>
      </c>
      <c r="M48" s="84">
        <f t="shared" si="31"/>
        <v>0</v>
      </c>
      <c r="N48" s="84">
        <f t="shared" si="31"/>
        <v>0</v>
      </c>
      <c r="O48" s="84">
        <f t="shared" si="31"/>
        <v>127.08</v>
      </c>
      <c r="P48" s="84">
        <f t="shared" si="31"/>
        <v>3.2399999999999998E-2</v>
      </c>
      <c r="Q48" s="84">
        <f t="shared" si="31"/>
        <v>1.4039999999999999</v>
      </c>
      <c r="R48" s="84">
        <f t="shared" si="31"/>
        <v>0.09</v>
      </c>
      <c r="S48" s="84">
        <f t="shared" si="31"/>
        <v>0.28799999999999998</v>
      </c>
      <c r="T48" s="84">
        <f t="shared" si="31"/>
        <v>1.0799999999999999E-2</v>
      </c>
      <c r="U48" s="84">
        <f t="shared" si="31"/>
        <v>17.28</v>
      </c>
      <c r="V48" s="84">
        <f t="shared" si="31"/>
        <v>0</v>
      </c>
      <c r="W48" s="84">
        <f t="shared" si="31"/>
        <v>0</v>
      </c>
      <c r="X48" s="17"/>
      <c r="Y48" s="262"/>
      <c r="AA48" s="17"/>
      <c r="AB48" s="80" t="s">
        <v>38</v>
      </c>
      <c r="AC48" s="56">
        <v>2.4</v>
      </c>
      <c r="AD48" s="56">
        <v>2.4</v>
      </c>
      <c r="AE48" s="57">
        <v>0</v>
      </c>
      <c r="AF48" s="57">
        <v>0</v>
      </c>
      <c r="AG48" s="57">
        <v>0</v>
      </c>
      <c r="AH48" s="57">
        <v>0</v>
      </c>
      <c r="AI48" s="62">
        <v>0</v>
      </c>
      <c r="AJ48" s="62">
        <v>0</v>
      </c>
      <c r="AK48" s="28">
        <v>0</v>
      </c>
      <c r="AL48" s="62">
        <v>0</v>
      </c>
      <c r="AM48" s="62">
        <v>0</v>
      </c>
      <c r="AN48" s="62">
        <v>706</v>
      </c>
      <c r="AO48" s="64">
        <v>0.18</v>
      </c>
      <c r="AP48" s="63">
        <v>7.8</v>
      </c>
      <c r="AQ48" s="63">
        <v>0.5</v>
      </c>
      <c r="AR48" s="63">
        <v>1.6</v>
      </c>
      <c r="AS48" s="64">
        <v>0.06</v>
      </c>
      <c r="AT48" s="28">
        <v>96</v>
      </c>
      <c r="AU48" s="62">
        <v>0</v>
      </c>
      <c r="AV48" s="28">
        <v>0</v>
      </c>
    </row>
    <row r="49" spans="1:49" x14ac:dyDescent="0.3">
      <c r="A49" s="263"/>
      <c r="B49" s="70" t="s">
        <v>39</v>
      </c>
      <c r="C49" s="95"/>
      <c r="D49" s="17">
        <f t="shared" si="18"/>
        <v>1.8</v>
      </c>
      <c r="E49" s="17">
        <f t="shared" si="19"/>
        <v>1.8</v>
      </c>
      <c r="F49" s="84">
        <f t="shared" ref="F49:W49" si="32">$C$36*AE$49/$AD$51</f>
        <v>0</v>
      </c>
      <c r="G49" s="84">
        <f t="shared" si="32"/>
        <v>0</v>
      </c>
      <c r="H49" s="84">
        <f t="shared" si="32"/>
        <v>0</v>
      </c>
      <c r="I49" s="84">
        <f t="shared" si="32"/>
        <v>0</v>
      </c>
      <c r="J49" s="84">
        <f t="shared" si="32"/>
        <v>0</v>
      </c>
      <c r="K49" s="84">
        <f t="shared" si="32"/>
        <v>0</v>
      </c>
      <c r="L49" s="84">
        <f t="shared" si="32"/>
        <v>0</v>
      </c>
      <c r="M49" s="84">
        <f t="shared" si="32"/>
        <v>0</v>
      </c>
      <c r="N49" s="84">
        <f t="shared" si="32"/>
        <v>0</v>
      </c>
      <c r="O49" s="84">
        <f t="shared" si="32"/>
        <v>0</v>
      </c>
      <c r="P49" s="84">
        <f t="shared" si="32"/>
        <v>0</v>
      </c>
      <c r="Q49" s="84">
        <f t="shared" si="32"/>
        <v>0</v>
      </c>
      <c r="R49" s="84">
        <f t="shared" si="32"/>
        <v>0</v>
      </c>
      <c r="S49" s="84">
        <f t="shared" si="32"/>
        <v>0</v>
      </c>
      <c r="T49" s="84">
        <f t="shared" si="32"/>
        <v>0</v>
      </c>
      <c r="U49" s="84">
        <f t="shared" si="32"/>
        <v>0</v>
      </c>
      <c r="V49" s="84">
        <f t="shared" si="32"/>
        <v>0</v>
      </c>
      <c r="W49" s="84">
        <f t="shared" si="32"/>
        <v>0</v>
      </c>
      <c r="X49" s="17"/>
      <c r="Y49" s="262"/>
      <c r="AA49" s="17"/>
      <c r="AB49" s="80" t="s">
        <v>39</v>
      </c>
      <c r="AC49" s="57">
        <v>10</v>
      </c>
      <c r="AD49" s="57">
        <v>10</v>
      </c>
      <c r="AE49" s="57">
        <v>0</v>
      </c>
      <c r="AF49" s="57">
        <v>0</v>
      </c>
      <c r="AG49" s="57">
        <v>0</v>
      </c>
      <c r="AH49" s="57">
        <v>0</v>
      </c>
      <c r="AI49" s="62">
        <v>0</v>
      </c>
      <c r="AJ49" s="62">
        <v>0</v>
      </c>
      <c r="AK49" s="28">
        <v>0</v>
      </c>
      <c r="AL49" s="62">
        <v>0</v>
      </c>
      <c r="AM49" s="62">
        <v>0</v>
      </c>
      <c r="AN49" s="62">
        <v>0</v>
      </c>
      <c r="AO49" s="62">
        <v>0</v>
      </c>
      <c r="AP49" s="62">
        <v>0</v>
      </c>
      <c r="AQ49" s="62">
        <v>0</v>
      </c>
      <c r="AR49" s="62">
        <v>0</v>
      </c>
      <c r="AS49" s="62">
        <v>0</v>
      </c>
      <c r="AT49" s="28">
        <v>0</v>
      </c>
      <c r="AU49" s="62">
        <v>0</v>
      </c>
      <c r="AV49" s="28">
        <v>0</v>
      </c>
    </row>
    <row r="50" spans="1:49" x14ac:dyDescent="0.3">
      <c r="A50" s="263"/>
      <c r="B50" s="176" t="s">
        <v>162</v>
      </c>
      <c r="C50" s="95"/>
      <c r="D50" s="17">
        <f t="shared" si="18"/>
        <v>126</v>
      </c>
      <c r="E50" s="17">
        <f t="shared" si="19"/>
        <v>126</v>
      </c>
      <c r="F50" s="84">
        <f t="shared" ref="F50:W50" si="33">$C$36*AE$50/$AD$51</f>
        <v>2.3759999999999999</v>
      </c>
      <c r="G50" s="84">
        <f t="shared" si="33"/>
        <v>0.55800000000000005</v>
      </c>
      <c r="H50" s="84">
        <f t="shared" si="33"/>
        <v>0.34200000000000003</v>
      </c>
      <c r="I50" s="84">
        <f t="shared" si="33"/>
        <v>15.84</v>
      </c>
      <c r="J50" s="84">
        <f t="shared" si="33"/>
        <v>0</v>
      </c>
      <c r="K50" s="84">
        <f t="shared" si="33"/>
        <v>0</v>
      </c>
      <c r="L50" s="84">
        <f t="shared" si="33"/>
        <v>0</v>
      </c>
      <c r="M50" s="84">
        <f t="shared" si="33"/>
        <v>0</v>
      </c>
      <c r="N50" s="84">
        <f t="shared" si="33"/>
        <v>0</v>
      </c>
      <c r="O50" s="84">
        <f t="shared" si="33"/>
        <v>0</v>
      </c>
      <c r="P50" s="84">
        <f t="shared" si="33"/>
        <v>0</v>
      </c>
      <c r="Q50" s="84">
        <f t="shared" si="33"/>
        <v>0</v>
      </c>
      <c r="R50" s="84">
        <f t="shared" si="33"/>
        <v>0</v>
      </c>
      <c r="S50" s="84">
        <f t="shared" si="33"/>
        <v>0</v>
      </c>
      <c r="T50" s="84">
        <f t="shared" si="33"/>
        <v>0</v>
      </c>
      <c r="U50" s="84">
        <f t="shared" si="33"/>
        <v>0</v>
      </c>
      <c r="V50" s="84">
        <f t="shared" si="33"/>
        <v>0</v>
      </c>
      <c r="W50" s="84">
        <f t="shared" si="33"/>
        <v>0</v>
      </c>
      <c r="X50" s="17"/>
      <c r="Y50" s="262"/>
      <c r="AA50" s="17"/>
      <c r="AB50" s="80" t="s">
        <v>62</v>
      </c>
      <c r="AC50" s="57">
        <v>700</v>
      </c>
      <c r="AD50" s="57">
        <v>700</v>
      </c>
      <c r="AE50" s="56">
        <v>13.2</v>
      </c>
      <c r="AF50" s="56">
        <v>3.1</v>
      </c>
      <c r="AG50" s="56">
        <v>1.9</v>
      </c>
      <c r="AH50" s="57">
        <v>88</v>
      </c>
      <c r="AI50" s="62">
        <v>0</v>
      </c>
      <c r="AJ50" s="62">
        <v>0</v>
      </c>
      <c r="AK50" s="28">
        <v>0</v>
      </c>
      <c r="AL50" s="62">
        <v>0</v>
      </c>
      <c r="AM50" s="62">
        <v>0</v>
      </c>
      <c r="AN50" s="62">
        <v>0</v>
      </c>
      <c r="AO50" s="62">
        <v>0</v>
      </c>
      <c r="AP50" s="62">
        <v>0</v>
      </c>
      <c r="AQ50" s="62">
        <v>0</v>
      </c>
      <c r="AR50" s="62">
        <v>0</v>
      </c>
      <c r="AS50" s="62">
        <v>0</v>
      </c>
      <c r="AT50" s="28">
        <v>0</v>
      </c>
      <c r="AU50" s="62">
        <v>0</v>
      </c>
      <c r="AV50" s="28">
        <v>0</v>
      </c>
    </row>
    <row r="51" spans="1:49" x14ac:dyDescent="0.3">
      <c r="A51" s="263"/>
      <c r="B51" s="69" t="s">
        <v>40</v>
      </c>
      <c r="C51" s="96"/>
      <c r="D51" s="17"/>
      <c r="E51" s="17"/>
      <c r="F51" s="84">
        <f>SUM(F37:F50)</f>
        <v>9.1079999999999988</v>
      </c>
      <c r="G51" s="84">
        <f t="shared" ref="G51:W51" si="34">SUM(G37:G50)</f>
        <v>4.1400000000000006</v>
      </c>
      <c r="H51" s="84">
        <f t="shared" si="34"/>
        <v>23.507999999999999</v>
      </c>
      <c r="I51" s="84">
        <f t="shared" si="34"/>
        <v>167.49000000000004</v>
      </c>
      <c r="J51" s="84">
        <f t="shared" si="34"/>
        <v>0.13139999999999999</v>
      </c>
      <c r="K51" s="84">
        <f t="shared" si="34"/>
        <v>0.1116</v>
      </c>
      <c r="L51" s="84">
        <f t="shared" si="34"/>
        <v>93.166200000000003</v>
      </c>
      <c r="M51" s="84">
        <f t="shared" si="34"/>
        <v>3.2399999999999998E-2</v>
      </c>
      <c r="N51" s="84">
        <f t="shared" si="34"/>
        <v>11.3184</v>
      </c>
      <c r="O51" s="84">
        <f t="shared" si="34"/>
        <v>145.6902</v>
      </c>
      <c r="P51" s="84">
        <f t="shared" si="34"/>
        <v>704.89080000000024</v>
      </c>
      <c r="Q51" s="84">
        <f t="shared" si="34"/>
        <v>22.661999999999999</v>
      </c>
      <c r="R51" s="84">
        <f t="shared" si="34"/>
        <v>36.378</v>
      </c>
      <c r="S51" s="84">
        <f t="shared" si="34"/>
        <v>118.13399999999999</v>
      </c>
      <c r="T51" s="84">
        <f t="shared" si="34"/>
        <v>1.7513999999999998</v>
      </c>
      <c r="U51" s="84">
        <f t="shared" si="34"/>
        <v>26.244</v>
      </c>
      <c r="V51" s="84">
        <f t="shared" si="34"/>
        <v>1.2564000000000002</v>
      </c>
      <c r="W51" s="84">
        <f t="shared" si="34"/>
        <v>64.332000000000008</v>
      </c>
      <c r="X51" s="17"/>
      <c r="Y51" s="262"/>
      <c r="AA51" s="17"/>
      <c r="AB51" s="69" t="s">
        <v>40</v>
      </c>
      <c r="AC51" s="17"/>
      <c r="AD51" s="81">
        <v>1000</v>
      </c>
      <c r="AE51" s="82">
        <v>43.2</v>
      </c>
      <c r="AF51" s="61">
        <v>21.6</v>
      </c>
      <c r="AG51" s="61">
        <v>69.599999999999994</v>
      </c>
      <c r="AH51" s="60">
        <v>930</v>
      </c>
      <c r="AI51" s="65">
        <v>0.45</v>
      </c>
      <c r="AJ51" s="65">
        <v>0.43</v>
      </c>
      <c r="AK51" s="33">
        <v>512</v>
      </c>
      <c r="AL51" s="65">
        <v>0.18</v>
      </c>
      <c r="AM51" s="83">
        <v>37.299999999999997</v>
      </c>
      <c r="AN51" s="66">
        <v>795</v>
      </c>
      <c r="AO51" s="66">
        <v>2428</v>
      </c>
      <c r="AP51" s="66">
        <v>87</v>
      </c>
      <c r="AQ51" s="66">
        <v>129</v>
      </c>
      <c r="AR51" s="66">
        <v>460</v>
      </c>
      <c r="AS51" s="65">
        <v>6.93</v>
      </c>
      <c r="AT51" s="32">
        <v>129</v>
      </c>
      <c r="AU51" s="65">
        <v>3.43</v>
      </c>
      <c r="AV51" s="32">
        <f>SUM(AV37:AV50)</f>
        <v>357.4</v>
      </c>
    </row>
    <row r="52" spans="1:49" x14ac:dyDescent="0.3">
      <c r="A52" s="263"/>
      <c r="B52" s="17"/>
      <c r="C52" s="92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262"/>
      <c r="AH52" s="232"/>
    </row>
    <row r="53" spans="1:49" x14ac:dyDescent="0.3">
      <c r="A53" s="263" t="s">
        <v>100</v>
      </c>
      <c r="B53" s="17"/>
      <c r="C53" s="92">
        <v>180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 t="s">
        <v>101</v>
      </c>
      <c r="Y53" s="262">
        <v>8</v>
      </c>
      <c r="AA53" t="s">
        <v>100</v>
      </c>
      <c r="AW53" t="s">
        <v>101</v>
      </c>
    </row>
    <row r="54" spans="1:49" ht="15" customHeight="1" x14ac:dyDescent="0.3">
      <c r="A54" s="263"/>
      <c r="B54" s="70" t="s">
        <v>55</v>
      </c>
      <c r="C54" s="95"/>
      <c r="D54" s="67">
        <f>C$53*AC54/AD$58</f>
        <v>205.65</v>
      </c>
      <c r="E54" s="17">
        <f>C$53*AD54/AD$58</f>
        <v>151.19999999999999</v>
      </c>
      <c r="F54" s="17">
        <f t="shared" ref="F54:O57" si="35">$C$53*AE54/$AD$58</f>
        <v>2.85</v>
      </c>
      <c r="G54" s="17">
        <f t="shared" si="35"/>
        <v>0.45</v>
      </c>
      <c r="H54" s="17">
        <f t="shared" si="35"/>
        <v>22.5</v>
      </c>
      <c r="I54" s="17">
        <f t="shared" si="35"/>
        <v>105.89999999999999</v>
      </c>
      <c r="J54" s="17">
        <f t="shared" si="35"/>
        <v>0.13499999999999998</v>
      </c>
      <c r="K54" s="17">
        <f t="shared" si="35"/>
        <v>0.09</v>
      </c>
      <c r="L54" s="17">
        <f t="shared" si="35"/>
        <v>2.73</v>
      </c>
      <c r="M54" s="17">
        <f t="shared" si="35"/>
        <v>0</v>
      </c>
      <c r="N54" s="17">
        <f t="shared" si="35"/>
        <v>12.090000000000002</v>
      </c>
      <c r="O54" s="17">
        <f t="shared" si="35"/>
        <v>5.7</v>
      </c>
      <c r="P54" s="17">
        <f t="shared" ref="P54:W57" si="36">$C$53*AO54/$AD$58</f>
        <v>712.5</v>
      </c>
      <c r="Q54" s="17">
        <f t="shared" si="36"/>
        <v>13.35</v>
      </c>
      <c r="R54" s="17">
        <f t="shared" si="36"/>
        <v>30</v>
      </c>
      <c r="S54" s="17">
        <f t="shared" si="36"/>
        <v>76.5</v>
      </c>
      <c r="T54" s="17">
        <f t="shared" si="36"/>
        <v>1.1850000000000001</v>
      </c>
      <c r="U54" s="17">
        <f t="shared" si="36"/>
        <v>7.5</v>
      </c>
      <c r="V54" s="17">
        <f t="shared" si="36"/>
        <v>0.36</v>
      </c>
      <c r="W54" s="17">
        <f t="shared" si="36"/>
        <v>45</v>
      </c>
      <c r="X54" s="17"/>
      <c r="Y54" s="262"/>
      <c r="AB54" s="86" t="s">
        <v>55</v>
      </c>
      <c r="AC54" s="56">
        <v>137.1</v>
      </c>
      <c r="AD54" s="56">
        <v>100.8</v>
      </c>
      <c r="AE54" s="56">
        <v>1.9</v>
      </c>
      <c r="AF54" s="56">
        <v>0.3</v>
      </c>
      <c r="AG54" s="56">
        <v>15</v>
      </c>
      <c r="AH54" s="56">
        <v>70.599999999999994</v>
      </c>
      <c r="AI54" s="71">
        <v>0.09</v>
      </c>
      <c r="AJ54" s="71">
        <v>0.06</v>
      </c>
      <c r="AK54" s="21">
        <v>1.82</v>
      </c>
      <c r="AL54" s="57">
        <v>0</v>
      </c>
      <c r="AM54" s="71">
        <v>8.06</v>
      </c>
      <c r="AN54" s="56">
        <v>3.8</v>
      </c>
      <c r="AO54" s="57">
        <v>475</v>
      </c>
      <c r="AP54" s="56">
        <v>8.9</v>
      </c>
      <c r="AQ54" s="57">
        <v>20</v>
      </c>
      <c r="AR54" s="57">
        <v>51</v>
      </c>
      <c r="AS54" s="71">
        <v>0.79</v>
      </c>
      <c r="AT54" s="25">
        <v>5</v>
      </c>
      <c r="AU54" s="71">
        <v>0.24</v>
      </c>
      <c r="AV54" s="19">
        <v>30</v>
      </c>
    </row>
    <row r="55" spans="1:49" x14ac:dyDescent="0.3">
      <c r="A55" s="263"/>
      <c r="B55" s="70" t="s">
        <v>35</v>
      </c>
      <c r="C55" s="95"/>
      <c r="D55" s="67">
        <f>C$53*AC55/AD$58</f>
        <v>45</v>
      </c>
      <c r="E55" s="17">
        <f>C$53*AD55/AD$58</f>
        <v>45</v>
      </c>
      <c r="F55" s="17">
        <f t="shared" si="35"/>
        <v>0.9</v>
      </c>
      <c r="G55" s="17">
        <f t="shared" si="35"/>
        <v>0.6</v>
      </c>
      <c r="H55" s="17">
        <f t="shared" si="35"/>
        <v>1.2</v>
      </c>
      <c r="I55" s="17">
        <f t="shared" si="35"/>
        <v>13.950000000000001</v>
      </c>
      <c r="J55" s="17">
        <f t="shared" si="35"/>
        <v>1.5000000000000001E-2</v>
      </c>
      <c r="K55" s="17">
        <f t="shared" si="35"/>
        <v>3.0000000000000002E-2</v>
      </c>
      <c r="L55" s="17">
        <f t="shared" si="35"/>
        <v>3.81</v>
      </c>
      <c r="M55" s="17">
        <f t="shared" si="35"/>
        <v>0</v>
      </c>
      <c r="N55" s="17">
        <f t="shared" si="35"/>
        <v>0.15</v>
      </c>
      <c r="O55" s="17">
        <f t="shared" si="35"/>
        <v>10.95</v>
      </c>
      <c r="P55" s="17">
        <f t="shared" si="36"/>
        <v>34.5</v>
      </c>
      <c r="Q55" s="17">
        <f t="shared" si="36"/>
        <v>30</v>
      </c>
      <c r="R55" s="17">
        <f t="shared" si="36"/>
        <v>3.4499999999999997</v>
      </c>
      <c r="S55" s="17">
        <f t="shared" si="36"/>
        <v>22.5</v>
      </c>
      <c r="T55" s="17">
        <f t="shared" si="36"/>
        <v>3.0000000000000002E-2</v>
      </c>
      <c r="U55" s="17">
        <f t="shared" si="36"/>
        <v>2.5499999999999998</v>
      </c>
      <c r="V55" s="17">
        <f t="shared" si="36"/>
        <v>0.51</v>
      </c>
      <c r="W55" s="17">
        <f t="shared" si="36"/>
        <v>5.7</v>
      </c>
      <c r="X55" s="17"/>
      <c r="Y55" s="262"/>
      <c r="AB55" s="86" t="s">
        <v>35</v>
      </c>
      <c r="AC55" s="299">
        <v>30</v>
      </c>
      <c r="AD55" s="299">
        <v>30</v>
      </c>
      <c r="AE55" s="56">
        <v>0.6</v>
      </c>
      <c r="AF55" s="56">
        <v>0.4</v>
      </c>
      <c r="AG55" s="56">
        <v>0.8</v>
      </c>
      <c r="AH55" s="56">
        <v>9.3000000000000007</v>
      </c>
      <c r="AI55" s="71">
        <v>0.01</v>
      </c>
      <c r="AJ55" s="71">
        <v>0.02</v>
      </c>
      <c r="AK55" s="21">
        <v>2.54</v>
      </c>
      <c r="AL55" s="57">
        <v>0</v>
      </c>
      <c r="AM55" s="56">
        <v>0.1</v>
      </c>
      <c r="AN55" s="56">
        <v>7.3</v>
      </c>
      <c r="AO55" s="57">
        <v>23</v>
      </c>
      <c r="AP55" s="57">
        <v>20</v>
      </c>
      <c r="AQ55" s="56">
        <v>2.2999999999999998</v>
      </c>
      <c r="AR55" s="57">
        <v>15</v>
      </c>
      <c r="AS55" s="71">
        <v>0.02</v>
      </c>
      <c r="AT55" s="24">
        <v>1.7</v>
      </c>
      <c r="AU55" s="71">
        <v>0.34</v>
      </c>
      <c r="AV55" s="20">
        <v>3.8</v>
      </c>
    </row>
    <row r="56" spans="1:49" ht="15" customHeight="1" x14ac:dyDescent="0.3">
      <c r="A56" s="263"/>
      <c r="B56" s="70" t="s">
        <v>37</v>
      </c>
      <c r="C56" s="95"/>
      <c r="D56" s="67">
        <f>C$53*AC56/AD$58</f>
        <v>8.1000000000000014</v>
      </c>
      <c r="E56" s="17">
        <f>C$53*AD56/AD$58</f>
        <v>8.1000000000000014</v>
      </c>
      <c r="F56" s="17">
        <f t="shared" si="35"/>
        <v>0.15</v>
      </c>
      <c r="G56" s="17">
        <f t="shared" si="35"/>
        <v>5.0999999999999996</v>
      </c>
      <c r="H56" s="17">
        <f t="shared" si="35"/>
        <v>0.15</v>
      </c>
      <c r="I56" s="17">
        <f t="shared" si="35"/>
        <v>47.55</v>
      </c>
      <c r="J56" s="17">
        <f t="shared" si="35"/>
        <v>0</v>
      </c>
      <c r="K56" s="17">
        <f t="shared" si="35"/>
        <v>1.5000000000000001E-2</v>
      </c>
      <c r="L56" s="17">
        <f t="shared" si="35"/>
        <v>22.05</v>
      </c>
      <c r="M56" s="17">
        <f t="shared" si="35"/>
        <v>0.10500000000000001</v>
      </c>
      <c r="N56" s="17">
        <f t="shared" si="35"/>
        <v>0</v>
      </c>
      <c r="O56" s="17">
        <f t="shared" si="35"/>
        <v>0.9</v>
      </c>
      <c r="P56" s="17">
        <f t="shared" si="36"/>
        <v>2.0999999999999996</v>
      </c>
      <c r="Q56" s="17">
        <f t="shared" si="36"/>
        <v>1.8</v>
      </c>
      <c r="R56" s="17">
        <f t="shared" si="36"/>
        <v>0</v>
      </c>
      <c r="S56" s="17">
        <f t="shared" si="36"/>
        <v>2.0999999999999996</v>
      </c>
      <c r="T56" s="17">
        <f t="shared" si="36"/>
        <v>1.5000000000000001E-2</v>
      </c>
      <c r="U56" s="17">
        <f t="shared" si="36"/>
        <v>0</v>
      </c>
      <c r="V56" s="17">
        <f t="shared" si="36"/>
        <v>7.4999999999999997E-2</v>
      </c>
      <c r="W56" s="17">
        <f t="shared" si="36"/>
        <v>0.3</v>
      </c>
      <c r="X56" s="17"/>
      <c r="Y56" s="262"/>
      <c r="AB56" s="86" t="s">
        <v>37</v>
      </c>
      <c r="AC56" s="56">
        <v>5.4</v>
      </c>
      <c r="AD56" s="56">
        <v>5.4</v>
      </c>
      <c r="AE56" s="56">
        <v>0.1</v>
      </c>
      <c r="AF56" s="56">
        <v>3.4</v>
      </c>
      <c r="AG56" s="56">
        <v>0.1</v>
      </c>
      <c r="AH56" s="56">
        <v>31.7</v>
      </c>
      <c r="AI56" s="57">
        <v>0</v>
      </c>
      <c r="AJ56" s="71">
        <v>0.01</v>
      </c>
      <c r="AK56" s="20">
        <v>14.7</v>
      </c>
      <c r="AL56" s="71">
        <v>7.0000000000000007E-2</v>
      </c>
      <c r="AM56" s="57">
        <v>0</v>
      </c>
      <c r="AN56" s="56">
        <v>0.6</v>
      </c>
      <c r="AO56" s="56">
        <v>1.4</v>
      </c>
      <c r="AP56" s="56">
        <v>1.2</v>
      </c>
      <c r="AQ56" s="57">
        <v>0</v>
      </c>
      <c r="AR56" s="56">
        <v>1.4</v>
      </c>
      <c r="AS56" s="71">
        <v>0.01</v>
      </c>
      <c r="AT56" s="25">
        <v>0</v>
      </c>
      <c r="AU56" s="71">
        <v>0.05</v>
      </c>
      <c r="AV56" s="20">
        <v>0.2</v>
      </c>
    </row>
    <row r="57" spans="1:49" ht="15" customHeight="1" x14ac:dyDescent="0.3">
      <c r="A57" s="263"/>
      <c r="B57" s="70" t="s">
        <v>38</v>
      </c>
      <c r="C57" s="95"/>
      <c r="D57" s="67">
        <f>C$53*AC57/AD$58</f>
        <v>0.6</v>
      </c>
      <c r="E57" s="17">
        <f>C$53*AD57/AD$58</f>
        <v>0.6</v>
      </c>
      <c r="F57" s="17">
        <f t="shared" si="35"/>
        <v>0</v>
      </c>
      <c r="G57" s="17">
        <f t="shared" si="35"/>
        <v>0</v>
      </c>
      <c r="H57" s="17">
        <f t="shared" si="35"/>
        <v>0</v>
      </c>
      <c r="I57" s="17">
        <f t="shared" si="35"/>
        <v>0</v>
      </c>
      <c r="J57" s="17">
        <f t="shared" si="35"/>
        <v>0</v>
      </c>
      <c r="K57" s="17">
        <f t="shared" si="35"/>
        <v>0</v>
      </c>
      <c r="L57" s="17">
        <f t="shared" si="35"/>
        <v>0</v>
      </c>
      <c r="M57" s="17">
        <f t="shared" si="35"/>
        <v>0</v>
      </c>
      <c r="N57" s="17">
        <f t="shared" si="35"/>
        <v>0</v>
      </c>
      <c r="O57" s="17">
        <f t="shared" si="35"/>
        <v>177</v>
      </c>
      <c r="P57" s="17">
        <f t="shared" si="36"/>
        <v>0</v>
      </c>
      <c r="Q57" s="17">
        <f t="shared" si="36"/>
        <v>1.95</v>
      </c>
      <c r="R57" s="17">
        <f t="shared" si="36"/>
        <v>0.15</v>
      </c>
      <c r="S57" s="17">
        <f t="shared" si="36"/>
        <v>0.45</v>
      </c>
      <c r="T57" s="17">
        <f t="shared" si="36"/>
        <v>1.5000000000000001E-2</v>
      </c>
      <c r="U57" s="17">
        <f t="shared" si="36"/>
        <v>24</v>
      </c>
      <c r="V57" s="17">
        <f t="shared" si="36"/>
        <v>0</v>
      </c>
      <c r="W57" s="17">
        <f t="shared" si="36"/>
        <v>0</v>
      </c>
      <c r="X57" s="17"/>
      <c r="Y57" s="262"/>
      <c r="AB57" s="86" t="s">
        <v>38</v>
      </c>
      <c r="AC57" s="56">
        <v>0.4</v>
      </c>
      <c r="AD57" s="56">
        <v>0.4</v>
      </c>
      <c r="AE57" s="57">
        <v>0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  <c r="AK57" s="19">
        <v>0</v>
      </c>
      <c r="AL57" s="57">
        <v>0</v>
      </c>
      <c r="AM57" s="57">
        <v>0</v>
      </c>
      <c r="AN57" s="57">
        <v>118</v>
      </c>
      <c r="AO57" s="57">
        <v>0</v>
      </c>
      <c r="AP57" s="56">
        <v>1.3</v>
      </c>
      <c r="AQ57" s="56">
        <v>0.1</v>
      </c>
      <c r="AR57" s="56">
        <v>0.3</v>
      </c>
      <c r="AS57" s="71">
        <v>0.01</v>
      </c>
      <c r="AT57" s="39">
        <v>16</v>
      </c>
      <c r="AU57" s="57">
        <v>0</v>
      </c>
      <c r="AV57" s="19">
        <v>0</v>
      </c>
    </row>
    <row r="58" spans="1:49" x14ac:dyDescent="0.3">
      <c r="A58" s="263"/>
      <c r="B58" s="69" t="s">
        <v>40</v>
      </c>
      <c r="C58" s="96"/>
      <c r="D58" s="17"/>
      <c r="E58" s="17"/>
      <c r="F58" s="17">
        <f>SUM(F54:F57)</f>
        <v>3.9</v>
      </c>
      <c r="G58" s="17">
        <f t="shared" ref="G58:W58" si="37">SUM(G54:G57)</f>
        <v>6.1499999999999995</v>
      </c>
      <c r="H58" s="17">
        <f t="shared" si="37"/>
        <v>23.849999999999998</v>
      </c>
      <c r="I58" s="17">
        <f t="shared" si="37"/>
        <v>167.39999999999998</v>
      </c>
      <c r="J58" s="17">
        <f t="shared" si="37"/>
        <v>0.15</v>
      </c>
      <c r="K58" s="17">
        <f t="shared" si="37"/>
        <v>0.13500000000000001</v>
      </c>
      <c r="L58" s="17">
        <f t="shared" si="37"/>
        <v>28.59</v>
      </c>
      <c r="M58" s="17">
        <f t="shared" si="37"/>
        <v>0.10500000000000001</v>
      </c>
      <c r="N58" s="17">
        <f t="shared" si="37"/>
        <v>12.240000000000002</v>
      </c>
      <c r="O58" s="17">
        <f t="shared" si="37"/>
        <v>194.55</v>
      </c>
      <c r="P58" s="17">
        <f t="shared" si="37"/>
        <v>749.1</v>
      </c>
      <c r="Q58" s="17">
        <f t="shared" si="37"/>
        <v>47.1</v>
      </c>
      <c r="R58" s="17">
        <f t="shared" si="37"/>
        <v>33.6</v>
      </c>
      <c r="S58" s="17">
        <f t="shared" si="37"/>
        <v>101.55</v>
      </c>
      <c r="T58" s="17">
        <f t="shared" si="37"/>
        <v>1.2449999999999999</v>
      </c>
      <c r="U58" s="17">
        <f t="shared" si="37"/>
        <v>34.049999999999997</v>
      </c>
      <c r="V58" s="17">
        <f t="shared" si="37"/>
        <v>0.94499999999999995</v>
      </c>
      <c r="W58" s="17">
        <f t="shared" si="37"/>
        <v>51</v>
      </c>
      <c r="X58" s="17"/>
      <c r="Y58" s="262"/>
      <c r="AB58" s="87" t="s">
        <v>40</v>
      </c>
      <c r="AC58" s="59"/>
      <c r="AD58" s="60">
        <v>120</v>
      </c>
      <c r="AE58" s="61">
        <v>2.6</v>
      </c>
      <c r="AF58" s="61">
        <v>4.2</v>
      </c>
      <c r="AG58" s="61">
        <v>15.8</v>
      </c>
      <c r="AH58" s="61">
        <v>111.5</v>
      </c>
      <c r="AI58" s="88">
        <v>0.1</v>
      </c>
      <c r="AJ58" s="88">
        <v>0.09</v>
      </c>
      <c r="AK58" s="23">
        <v>19</v>
      </c>
      <c r="AL58" s="88">
        <v>7.0000000000000007E-2</v>
      </c>
      <c r="AM58" s="88">
        <v>8.16</v>
      </c>
      <c r="AN58" s="60">
        <v>129</v>
      </c>
      <c r="AO58" s="60">
        <v>500</v>
      </c>
      <c r="AP58" s="60">
        <v>32</v>
      </c>
      <c r="AQ58" s="60">
        <v>23</v>
      </c>
      <c r="AR58" s="60">
        <v>68</v>
      </c>
      <c r="AS58" s="88">
        <v>0.82</v>
      </c>
      <c r="AT58" s="27">
        <v>23</v>
      </c>
      <c r="AU58" s="88">
        <v>0.62</v>
      </c>
      <c r="AV58" s="23">
        <v>34</v>
      </c>
    </row>
    <row r="59" spans="1:49" x14ac:dyDescent="0.3">
      <c r="A59" s="263" t="s">
        <v>102</v>
      </c>
      <c r="B59" s="17"/>
      <c r="C59" s="92">
        <v>100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 t="s">
        <v>103</v>
      </c>
      <c r="Y59" s="262">
        <v>9</v>
      </c>
      <c r="AA59" t="s">
        <v>102</v>
      </c>
      <c r="AW59" t="s">
        <v>103</v>
      </c>
    </row>
    <row r="60" spans="1:49" ht="15" customHeight="1" x14ac:dyDescent="0.3">
      <c r="A60" s="263"/>
      <c r="B60" s="70" t="s">
        <v>64</v>
      </c>
      <c r="C60" s="95"/>
      <c r="D60" s="17">
        <f t="shared" ref="D60:D66" si="38">C$59*AC60/AD$67</f>
        <v>104.5</v>
      </c>
      <c r="E60" s="17">
        <f t="shared" ref="E60:E66" si="39">C$59*AD60/AD$67</f>
        <v>92.5</v>
      </c>
      <c r="F60" s="84">
        <f t="shared" ref="F60:W60" si="40">$C$59*AE$60/$AD$67</f>
        <v>16.125</v>
      </c>
      <c r="G60" s="84">
        <f t="shared" si="40"/>
        <v>13</v>
      </c>
      <c r="H60" s="84">
        <f t="shared" si="40"/>
        <v>0</v>
      </c>
      <c r="I60" s="84">
        <f t="shared" si="40"/>
        <v>181.875</v>
      </c>
      <c r="J60" s="84">
        <f t="shared" si="40"/>
        <v>3.7499999999999999E-2</v>
      </c>
      <c r="K60" s="84">
        <f t="shared" si="40"/>
        <v>0.1125</v>
      </c>
      <c r="L60" s="84">
        <f t="shared" si="40"/>
        <v>0</v>
      </c>
      <c r="M60" s="84">
        <f t="shared" si="40"/>
        <v>0</v>
      </c>
      <c r="N60" s="84">
        <f t="shared" si="40"/>
        <v>0</v>
      </c>
      <c r="O60" s="84">
        <f t="shared" si="40"/>
        <v>46.25</v>
      </c>
      <c r="P60" s="84">
        <f t="shared" si="40"/>
        <v>250</v>
      </c>
      <c r="Q60" s="84">
        <f t="shared" si="40"/>
        <v>7.375</v>
      </c>
      <c r="R60" s="84">
        <f t="shared" si="40"/>
        <v>17.5</v>
      </c>
      <c r="S60" s="84">
        <f t="shared" si="40"/>
        <v>151.25</v>
      </c>
      <c r="T60" s="84">
        <f t="shared" si="40"/>
        <v>2.1749999999999998</v>
      </c>
      <c r="U60" s="84">
        <f t="shared" si="40"/>
        <v>6.625</v>
      </c>
      <c r="V60" s="84">
        <f t="shared" si="40"/>
        <v>0</v>
      </c>
      <c r="W60" s="84">
        <f t="shared" si="40"/>
        <v>58.75</v>
      </c>
      <c r="X60" s="17"/>
      <c r="Y60" s="262"/>
      <c r="AA60" s="17"/>
      <c r="AB60" s="86" t="s">
        <v>64</v>
      </c>
      <c r="AC60" s="56">
        <v>83.6</v>
      </c>
      <c r="AD60" s="57">
        <v>74</v>
      </c>
      <c r="AE60" s="56">
        <v>12.9</v>
      </c>
      <c r="AF60" s="56">
        <v>10.4</v>
      </c>
      <c r="AG60" s="57">
        <v>0</v>
      </c>
      <c r="AH60" s="56">
        <v>145.5</v>
      </c>
      <c r="AI60" s="64">
        <v>0.03</v>
      </c>
      <c r="AJ60" s="64">
        <v>0.09</v>
      </c>
      <c r="AK60" s="28">
        <v>0</v>
      </c>
      <c r="AL60" s="62">
        <v>0</v>
      </c>
      <c r="AM60" s="62">
        <v>0</v>
      </c>
      <c r="AN60" s="62">
        <v>37</v>
      </c>
      <c r="AO60" s="62">
        <v>200</v>
      </c>
      <c r="AP60" s="63">
        <v>5.9</v>
      </c>
      <c r="AQ60" s="62">
        <v>14</v>
      </c>
      <c r="AR60" s="62">
        <v>121</v>
      </c>
      <c r="AS60" s="64">
        <v>1.74</v>
      </c>
      <c r="AT60" s="29">
        <v>5.3</v>
      </c>
      <c r="AU60" s="62">
        <v>0</v>
      </c>
      <c r="AV60" s="28">
        <v>47</v>
      </c>
    </row>
    <row r="61" spans="1:49" ht="15" customHeight="1" x14ac:dyDescent="0.3">
      <c r="A61" s="263"/>
      <c r="B61" s="70" t="s">
        <v>50</v>
      </c>
      <c r="C61" s="95"/>
      <c r="D61" s="17">
        <f t="shared" si="38"/>
        <v>14.5</v>
      </c>
      <c r="E61" s="17">
        <f t="shared" si="39"/>
        <v>11.625000000000002</v>
      </c>
      <c r="F61" s="84">
        <f t="shared" ref="F61:O62" si="41">$C$59*AE$61/$AD$67</f>
        <v>0.125</v>
      </c>
      <c r="G61" s="84">
        <f t="shared" si="41"/>
        <v>0</v>
      </c>
      <c r="H61" s="84">
        <f t="shared" si="41"/>
        <v>0.875</v>
      </c>
      <c r="I61" s="84">
        <f t="shared" si="41"/>
        <v>4.25</v>
      </c>
      <c r="J61" s="84">
        <f t="shared" si="41"/>
        <v>0</v>
      </c>
      <c r="K61" s="84">
        <f t="shared" si="41"/>
        <v>0</v>
      </c>
      <c r="L61" s="84">
        <f t="shared" si="41"/>
        <v>0</v>
      </c>
      <c r="M61" s="84">
        <f t="shared" si="41"/>
        <v>0</v>
      </c>
      <c r="N61" s="84">
        <f t="shared" si="41"/>
        <v>0.46250000000000002</v>
      </c>
      <c r="O61" s="84">
        <f t="shared" si="41"/>
        <v>0.375</v>
      </c>
      <c r="P61" s="84">
        <f t="shared" ref="P61:W62" si="42">$C$59*AO$61/$AD$67</f>
        <v>16.875</v>
      </c>
      <c r="Q61" s="84">
        <f t="shared" si="42"/>
        <v>3.125</v>
      </c>
      <c r="R61" s="84">
        <f t="shared" si="42"/>
        <v>1.3750000000000002</v>
      </c>
      <c r="S61" s="84">
        <f t="shared" si="42"/>
        <v>5.875</v>
      </c>
      <c r="T61" s="84">
        <f t="shared" si="42"/>
        <v>7.4999999999999997E-2</v>
      </c>
      <c r="U61" s="84">
        <f t="shared" si="42"/>
        <v>0.375</v>
      </c>
      <c r="V61" s="84">
        <f t="shared" si="42"/>
        <v>0.05</v>
      </c>
      <c r="W61" s="84">
        <f t="shared" si="42"/>
        <v>3.625</v>
      </c>
      <c r="X61" s="17"/>
      <c r="Y61" s="262"/>
      <c r="AA61" s="17"/>
      <c r="AB61" s="86" t="s">
        <v>50</v>
      </c>
      <c r="AC61" s="56">
        <v>11.6</v>
      </c>
      <c r="AD61" s="56">
        <v>9.3000000000000007</v>
      </c>
      <c r="AE61" s="56">
        <v>0.1</v>
      </c>
      <c r="AF61" s="57">
        <v>0</v>
      </c>
      <c r="AG61" s="56">
        <v>0.7</v>
      </c>
      <c r="AH61" s="56">
        <v>3.4</v>
      </c>
      <c r="AI61" s="62">
        <v>0</v>
      </c>
      <c r="AJ61" s="62">
        <v>0</v>
      </c>
      <c r="AK61" s="28">
        <v>0</v>
      </c>
      <c r="AL61" s="62">
        <v>0</v>
      </c>
      <c r="AM61" s="64">
        <v>0.37</v>
      </c>
      <c r="AN61" s="63">
        <v>0.3</v>
      </c>
      <c r="AO61" s="63">
        <v>13.5</v>
      </c>
      <c r="AP61" s="63">
        <v>2.5</v>
      </c>
      <c r="AQ61" s="63">
        <v>1.1000000000000001</v>
      </c>
      <c r="AR61" s="63">
        <v>4.7</v>
      </c>
      <c r="AS61" s="64">
        <v>0.06</v>
      </c>
      <c r="AT61" s="29">
        <v>0.3</v>
      </c>
      <c r="AU61" s="64">
        <v>0.04</v>
      </c>
      <c r="AV61" s="30">
        <v>2.9</v>
      </c>
    </row>
    <row r="62" spans="1:49" ht="15" customHeight="1" x14ac:dyDescent="0.3">
      <c r="A62" s="263"/>
      <c r="B62" s="70" t="s">
        <v>59</v>
      </c>
      <c r="C62" s="95"/>
      <c r="D62" s="17">
        <f t="shared" si="38"/>
        <v>3.125</v>
      </c>
      <c r="E62" s="17">
        <f t="shared" si="39"/>
        <v>3.125</v>
      </c>
      <c r="F62" s="84">
        <f t="shared" si="41"/>
        <v>0.125</v>
      </c>
      <c r="G62" s="84">
        <f t="shared" si="41"/>
        <v>0</v>
      </c>
      <c r="H62" s="84">
        <f t="shared" si="41"/>
        <v>0.875</v>
      </c>
      <c r="I62" s="84">
        <f t="shared" si="41"/>
        <v>4.25</v>
      </c>
      <c r="J62" s="84">
        <f t="shared" si="41"/>
        <v>0</v>
      </c>
      <c r="K62" s="84">
        <f t="shared" si="41"/>
        <v>0</v>
      </c>
      <c r="L62" s="84">
        <f t="shared" si="41"/>
        <v>0</v>
      </c>
      <c r="M62" s="84">
        <f t="shared" si="41"/>
        <v>0</v>
      </c>
      <c r="N62" s="84">
        <f t="shared" si="41"/>
        <v>0.46250000000000002</v>
      </c>
      <c r="O62" s="84">
        <f t="shared" si="41"/>
        <v>0.375</v>
      </c>
      <c r="P62" s="84">
        <f t="shared" si="42"/>
        <v>16.875</v>
      </c>
      <c r="Q62" s="84">
        <f t="shared" si="42"/>
        <v>3.125</v>
      </c>
      <c r="R62" s="84">
        <f t="shared" si="42"/>
        <v>1.3750000000000002</v>
      </c>
      <c r="S62" s="84">
        <f t="shared" si="42"/>
        <v>5.875</v>
      </c>
      <c r="T62" s="84">
        <f t="shared" si="42"/>
        <v>7.4999999999999997E-2</v>
      </c>
      <c r="U62" s="84">
        <f t="shared" si="42"/>
        <v>0.375</v>
      </c>
      <c r="V62" s="84">
        <f t="shared" si="42"/>
        <v>0.05</v>
      </c>
      <c r="W62" s="84">
        <f t="shared" si="42"/>
        <v>3.625</v>
      </c>
      <c r="X62" s="17"/>
      <c r="Y62" s="262"/>
      <c r="AA62" s="17"/>
      <c r="AB62" s="86" t="s">
        <v>59</v>
      </c>
      <c r="AC62" s="56">
        <v>2.5</v>
      </c>
      <c r="AD62" s="56">
        <v>2.5</v>
      </c>
      <c r="AE62" s="56">
        <v>0.3</v>
      </c>
      <c r="AF62" s="57">
        <v>0</v>
      </c>
      <c r="AG62" s="56">
        <v>1.6</v>
      </c>
      <c r="AH62" s="56">
        <v>7.6</v>
      </c>
      <c r="AI62" s="62">
        <v>0</v>
      </c>
      <c r="AJ62" s="62">
        <v>0</v>
      </c>
      <c r="AK62" s="28">
        <v>0</v>
      </c>
      <c r="AL62" s="62">
        <v>0</v>
      </c>
      <c r="AM62" s="62">
        <v>0</v>
      </c>
      <c r="AN62" s="63">
        <v>0.1</v>
      </c>
      <c r="AO62" s="64">
        <v>2.5299999999999998</v>
      </c>
      <c r="AP62" s="63">
        <v>0.4</v>
      </c>
      <c r="AQ62" s="63">
        <v>0.4</v>
      </c>
      <c r="AR62" s="63">
        <v>1.9</v>
      </c>
      <c r="AS62" s="64">
        <v>0.03</v>
      </c>
      <c r="AT62" s="31">
        <v>0</v>
      </c>
      <c r="AU62" s="64">
        <v>0.13</v>
      </c>
      <c r="AV62" s="30">
        <v>0.6</v>
      </c>
    </row>
    <row r="63" spans="1:49" ht="15" customHeight="1" x14ac:dyDescent="0.3">
      <c r="A63" s="263"/>
      <c r="B63" s="70" t="s">
        <v>53</v>
      </c>
      <c r="C63" s="95"/>
      <c r="D63" s="17">
        <f t="shared" si="38"/>
        <v>9.125</v>
      </c>
      <c r="E63" s="17">
        <f t="shared" si="39"/>
        <v>9.125</v>
      </c>
      <c r="F63" s="84">
        <f t="shared" ref="F63:W63" si="43">$C$59*AE$62/$AD$67</f>
        <v>0.375</v>
      </c>
      <c r="G63" s="84">
        <f t="shared" si="43"/>
        <v>0</v>
      </c>
      <c r="H63" s="84">
        <f t="shared" si="43"/>
        <v>2</v>
      </c>
      <c r="I63" s="84">
        <f t="shared" si="43"/>
        <v>9.5</v>
      </c>
      <c r="J63" s="84">
        <f t="shared" si="43"/>
        <v>0</v>
      </c>
      <c r="K63" s="84">
        <f t="shared" si="43"/>
        <v>0</v>
      </c>
      <c r="L63" s="84">
        <f t="shared" si="43"/>
        <v>0</v>
      </c>
      <c r="M63" s="84">
        <f t="shared" si="43"/>
        <v>0</v>
      </c>
      <c r="N63" s="84">
        <f t="shared" si="43"/>
        <v>0</v>
      </c>
      <c r="O63" s="84">
        <f t="shared" si="43"/>
        <v>0.125</v>
      </c>
      <c r="P63" s="84">
        <f t="shared" si="43"/>
        <v>3.1624999999999996</v>
      </c>
      <c r="Q63" s="84">
        <f t="shared" si="43"/>
        <v>0.5</v>
      </c>
      <c r="R63" s="84">
        <f t="shared" si="43"/>
        <v>0.5</v>
      </c>
      <c r="S63" s="84">
        <f t="shared" si="43"/>
        <v>2.375</v>
      </c>
      <c r="T63" s="84">
        <f t="shared" si="43"/>
        <v>3.7499999999999999E-2</v>
      </c>
      <c r="U63" s="84">
        <f t="shared" si="43"/>
        <v>0</v>
      </c>
      <c r="V63" s="84">
        <f t="shared" si="43"/>
        <v>0.16250000000000001</v>
      </c>
      <c r="W63" s="84">
        <f t="shared" si="43"/>
        <v>0.75</v>
      </c>
      <c r="X63" s="17"/>
      <c r="Y63" s="262"/>
      <c r="AA63" s="17"/>
      <c r="AB63" s="86" t="s">
        <v>53</v>
      </c>
      <c r="AC63" s="56">
        <v>7.3</v>
      </c>
      <c r="AD63" s="56">
        <v>7.3</v>
      </c>
      <c r="AE63" s="56">
        <v>0.2</v>
      </c>
      <c r="AF63" s="57">
        <v>0</v>
      </c>
      <c r="AG63" s="56">
        <v>0.8</v>
      </c>
      <c r="AH63" s="56">
        <v>4.0999999999999996</v>
      </c>
      <c r="AI63" s="62">
        <v>0</v>
      </c>
      <c r="AJ63" s="62">
        <v>0</v>
      </c>
      <c r="AK63" s="43">
        <v>8.76</v>
      </c>
      <c r="AL63" s="62">
        <v>0</v>
      </c>
      <c r="AM63" s="64">
        <v>0.76</v>
      </c>
      <c r="AN63" s="63">
        <v>0.6</v>
      </c>
      <c r="AO63" s="63">
        <v>40.6</v>
      </c>
      <c r="AP63" s="63">
        <v>1.3</v>
      </c>
      <c r="AQ63" s="63">
        <v>2.9</v>
      </c>
      <c r="AR63" s="63">
        <v>4.5</v>
      </c>
      <c r="AS63" s="64">
        <v>0.13</v>
      </c>
      <c r="AT63" s="31">
        <v>0</v>
      </c>
      <c r="AU63" s="64">
        <v>0.04</v>
      </c>
      <c r="AV63" s="28">
        <v>0</v>
      </c>
    </row>
    <row r="64" spans="1:49" ht="15" customHeight="1" x14ac:dyDescent="0.3">
      <c r="A64" s="263"/>
      <c r="B64" s="70" t="s">
        <v>37</v>
      </c>
      <c r="C64" s="95"/>
      <c r="D64" s="17">
        <f t="shared" si="38"/>
        <v>5.375</v>
      </c>
      <c r="E64" s="17">
        <f t="shared" si="39"/>
        <v>5.375</v>
      </c>
      <c r="F64" s="84">
        <f t="shared" ref="F64:W64" si="44">$C$59*AE$63/$AD$67</f>
        <v>0.25</v>
      </c>
      <c r="G64" s="84">
        <f t="shared" si="44"/>
        <v>0</v>
      </c>
      <c r="H64" s="84">
        <f t="shared" si="44"/>
        <v>1</v>
      </c>
      <c r="I64" s="84">
        <f t="shared" si="44"/>
        <v>5.1249999999999991</v>
      </c>
      <c r="J64" s="84">
        <f t="shared" si="44"/>
        <v>0</v>
      </c>
      <c r="K64" s="84">
        <f t="shared" si="44"/>
        <v>0</v>
      </c>
      <c r="L64" s="84">
        <f t="shared" si="44"/>
        <v>10.95</v>
      </c>
      <c r="M64" s="84">
        <f t="shared" si="44"/>
        <v>0</v>
      </c>
      <c r="N64" s="84">
        <f t="shared" si="44"/>
        <v>0.95</v>
      </c>
      <c r="O64" s="84">
        <f t="shared" si="44"/>
        <v>0.75</v>
      </c>
      <c r="P64" s="84">
        <f t="shared" si="44"/>
        <v>50.75</v>
      </c>
      <c r="Q64" s="84">
        <f t="shared" si="44"/>
        <v>1.625</v>
      </c>
      <c r="R64" s="84">
        <f t="shared" si="44"/>
        <v>3.625</v>
      </c>
      <c r="S64" s="84">
        <f t="shared" si="44"/>
        <v>5.625</v>
      </c>
      <c r="T64" s="84">
        <f t="shared" si="44"/>
        <v>0.16250000000000001</v>
      </c>
      <c r="U64" s="84">
        <f t="shared" si="44"/>
        <v>0</v>
      </c>
      <c r="V64" s="84">
        <f t="shared" si="44"/>
        <v>0.05</v>
      </c>
      <c r="W64" s="84">
        <f t="shared" si="44"/>
        <v>0</v>
      </c>
      <c r="X64" s="17"/>
      <c r="Y64" s="262"/>
      <c r="AA64" s="17"/>
      <c r="AB64" s="86" t="s">
        <v>37</v>
      </c>
      <c r="AC64" s="56">
        <v>4.3</v>
      </c>
      <c r="AD64" s="56">
        <v>4.3</v>
      </c>
      <c r="AE64" s="57">
        <v>0</v>
      </c>
      <c r="AF64" s="56">
        <v>2.7</v>
      </c>
      <c r="AG64" s="56">
        <v>0.1</v>
      </c>
      <c r="AH64" s="57">
        <v>25</v>
      </c>
      <c r="AI64" s="62">
        <v>0</v>
      </c>
      <c r="AJ64" s="62">
        <v>0</v>
      </c>
      <c r="AK64" s="30">
        <v>11.6</v>
      </c>
      <c r="AL64" s="64">
        <v>0.06</v>
      </c>
      <c r="AM64" s="62">
        <v>0</v>
      </c>
      <c r="AN64" s="63">
        <v>0.5</v>
      </c>
      <c r="AO64" s="64">
        <v>1.07</v>
      </c>
      <c r="AP64" s="63">
        <v>0.9</v>
      </c>
      <c r="AQ64" s="62">
        <v>0</v>
      </c>
      <c r="AR64" s="63">
        <v>1.1000000000000001</v>
      </c>
      <c r="AS64" s="64">
        <v>0.01</v>
      </c>
      <c r="AT64" s="31">
        <v>0</v>
      </c>
      <c r="AU64" s="64">
        <v>0.04</v>
      </c>
      <c r="AV64" s="30">
        <v>0.1</v>
      </c>
    </row>
    <row r="65" spans="1:49" ht="15" customHeight="1" x14ac:dyDescent="0.3">
      <c r="A65" s="263"/>
      <c r="B65" s="70" t="s">
        <v>38</v>
      </c>
      <c r="C65" s="95"/>
      <c r="D65" s="17">
        <f t="shared" si="38"/>
        <v>0.25</v>
      </c>
      <c r="E65" s="17">
        <f t="shared" si="39"/>
        <v>0.25</v>
      </c>
      <c r="F65" s="84">
        <f t="shared" ref="F65:W65" si="45">$C$59*AE$64/$AD$67</f>
        <v>0</v>
      </c>
      <c r="G65" s="84">
        <f t="shared" si="45"/>
        <v>3.375</v>
      </c>
      <c r="H65" s="84">
        <f t="shared" si="45"/>
        <v>0.125</v>
      </c>
      <c r="I65" s="84">
        <f t="shared" si="45"/>
        <v>31.25</v>
      </c>
      <c r="J65" s="84">
        <f t="shared" si="45"/>
        <v>0</v>
      </c>
      <c r="K65" s="84">
        <f t="shared" si="45"/>
        <v>0</v>
      </c>
      <c r="L65" s="84">
        <f t="shared" si="45"/>
        <v>14.5</v>
      </c>
      <c r="M65" s="84">
        <f t="shared" si="45"/>
        <v>7.4999999999999997E-2</v>
      </c>
      <c r="N65" s="84">
        <f t="shared" si="45"/>
        <v>0</v>
      </c>
      <c r="O65" s="84">
        <f t="shared" si="45"/>
        <v>0.625</v>
      </c>
      <c r="P65" s="84">
        <f t="shared" si="45"/>
        <v>1.3374999999999999</v>
      </c>
      <c r="Q65" s="84">
        <f t="shared" si="45"/>
        <v>1.125</v>
      </c>
      <c r="R65" s="84">
        <f t="shared" si="45"/>
        <v>0</v>
      </c>
      <c r="S65" s="84">
        <f t="shared" si="45"/>
        <v>1.3750000000000002</v>
      </c>
      <c r="T65" s="84">
        <f t="shared" si="45"/>
        <v>1.2500000000000001E-2</v>
      </c>
      <c r="U65" s="84">
        <f t="shared" si="45"/>
        <v>0</v>
      </c>
      <c r="V65" s="84">
        <f t="shared" si="45"/>
        <v>0.05</v>
      </c>
      <c r="W65" s="84">
        <f t="shared" si="45"/>
        <v>0.125</v>
      </c>
      <c r="X65" s="17"/>
      <c r="Y65" s="262"/>
      <c r="AA65" s="17"/>
      <c r="AB65" s="86" t="s">
        <v>38</v>
      </c>
      <c r="AC65" s="56">
        <v>0.2</v>
      </c>
      <c r="AD65" s="56">
        <v>0.2</v>
      </c>
      <c r="AE65" s="57">
        <v>0</v>
      </c>
      <c r="AF65" s="57">
        <v>0</v>
      </c>
      <c r="AG65" s="57">
        <v>0</v>
      </c>
      <c r="AH65" s="57">
        <v>0</v>
      </c>
      <c r="AI65" s="62">
        <v>0</v>
      </c>
      <c r="AJ65" s="62">
        <v>0</v>
      </c>
      <c r="AK65" s="28">
        <v>0</v>
      </c>
      <c r="AL65" s="62">
        <v>0</v>
      </c>
      <c r="AM65" s="62">
        <v>0</v>
      </c>
      <c r="AN65" s="62">
        <v>59</v>
      </c>
      <c r="AO65" s="64">
        <v>0.01</v>
      </c>
      <c r="AP65" s="63">
        <v>0.7</v>
      </c>
      <c r="AQ65" s="62">
        <v>0</v>
      </c>
      <c r="AR65" s="63">
        <v>0.1</v>
      </c>
      <c r="AS65" s="64">
        <v>0.01</v>
      </c>
      <c r="AT65" s="31">
        <v>8</v>
      </c>
      <c r="AU65" s="62">
        <v>0</v>
      </c>
      <c r="AV65" s="28">
        <v>0</v>
      </c>
    </row>
    <row r="66" spans="1:49" ht="15" customHeight="1" x14ac:dyDescent="0.3">
      <c r="A66" s="263"/>
      <c r="B66" s="70" t="s">
        <v>39</v>
      </c>
      <c r="C66" s="95"/>
      <c r="D66" s="17">
        <f t="shared" si="38"/>
        <v>133.75</v>
      </c>
      <c r="E66" s="17">
        <f t="shared" si="39"/>
        <v>133.75</v>
      </c>
      <c r="F66" s="84">
        <f t="shared" ref="F66:W66" si="46">$C$59*AE$65/$AD$67</f>
        <v>0</v>
      </c>
      <c r="G66" s="84">
        <f t="shared" si="46"/>
        <v>0</v>
      </c>
      <c r="H66" s="84">
        <f t="shared" si="46"/>
        <v>0</v>
      </c>
      <c r="I66" s="84">
        <f t="shared" si="46"/>
        <v>0</v>
      </c>
      <c r="J66" s="84">
        <f t="shared" si="46"/>
        <v>0</v>
      </c>
      <c r="K66" s="84">
        <f t="shared" si="46"/>
        <v>0</v>
      </c>
      <c r="L66" s="84">
        <f t="shared" si="46"/>
        <v>0</v>
      </c>
      <c r="M66" s="84">
        <f t="shared" si="46"/>
        <v>0</v>
      </c>
      <c r="N66" s="84">
        <f t="shared" si="46"/>
        <v>0</v>
      </c>
      <c r="O66" s="84">
        <f t="shared" si="46"/>
        <v>73.75</v>
      </c>
      <c r="P66" s="84">
        <f t="shared" si="46"/>
        <v>1.2500000000000001E-2</v>
      </c>
      <c r="Q66" s="84">
        <f t="shared" si="46"/>
        <v>0.875</v>
      </c>
      <c r="R66" s="84">
        <f t="shared" si="46"/>
        <v>0</v>
      </c>
      <c r="S66" s="84">
        <f t="shared" si="46"/>
        <v>0.125</v>
      </c>
      <c r="T66" s="84">
        <f t="shared" si="46"/>
        <v>1.2500000000000001E-2</v>
      </c>
      <c r="U66" s="84">
        <f t="shared" si="46"/>
        <v>10</v>
      </c>
      <c r="V66" s="84">
        <f t="shared" si="46"/>
        <v>0</v>
      </c>
      <c r="W66" s="84">
        <f t="shared" si="46"/>
        <v>0</v>
      </c>
      <c r="X66" s="17"/>
      <c r="Y66" s="262"/>
      <c r="AA66" s="17"/>
      <c r="AB66" s="86" t="s">
        <v>39</v>
      </c>
      <c r="AC66" s="57">
        <v>107</v>
      </c>
      <c r="AD66" s="57">
        <v>107</v>
      </c>
      <c r="AE66" s="57">
        <v>0</v>
      </c>
      <c r="AF66" s="57">
        <v>0</v>
      </c>
      <c r="AG66" s="57">
        <v>0</v>
      </c>
      <c r="AH66" s="57">
        <v>0</v>
      </c>
      <c r="AI66" s="62">
        <v>0</v>
      </c>
      <c r="AJ66" s="62">
        <v>0</v>
      </c>
      <c r="AK66" s="28">
        <v>0</v>
      </c>
      <c r="AL66" s="62">
        <v>0</v>
      </c>
      <c r="AM66" s="62">
        <v>0</v>
      </c>
      <c r="AN66" s="62">
        <v>0</v>
      </c>
      <c r="AO66" s="62">
        <v>0</v>
      </c>
      <c r="AP66" s="62">
        <v>0</v>
      </c>
      <c r="AQ66" s="62">
        <v>0</v>
      </c>
      <c r="AR66" s="62">
        <v>0</v>
      </c>
      <c r="AS66" s="62">
        <v>0</v>
      </c>
      <c r="AT66" s="31">
        <v>0</v>
      </c>
      <c r="AU66" s="62">
        <v>0</v>
      </c>
      <c r="AV66" s="28">
        <v>0</v>
      </c>
    </row>
    <row r="67" spans="1:49" x14ac:dyDescent="0.3">
      <c r="A67" s="263"/>
      <c r="B67" s="69" t="s">
        <v>40</v>
      </c>
      <c r="C67" s="96"/>
      <c r="D67" s="17"/>
      <c r="E67" s="17"/>
      <c r="F67" s="84">
        <f t="shared" ref="F67:W67" si="47">SUM(F60:F66)</f>
        <v>17</v>
      </c>
      <c r="G67" s="84">
        <f t="shared" si="47"/>
        <v>16.375</v>
      </c>
      <c r="H67" s="84">
        <f t="shared" si="47"/>
        <v>4.875</v>
      </c>
      <c r="I67" s="84">
        <f t="shared" si="47"/>
        <v>236.25</v>
      </c>
      <c r="J67" s="84">
        <f t="shared" si="47"/>
        <v>3.7499999999999999E-2</v>
      </c>
      <c r="K67" s="84">
        <f t="shared" si="47"/>
        <v>0.1125</v>
      </c>
      <c r="L67" s="84">
        <f t="shared" si="47"/>
        <v>25.45</v>
      </c>
      <c r="M67" s="84">
        <f t="shared" si="47"/>
        <v>7.4999999999999997E-2</v>
      </c>
      <c r="N67" s="84">
        <f t="shared" si="47"/>
        <v>1.875</v>
      </c>
      <c r="O67" s="84">
        <f t="shared" si="47"/>
        <v>122.25</v>
      </c>
      <c r="P67" s="84">
        <f t="shared" si="47"/>
        <v>339.01249999999999</v>
      </c>
      <c r="Q67" s="84">
        <f t="shared" si="47"/>
        <v>17.75</v>
      </c>
      <c r="R67" s="84">
        <f t="shared" si="47"/>
        <v>24.375</v>
      </c>
      <c r="S67" s="84">
        <f t="shared" si="47"/>
        <v>172.5</v>
      </c>
      <c r="T67" s="84">
        <f t="shared" si="47"/>
        <v>2.5500000000000007</v>
      </c>
      <c r="U67" s="84">
        <f t="shared" si="47"/>
        <v>17.375</v>
      </c>
      <c r="V67" s="84">
        <f t="shared" si="47"/>
        <v>0.36249999999999999</v>
      </c>
      <c r="W67" s="84">
        <f t="shared" si="47"/>
        <v>66.875</v>
      </c>
      <c r="X67" s="17"/>
      <c r="Y67" s="262"/>
      <c r="AA67" s="59"/>
      <c r="AB67" t="s">
        <v>104</v>
      </c>
      <c r="AC67" s="59"/>
      <c r="AD67" s="60">
        <v>80</v>
      </c>
      <c r="AE67" s="61">
        <v>13.5</v>
      </c>
      <c r="AF67" s="61">
        <v>13.1</v>
      </c>
      <c r="AG67" s="61">
        <v>3.2</v>
      </c>
      <c r="AH67" s="61">
        <v>185.6</v>
      </c>
      <c r="AI67" s="65">
        <v>0.03</v>
      </c>
      <c r="AJ67" s="65">
        <v>0.09</v>
      </c>
      <c r="AK67" s="47">
        <v>20.399999999999999</v>
      </c>
      <c r="AL67" s="65">
        <v>0.06</v>
      </c>
      <c r="AM67" s="65">
        <v>1.1299999999999999</v>
      </c>
      <c r="AN67" s="66">
        <v>97</v>
      </c>
      <c r="AO67" s="66">
        <v>258</v>
      </c>
      <c r="AP67" s="66">
        <v>12</v>
      </c>
      <c r="AQ67" s="66">
        <v>19</v>
      </c>
      <c r="AR67" s="66">
        <v>133</v>
      </c>
      <c r="AS67" s="65">
        <v>1.98</v>
      </c>
      <c r="AT67" s="33">
        <v>14</v>
      </c>
      <c r="AU67" s="65">
        <v>0.25</v>
      </c>
      <c r="AV67" s="32">
        <v>50</v>
      </c>
    </row>
    <row r="68" spans="1:49" x14ac:dyDescent="0.3">
      <c r="A68" s="263" t="s">
        <v>105</v>
      </c>
      <c r="B68" s="17"/>
      <c r="C68" s="92">
        <v>40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 t="s">
        <v>106</v>
      </c>
      <c r="Y68" s="262">
        <v>10</v>
      </c>
      <c r="AA68" t="s">
        <v>105</v>
      </c>
      <c r="AW68" t="s">
        <v>106</v>
      </c>
    </row>
    <row r="69" spans="1:49" x14ac:dyDescent="0.3">
      <c r="A69" s="263"/>
      <c r="B69" s="70" t="s">
        <v>54</v>
      </c>
      <c r="C69" s="92"/>
      <c r="D69" s="17">
        <f>C$68*AC69/AD$72</f>
        <v>47.466666666666669</v>
      </c>
      <c r="E69" s="17">
        <f>C$68*AD69/AD$72</f>
        <v>38</v>
      </c>
      <c r="F69" s="84">
        <f t="shared" ref="F69:W69" si="48">$C$68*AE$69/$AD$72</f>
        <v>0.53333333333333333</v>
      </c>
      <c r="G69" s="84">
        <f t="shared" si="48"/>
        <v>0</v>
      </c>
      <c r="H69" s="84">
        <f t="shared" si="48"/>
        <v>3.0666666666666669</v>
      </c>
      <c r="I69" s="84">
        <f t="shared" si="48"/>
        <v>14.666666666666666</v>
      </c>
      <c r="J69" s="84">
        <f t="shared" si="48"/>
        <v>0</v>
      </c>
      <c r="K69" s="84">
        <f t="shared" si="48"/>
        <v>1.3333333333333334E-2</v>
      </c>
      <c r="L69" s="84">
        <f t="shared" si="48"/>
        <v>0.45333333333333337</v>
      </c>
      <c r="M69" s="84">
        <f t="shared" si="48"/>
        <v>0</v>
      </c>
      <c r="N69" s="84">
        <f t="shared" si="48"/>
        <v>1.5199999999999998</v>
      </c>
      <c r="O69" s="84">
        <f t="shared" si="48"/>
        <v>13.333333333333334</v>
      </c>
      <c r="P69" s="84">
        <f t="shared" si="48"/>
        <v>90.666666666666671</v>
      </c>
      <c r="Q69" s="84">
        <f t="shared" si="48"/>
        <v>12.4</v>
      </c>
      <c r="R69" s="84">
        <f t="shared" si="48"/>
        <v>7.333333333333333</v>
      </c>
      <c r="S69" s="84">
        <f t="shared" si="48"/>
        <v>14.666666666666666</v>
      </c>
      <c r="T69" s="84">
        <f t="shared" si="48"/>
        <v>0.46666666666666667</v>
      </c>
      <c r="U69" s="84">
        <f t="shared" si="48"/>
        <v>2.6666666666666665</v>
      </c>
      <c r="V69" s="84">
        <f t="shared" si="48"/>
        <v>0.23999999999999996</v>
      </c>
      <c r="W69" s="84">
        <f t="shared" si="48"/>
        <v>7.6</v>
      </c>
      <c r="X69" s="17"/>
      <c r="Y69" s="262"/>
      <c r="AB69" s="86" t="s">
        <v>54</v>
      </c>
      <c r="AC69" s="56">
        <v>35.6</v>
      </c>
      <c r="AD69" s="56">
        <v>28.5</v>
      </c>
      <c r="AE69" s="56">
        <v>0.4</v>
      </c>
      <c r="AF69" s="57">
        <v>0</v>
      </c>
      <c r="AG69" s="56">
        <v>2.2999999999999998</v>
      </c>
      <c r="AH69" s="57">
        <v>11</v>
      </c>
      <c r="AI69" s="57">
        <v>0</v>
      </c>
      <c r="AJ69" s="71">
        <v>0.01</v>
      </c>
      <c r="AK69" s="21">
        <v>0.34</v>
      </c>
      <c r="AL69" s="57">
        <v>0</v>
      </c>
      <c r="AM69" s="71">
        <v>1.1399999999999999</v>
      </c>
      <c r="AN69" s="57">
        <v>10</v>
      </c>
      <c r="AO69" s="57">
        <v>68</v>
      </c>
      <c r="AP69" s="56">
        <v>9.3000000000000007</v>
      </c>
      <c r="AQ69" s="56">
        <v>5.5</v>
      </c>
      <c r="AR69" s="57">
        <v>11</v>
      </c>
      <c r="AS69" s="71">
        <v>0.35</v>
      </c>
      <c r="AT69" s="19">
        <v>2</v>
      </c>
      <c r="AU69" s="71">
        <v>0.18</v>
      </c>
      <c r="AV69" s="20">
        <v>5.7</v>
      </c>
    </row>
    <row r="70" spans="1:49" ht="15" customHeight="1" x14ac:dyDescent="0.3">
      <c r="A70" s="263"/>
      <c r="B70" s="70" t="s">
        <v>46</v>
      </c>
      <c r="C70" s="92"/>
      <c r="D70" s="17">
        <f>C$68*AC70/AD$72</f>
        <v>2</v>
      </c>
      <c r="E70" s="17">
        <f>C$68*AD70/AD$72</f>
        <v>2</v>
      </c>
      <c r="F70" s="84">
        <f t="shared" ref="F70:O71" si="49">$C$68*AE70/$AD$72</f>
        <v>0</v>
      </c>
      <c r="G70" s="84">
        <f t="shared" si="49"/>
        <v>1.7333333333333334</v>
      </c>
      <c r="H70" s="84">
        <f t="shared" si="49"/>
        <v>0</v>
      </c>
      <c r="I70" s="84">
        <f t="shared" si="49"/>
        <v>15.866666666666667</v>
      </c>
      <c r="J70" s="84">
        <f t="shared" si="49"/>
        <v>0</v>
      </c>
      <c r="K70" s="84">
        <f t="shared" si="49"/>
        <v>0</v>
      </c>
      <c r="L70" s="84">
        <f t="shared" si="49"/>
        <v>0</v>
      </c>
      <c r="M70" s="84">
        <f t="shared" si="49"/>
        <v>0</v>
      </c>
      <c r="N70" s="84">
        <f t="shared" si="49"/>
        <v>0</v>
      </c>
      <c r="O70" s="84">
        <f t="shared" si="49"/>
        <v>0</v>
      </c>
      <c r="P70" s="84">
        <f t="shared" ref="P70:W71" si="50">$C$68*AO70/$AD$72</f>
        <v>0</v>
      </c>
      <c r="Q70" s="84">
        <f t="shared" si="50"/>
        <v>0</v>
      </c>
      <c r="R70" s="84">
        <f t="shared" si="50"/>
        <v>0</v>
      </c>
      <c r="S70" s="84">
        <f t="shared" si="50"/>
        <v>0</v>
      </c>
      <c r="T70" s="84">
        <f t="shared" si="50"/>
        <v>0</v>
      </c>
      <c r="U70" s="84">
        <f t="shared" si="50"/>
        <v>0</v>
      </c>
      <c r="V70" s="84">
        <f t="shared" si="50"/>
        <v>0</v>
      </c>
      <c r="W70" s="84">
        <f t="shared" si="50"/>
        <v>0</v>
      </c>
      <c r="X70" s="17"/>
      <c r="Y70" s="262"/>
      <c r="AB70" s="86" t="s">
        <v>46</v>
      </c>
      <c r="AC70" s="56">
        <v>1.5</v>
      </c>
      <c r="AD70" s="56">
        <v>1.5</v>
      </c>
      <c r="AE70" s="57">
        <v>0</v>
      </c>
      <c r="AF70" s="56">
        <v>1.3</v>
      </c>
      <c r="AG70" s="57">
        <v>0</v>
      </c>
      <c r="AH70" s="56">
        <v>11.9</v>
      </c>
      <c r="AI70" s="57">
        <v>0</v>
      </c>
      <c r="AJ70" s="57">
        <v>0</v>
      </c>
      <c r="AK70" s="19">
        <v>0</v>
      </c>
      <c r="AL70" s="57">
        <v>0</v>
      </c>
      <c r="AM70" s="57">
        <v>0</v>
      </c>
      <c r="AN70" s="57">
        <v>0</v>
      </c>
      <c r="AO70" s="57">
        <v>0</v>
      </c>
      <c r="AP70" s="57">
        <v>0</v>
      </c>
      <c r="AQ70" s="57">
        <v>0</v>
      </c>
      <c r="AR70" s="57">
        <v>0</v>
      </c>
      <c r="AS70" s="57">
        <v>0</v>
      </c>
      <c r="AT70" s="19">
        <v>0</v>
      </c>
      <c r="AU70" s="57">
        <v>0</v>
      </c>
      <c r="AV70" s="19">
        <v>0</v>
      </c>
    </row>
    <row r="71" spans="1:49" ht="15" customHeight="1" x14ac:dyDescent="0.3">
      <c r="A71" s="263"/>
      <c r="B71" s="70" t="s">
        <v>38</v>
      </c>
      <c r="C71" s="92"/>
      <c r="D71" s="17">
        <f>C$68*AC71/AD$72</f>
        <v>0.13333333333333333</v>
      </c>
      <c r="E71" s="17">
        <f>C$68*AD71/AD$72</f>
        <v>0.13333333333333333</v>
      </c>
      <c r="F71" s="84">
        <f t="shared" si="49"/>
        <v>0</v>
      </c>
      <c r="G71" s="84">
        <f t="shared" si="49"/>
        <v>0</v>
      </c>
      <c r="H71" s="84">
        <f t="shared" si="49"/>
        <v>0</v>
      </c>
      <c r="I71" s="84">
        <f t="shared" si="49"/>
        <v>0</v>
      </c>
      <c r="J71" s="84">
        <f t="shared" si="49"/>
        <v>0</v>
      </c>
      <c r="K71" s="84">
        <f t="shared" si="49"/>
        <v>0</v>
      </c>
      <c r="L71" s="84">
        <f t="shared" si="49"/>
        <v>0</v>
      </c>
      <c r="M71" s="84">
        <f t="shared" si="49"/>
        <v>0</v>
      </c>
      <c r="N71" s="84">
        <f t="shared" si="49"/>
        <v>0</v>
      </c>
      <c r="O71" s="84">
        <f t="shared" si="49"/>
        <v>38.666666666666664</v>
      </c>
      <c r="P71" s="84">
        <f t="shared" si="50"/>
        <v>0</v>
      </c>
      <c r="Q71" s="84">
        <f t="shared" si="50"/>
        <v>0.4</v>
      </c>
      <c r="R71" s="84">
        <f t="shared" si="50"/>
        <v>0</v>
      </c>
      <c r="S71" s="84">
        <f t="shared" si="50"/>
        <v>0.13333333333333333</v>
      </c>
      <c r="T71" s="84">
        <f t="shared" si="50"/>
        <v>0</v>
      </c>
      <c r="U71" s="84">
        <f t="shared" si="50"/>
        <v>5.333333333333333</v>
      </c>
      <c r="V71" s="84">
        <f t="shared" si="50"/>
        <v>0</v>
      </c>
      <c r="W71" s="84">
        <f t="shared" si="50"/>
        <v>0</v>
      </c>
      <c r="X71" s="17"/>
      <c r="Y71" s="262"/>
      <c r="AB71" s="86" t="s">
        <v>38</v>
      </c>
      <c r="AC71" s="56">
        <v>0.1</v>
      </c>
      <c r="AD71" s="56">
        <v>0.1</v>
      </c>
      <c r="AE71" s="57">
        <v>0</v>
      </c>
      <c r="AF71" s="57">
        <v>0</v>
      </c>
      <c r="AG71" s="57">
        <v>0</v>
      </c>
      <c r="AH71" s="57">
        <v>0</v>
      </c>
      <c r="AI71" s="57">
        <v>0</v>
      </c>
      <c r="AJ71" s="57">
        <v>0</v>
      </c>
      <c r="AK71" s="19">
        <v>0</v>
      </c>
      <c r="AL71" s="57">
        <v>0</v>
      </c>
      <c r="AM71" s="57">
        <v>0</v>
      </c>
      <c r="AN71" s="57">
        <v>29</v>
      </c>
      <c r="AO71" s="57">
        <v>0</v>
      </c>
      <c r="AP71" s="56">
        <v>0.3</v>
      </c>
      <c r="AQ71" s="57">
        <v>0</v>
      </c>
      <c r="AR71" s="56">
        <v>0.1</v>
      </c>
      <c r="AS71" s="57">
        <v>0</v>
      </c>
      <c r="AT71" s="19">
        <v>4</v>
      </c>
      <c r="AU71" s="57">
        <v>0</v>
      </c>
      <c r="AV71" s="19">
        <v>0</v>
      </c>
    </row>
    <row r="72" spans="1:49" x14ac:dyDescent="0.3">
      <c r="A72" s="263"/>
      <c r="B72" s="69" t="s">
        <v>40</v>
      </c>
      <c r="C72" s="92"/>
      <c r="D72" s="17"/>
      <c r="E72" s="17"/>
      <c r="F72" s="18">
        <f>SUM(F69:F71)</f>
        <v>0.53333333333333333</v>
      </c>
      <c r="G72" s="18">
        <f t="shared" ref="G72:W72" si="51">SUM(G69:G71)</f>
        <v>1.7333333333333334</v>
      </c>
      <c r="H72" s="18">
        <f t="shared" si="51"/>
        <v>3.0666666666666669</v>
      </c>
      <c r="I72" s="18">
        <f t="shared" si="51"/>
        <v>30.533333333333331</v>
      </c>
      <c r="J72" s="18">
        <f t="shared" si="51"/>
        <v>0</v>
      </c>
      <c r="K72" s="18">
        <f t="shared" si="51"/>
        <v>1.3333333333333334E-2</v>
      </c>
      <c r="L72" s="18">
        <f t="shared" si="51"/>
        <v>0.45333333333333337</v>
      </c>
      <c r="M72" s="18">
        <f t="shared" si="51"/>
        <v>0</v>
      </c>
      <c r="N72" s="18">
        <f t="shared" si="51"/>
        <v>1.5199999999999998</v>
      </c>
      <c r="O72" s="18">
        <f t="shared" si="51"/>
        <v>52</v>
      </c>
      <c r="P72" s="18">
        <f t="shared" si="51"/>
        <v>90.666666666666671</v>
      </c>
      <c r="Q72" s="18">
        <f t="shared" si="51"/>
        <v>12.8</v>
      </c>
      <c r="R72" s="18">
        <f t="shared" si="51"/>
        <v>7.333333333333333</v>
      </c>
      <c r="S72" s="18">
        <f t="shared" si="51"/>
        <v>14.799999999999999</v>
      </c>
      <c r="T72" s="18">
        <f t="shared" si="51"/>
        <v>0.46666666666666667</v>
      </c>
      <c r="U72" s="18">
        <f t="shared" si="51"/>
        <v>8</v>
      </c>
      <c r="V72" s="18">
        <f t="shared" si="51"/>
        <v>0.23999999999999996</v>
      </c>
      <c r="W72" s="18">
        <f t="shared" si="51"/>
        <v>7.6</v>
      </c>
      <c r="X72" s="17"/>
      <c r="Y72" s="262"/>
      <c r="AB72" s="87" t="s">
        <v>40</v>
      </c>
      <c r="AC72" s="59"/>
      <c r="AD72" s="60">
        <v>30</v>
      </c>
      <c r="AE72" s="61">
        <v>0.4</v>
      </c>
      <c r="AF72" s="61">
        <v>1.3</v>
      </c>
      <c r="AG72" s="61">
        <v>2.2999999999999998</v>
      </c>
      <c r="AH72" s="61">
        <v>22.9</v>
      </c>
      <c r="AI72" s="60">
        <v>0</v>
      </c>
      <c r="AJ72" s="88">
        <v>0.01</v>
      </c>
      <c r="AK72" s="34">
        <v>0.34</v>
      </c>
      <c r="AL72" s="60">
        <v>0</v>
      </c>
      <c r="AM72" s="88">
        <v>1.1399999999999999</v>
      </c>
      <c r="AN72" s="60">
        <v>39</v>
      </c>
      <c r="AO72" s="60">
        <v>68</v>
      </c>
      <c r="AP72" s="61">
        <v>9.6</v>
      </c>
      <c r="AQ72" s="61">
        <v>5.5</v>
      </c>
      <c r="AR72" s="60">
        <v>11</v>
      </c>
      <c r="AS72" s="88">
        <v>0.35</v>
      </c>
      <c r="AT72" s="23">
        <v>6</v>
      </c>
      <c r="AU72" s="88">
        <v>0.18</v>
      </c>
      <c r="AV72" s="22">
        <v>5.7</v>
      </c>
    </row>
    <row r="73" spans="1:49" x14ac:dyDescent="0.3">
      <c r="A73" s="263" t="s">
        <v>107</v>
      </c>
      <c r="B73" s="17"/>
      <c r="C73" s="92">
        <v>150</v>
      </c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 t="s">
        <v>108</v>
      </c>
      <c r="Y73" s="262">
        <v>11</v>
      </c>
      <c r="AA73" t="s">
        <v>107</v>
      </c>
      <c r="AW73" t="s">
        <v>108</v>
      </c>
    </row>
    <row r="74" spans="1:49" ht="15" customHeight="1" x14ac:dyDescent="0.3">
      <c r="A74" s="263"/>
      <c r="B74" s="70" t="s">
        <v>36</v>
      </c>
      <c r="C74" s="92"/>
      <c r="D74" s="17">
        <f>C$73*AC74/AD$77</f>
        <v>5.2</v>
      </c>
      <c r="E74" s="17">
        <f>C$73*AD74/AD$77</f>
        <v>5.2</v>
      </c>
      <c r="F74" s="84">
        <f t="shared" ref="F74:W74" si="52">$C$73*AE$74/$AD$77</f>
        <v>0</v>
      </c>
      <c r="G74" s="84">
        <f t="shared" si="52"/>
        <v>0</v>
      </c>
      <c r="H74" s="84">
        <f t="shared" si="52"/>
        <v>4.8</v>
      </c>
      <c r="I74" s="84">
        <f t="shared" si="52"/>
        <v>19.100000000000001</v>
      </c>
      <c r="J74" s="84">
        <f t="shared" si="52"/>
        <v>0</v>
      </c>
      <c r="K74" s="84">
        <f t="shared" si="52"/>
        <v>0</v>
      </c>
      <c r="L74" s="84">
        <f t="shared" si="52"/>
        <v>0</v>
      </c>
      <c r="M74" s="84">
        <f t="shared" si="52"/>
        <v>0</v>
      </c>
      <c r="N74" s="84">
        <f t="shared" si="52"/>
        <v>0</v>
      </c>
      <c r="O74" s="84">
        <f t="shared" si="52"/>
        <v>0</v>
      </c>
      <c r="P74" s="84">
        <f t="shared" si="52"/>
        <v>0.13</v>
      </c>
      <c r="Q74" s="84">
        <f t="shared" si="52"/>
        <v>0.1</v>
      </c>
      <c r="R74" s="84">
        <f t="shared" si="52"/>
        <v>0</v>
      </c>
      <c r="S74" s="84">
        <f t="shared" si="52"/>
        <v>0</v>
      </c>
      <c r="T74" s="84">
        <f t="shared" si="52"/>
        <v>0.01</v>
      </c>
      <c r="U74" s="84">
        <f t="shared" si="52"/>
        <v>0</v>
      </c>
      <c r="V74" s="84">
        <f t="shared" si="52"/>
        <v>0</v>
      </c>
      <c r="W74" s="84">
        <f t="shared" si="52"/>
        <v>0</v>
      </c>
      <c r="X74" s="17"/>
      <c r="Y74" s="262"/>
      <c r="AB74" s="86" t="s">
        <v>36</v>
      </c>
      <c r="AC74" s="56">
        <v>5.2</v>
      </c>
      <c r="AD74" s="56">
        <v>5.2</v>
      </c>
      <c r="AE74" s="57">
        <v>0</v>
      </c>
      <c r="AF74" s="57">
        <v>0</v>
      </c>
      <c r="AG74" s="56">
        <v>4.8</v>
      </c>
      <c r="AH74" s="56">
        <v>19.100000000000001</v>
      </c>
      <c r="AI74" s="62">
        <v>0</v>
      </c>
      <c r="AJ74" s="62">
        <v>0</v>
      </c>
      <c r="AK74" s="28">
        <v>0</v>
      </c>
      <c r="AL74" s="62">
        <v>0</v>
      </c>
      <c r="AM74" s="62">
        <v>0</v>
      </c>
      <c r="AN74" s="62">
        <v>0</v>
      </c>
      <c r="AO74" s="64">
        <v>0.13</v>
      </c>
      <c r="AP74" s="63">
        <v>0.1</v>
      </c>
      <c r="AQ74" s="62">
        <v>0</v>
      </c>
      <c r="AR74" s="62">
        <v>0</v>
      </c>
      <c r="AS74" s="64">
        <v>0.01</v>
      </c>
      <c r="AT74" s="28">
        <v>0</v>
      </c>
      <c r="AU74" s="62">
        <v>0</v>
      </c>
      <c r="AV74" s="28">
        <v>0</v>
      </c>
    </row>
    <row r="75" spans="1:49" ht="15" customHeight="1" x14ac:dyDescent="0.3">
      <c r="A75" s="263"/>
      <c r="B75" s="70" t="s">
        <v>87</v>
      </c>
      <c r="C75" s="92"/>
      <c r="D75" s="17">
        <f>C$73*AC75/AD$77</f>
        <v>20.100000000000001</v>
      </c>
      <c r="E75" s="17">
        <f>C$73*AD75/AD$77</f>
        <v>17.8</v>
      </c>
      <c r="F75" s="84">
        <f t="shared" ref="F75:W75" si="53">$C$73*AE$75/$AD$77</f>
        <v>0.4</v>
      </c>
      <c r="G75" s="84">
        <f t="shared" si="53"/>
        <v>0</v>
      </c>
      <c r="H75" s="84">
        <f t="shared" si="53"/>
        <v>10.1</v>
      </c>
      <c r="I75" s="84">
        <f t="shared" si="53"/>
        <v>41.7</v>
      </c>
      <c r="J75" s="84">
        <f t="shared" si="53"/>
        <v>0</v>
      </c>
      <c r="K75" s="84">
        <f t="shared" si="53"/>
        <v>0</v>
      </c>
      <c r="L75" s="84">
        <f t="shared" si="53"/>
        <v>11.3</v>
      </c>
      <c r="M75" s="84">
        <f t="shared" si="53"/>
        <v>0</v>
      </c>
      <c r="N75" s="84">
        <f t="shared" si="53"/>
        <v>0.02</v>
      </c>
      <c r="O75" s="84">
        <f t="shared" si="53"/>
        <v>0</v>
      </c>
      <c r="P75" s="84">
        <f t="shared" si="53"/>
        <v>0</v>
      </c>
      <c r="Q75" s="84">
        <f t="shared" si="53"/>
        <v>37</v>
      </c>
      <c r="R75" s="84">
        <f t="shared" si="53"/>
        <v>1.6</v>
      </c>
      <c r="S75" s="84">
        <f t="shared" si="53"/>
        <v>3.2</v>
      </c>
      <c r="T75" s="84">
        <f t="shared" si="53"/>
        <v>0.05</v>
      </c>
      <c r="U75" s="84">
        <f t="shared" si="53"/>
        <v>0</v>
      </c>
      <c r="V75" s="84">
        <f t="shared" si="53"/>
        <v>0</v>
      </c>
      <c r="W75" s="84">
        <f t="shared" si="53"/>
        <v>0</v>
      </c>
      <c r="X75" s="17"/>
      <c r="Y75" s="262"/>
      <c r="AB75" s="86" t="s">
        <v>87</v>
      </c>
      <c r="AC75" s="56">
        <v>20.100000000000001</v>
      </c>
      <c r="AD75" s="299">
        <v>17.8</v>
      </c>
      <c r="AE75" s="56">
        <v>0.4</v>
      </c>
      <c r="AF75" s="57">
        <v>0</v>
      </c>
      <c r="AG75" s="56">
        <v>10.1</v>
      </c>
      <c r="AH75" s="56">
        <v>41.7</v>
      </c>
      <c r="AI75" s="62">
        <v>0</v>
      </c>
      <c r="AJ75" s="62">
        <v>0</v>
      </c>
      <c r="AK75" s="30">
        <v>11.3</v>
      </c>
      <c r="AL75" s="62">
        <v>0</v>
      </c>
      <c r="AM75" s="64">
        <v>0.02</v>
      </c>
      <c r="AN75" s="62">
        <v>0</v>
      </c>
      <c r="AO75" s="62">
        <v>0</v>
      </c>
      <c r="AP75" s="62">
        <v>37</v>
      </c>
      <c r="AQ75" s="63">
        <v>1.6</v>
      </c>
      <c r="AR75" s="63">
        <v>3.2</v>
      </c>
      <c r="AS75" s="64">
        <v>0.05</v>
      </c>
      <c r="AT75" s="28">
        <v>0</v>
      </c>
      <c r="AU75" s="62">
        <v>0</v>
      </c>
      <c r="AV75" s="28">
        <v>0</v>
      </c>
    </row>
    <row r="76" spans="1:49" x14ac:dyDescent="0.3">
      <c r="A76" s="263"/>
      <c r="B76" s="70" t="s">
        <v>39</v>
      </c>
      <c r="C76" s="92"/>
      <c r="D76" s="17">
        <f>C$73*AC76/AD$77</f>
        <v>142.5</v>
      </c>
      <c r="E76" s="17">
        <f>C$73*AD76/AD$77</f>
        <v>142.5</v>
      </c>
      <c r="F76" s="84">
        <f t="shared" ref="F76:W76" si="54">$C$73*AE$76/$AD$77</f>
        <v>0</v>
      </c>
      <c r="G76" s="84">
        <f t="shared" si="54"/>
        <v>0</v>
      </c>
      <c r="H76" s="84">
        <f t="shared" si="54"/>
        <v>0</v>
      </c>
      <c r="I76" s="84">
        <f t="shared" si="54"/>
        <v>0</v>
      </c>
      <c r="J76" s="84">
        <f t="shared" si="54"/>
        <v>0</v>
      </c>
      <c r="K76" s="84">
        <f t="shared" si="54"/>
        <v>0</v>
      </c>
      <c r="L76" s="84">
        <f t="shared" si="54"/>
        <v>0</v>
      </c>
      <c r="M76" s="84">
        <f t="shared" si="54"/>
        <v>0</v>
      </c>
      <c r="N76" s="84">
        <f t="shared" si="54"/>
        <v>0</v>
      </c>
      <c r="O76" s="84">
        <f t="shared" si="54"/>
        <v>0</v>
      </c>
      <c r="P76" s="84">
        <f t="shared" si="54"/>
        <v>0</v>
      </c>
      <c r="Q76" s="84">
        <f t="shared" si="54"/>
        <v>0</v>
      </c>
      <c r="R76" s="84">
        <f t="shared" si="54"/>
        <v>0</v>
      </c>
      <c r="S76" s="84">
        <f t="shared" si="54"/>
        <v>0</v>
      </c>
      <c r="T76" s="84">
        <f t="shared" si="54"/>
        <v>0</v>
      </c>
      <c r="U76" s="84">
        <f t="shared" si="54"/>
        <v>0</v>
      </c>
      <c r="V76" s="84">
        <f t="shared" si="54"/>
        <v>0</v>
      </c>
      <c r="W76" s="84">
        <f t="shared" si="54"/>
        <v>0</v>
      </c>
      <c r="X76" s="17"/>
      <c r="Y76" s="262"/>
      <c r="AB76" s="86" t="s">
        <v>39</v>
      </c>
      <c r="AC76" s="56">
        <v>142.5</v>
      </c>
      <c r="AD76" s="56">
        <v>142.5</v>
      </c>
      <c r="AE76" s="57">
        <v>0</v>
      </c>
      <c r="AF76" s="57">
        <v>0</v>
      </c>
      <c r="AG76" s="57">
        <v>0</v>
      </c>
      <c r="AH76" s="57">
        <v>0</v>
      </c>
      <c r="AI76" s="62">
        <v>0</v>
      </c>
      <c r="AJ76" s="62">
        <v>0</v>
      </c>
      <c r="AK76" s="28">
        <v>0</v>
      </c>
      <c r="AL76" s="62">
        <v>0</v>
      </c>
      <c r="AM76" s="62">
        <v>0</v>
      </c>
      <c r="AN76" s="62">
        <v>0</v>
      </c>
      <c r="AO76" s="62">
        <v>0</v>
      </c>
      <c r="AP76" s="62">
        <v>0</v>
      </c>
      <c r="AQ76" s="62">
        <v>0</v>
      </c>
      <c r="AR76" s="62">
        <v>0</v>
      </c>
      <c r="AS76" s="62">
        <v>0</v>
      </c>
      <c r="AT76" s="28">
        <v>0</v>
      </c>
      <c r="AU76" s="62">
        <v>0</v>
      </c>
      <c r="AV76" s="28">
        <v>0</v>
      </c>
    </row>
    <row r="77" spans="1:49" x14ac:dyDescent="0.3">
      <c r="A77" s="263"/>
      <c r="B77" s="69" t="s">
        <v>40</v>
      </c>
      <c r="C77" s="92"/>
      <c r="D77" s="17"/>
      <c r="E77" s="17"/>
      <c r="F77" s="18">
        <f>SUM(F74:F76)</f>
        <v>0.4</v>
      </c>
      <c r="G77" s="18">
        <f t="shared" ref="G77:W77" si="55">SUM(G74:G76)</f>
        <v>0</v>
      </c>
      <c r="H77" s="18">
        <f t="shared" si="55"/>
        <v>14.899999999999999</v>
      </c>
      <c r="I77" s="18">
        <f t="shared" si="55"/>
        <v>60.800000000000004</v>
      </c>
      <c r="J77" s="18">
        <f t="shared" si="55"/>
        <v>0</v>
      </c>
      <c r="K77" s="18">
        <f t="shared" si="55"/>
        <v>0</v>
      </c>
      <c r="L77" s="18">
        <f t="shared" si="55"/>
        <v>11.3</v>
      </c>
      <c r="M77" s="18">
        <f t="shared" si="55"/>
        <v>0</v>
      </c>
      <c r="N77" s="18">
        <f t="shared" si="55"/>
        <v>0.02</v>
      </c>
      <c r="O77" s="18">
        <f t="shared" si="55"/>
        <v>0</v>
      </c>
      <c r="P77" s="18">
        <f t="shared" si="55"/>
        <v>0.13</v>
      </c>
      <c r="Q77" s="18">
        <f t="shared" si="55"/>
        <v>37.1</v>
      </c>
      <c r="R77" s="18">
        <f t="shared" si="55"/>
        <v>1.6</v>
      </c>
      <c r="S77" s="18">
        <f t="shared" si="55"/>
        <v>3.2</v>
      </c>
      <c r="T77" s="18">
        <f t="shared" si="55"/>
        <v>6.0000000000000005E-2</v>
      </c>
      <c r="U77" s="18">
        <f t="shared" si="55"/>
        <v>0</v>
      </c>
      <c r="V77" s="18">
        <f t="shared" si="55"/>
        <v>0</v>
      </c>
      <c r="W77" s="18">
        <f t="shared" si="55"/>
        <v>0</v>
      </c>
      <c r="X77" s="17"/>
      <c r="Y77" s="262"/>
      <c r="AB77" s="87" t="s">
        <v>40</v>
      </c>
      <c r="AC77" s="59"/>
      <c r="AD77" s="60">
        <v>150</v>
      </c>
      <c r="AE77" s="61">
        <v>0.4</v>
      </c>
      <c r="AF77" s="60">
        <v>0</v>
      </c>
      <c r="AG77" s="61">
        <v>14.9</v>
      </c>
      <c r="AH77" s="61">
        <v>60.8</v>
      </c>
      <c r="AI77" s="66">
        <v>0</v>
      </c>
      <c r="AJ77" s="66">
        <v>0</v>
      </c>
      <c r="AK77" s="47">
        <v>11.3</v>
      </c>
      <c r="AL77" s="66">
        <v>0</v>
      </c>
      <c r="AM77" s="65">
        <v>0.02</v>
      </c>
      <c r="AN77" s="66">
        <v>0</v>
      </c>
      <c r="AO77" s="65">
        <v>0.13</v>
      </c>
      <c r="AP77" s="66">
        <v>37</v>
      </c>
      <c r="AQ77" s="83">
        <v>1.6</v>
      </c>
      <c r="AR77" s="83">
        <v>3.2</v>
      </c>
      <c r="AS77" s="65">
        <v>0.06</v>
      </c>
      <c r="AT77" s="32">
        <v>0</v>
      </c>
      <c r="AU77" s="66">
        <v>0</v>
      </c>
      <c r="AV77" s="32">
        <v>0</v>
      </c>
    </row>
    <row r="78" spans="1:49" ht="24" customHeight="1" x14ac:dyDescent="0.3">
      <c r="A78" s="313" t="s">
        <v>109</v>
      </c>
      <c r="B78" s="70"/>
      <c r="C78" s="92">
        <v>40</v>
      </c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 t="s">
        <v>96</v>
      </c>
      <c r="Y78" s="262">
        <v>12</v>
      </c>
      <c r="AA78" s="89" t="s">
        <v>109</v>
      </c>
      <c r="AB78" s="89"/>
      <c r="AW78" t="s">
        <v>96</v>
      </c>
    </row>
    <row r="79" spans="1:49" ht="26.25" customHeight="1" x14ac:dyDescent="0.3">
      <c r="A79" s="263"/>
      <c r="B79" s="70" t="s">
        <v>109</v>
      </c>
      <c r="C79" s="92"/>
      <c r="D79" s="17">
        <f>C$78*AC79/AD$80</f>
        <v>40</v>
      </c>
      <c r="E79" s="17">
        <f>C$78*AD79/AD$80</f>
        <v>40</v>
      </c>
      <c r="F79" s="84">
        <f t="shared" ref="F79:W79" si="56">$C$78*AE$79/$AD$80</f>
        <v>2.6666666666666665</v>
      </c>
      <c r="G79" s="84">
        <f t="shared" si="56"/>
        <v>0.53333333333333333</v>
      </c>
      <c r="H79" s="84">
        <f t="shared" si="56"/>
        <v>15.866666666666667</v>
      </c>
      <c r="I79" s="84">
        <f t="shared" si="56"/>
        <v>78.266666666666666</v>
      </c>
      <c r="J79" s="84">
        <f t="shared" si="56"/>
        <v>0</v>
      </c>
      <c r="K79" s="84">
        <f t="shared" si="56"/>
        <v>0</v>
      </c>
      <c r="L79" s="84">
        <f t="shared" si="56"/>
        <v>0</v>
      </c>
      <c r="M79" s="84">
        <f t="shared" si="56"/>
        <v>0</v>
      </c>
      <c r="N79" s="84">
        <f t="shared" si="56"/>
        <v>0</v>
      </c>
      <c r="O79" s="84">
        <f t="shared" si="56"/>
        <v>0</v>
      </c>
      <c r="P79" s="84">
        <f t="shared" si="56"/>
        <v>0</v>
      </c>
      <c r="Q79" s="84">
        <f t="shared" si="56"/>
        <v>0</v>
      </c>
      <c r="R79" s="84">
        <f t="shared" si="56"/>
        <v>0</v>
      </c>
      <c r="S79" s="84">
        <f t="shared" si="56"/>
        <v>0</v>
      </c>
      <c r="T79" s="84">
        <f t="shared" si="56"/>
        <v>0</v>
      </c>
      <c r="U79" s="84">
        <f t="shared" si="56"/>
        <v>0</v>
      </c>
      <c r="V79" s="84">
        <f t="shared" si="56"/>
        <v>0</v>
      </c>
      <c r="W79" s="84">
        <f t="shared" si="56"/>
        <v>0</v>
      </c>
      <c r="X79" s="17"/>
      <c r="Y79" s="262"/>
      <c r="AB79" s="70" t="s">
        <v>109</v>
      </c>
      <c r="AC79" s="101">
        <v>30</v>
      </c>
      <c r="AD79" s="101">
        <v>30</v>
      </c>
      <c r="AE79" s="102">
        <v>2</v>
      </c>
      <c r="AF79" s="103">
        <v>0.4</v>
      </c>
      <c r="AG79" s="103">
        <v>11.9</v>
      </c>
      <c r="AH79" s="103">
        <v>58.7</v>
      </c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</row>
    <row r="80" spans="1:49" x14ac:dyDescent="0.3">
      <c r="A80" s="263"/>
      <c r="B80" s="69" t="s">
        <v>40</v>
      </c>
      <c r="C80" s="92"/>
      <c r="D80" s="17"/>
      <c r="E80" s="17"/>
      <c r="F80" s="18">
        <f>SUM(F79)</f>
        <v>2.6666666666666665</v>
      </c>
      <c r="G80" s="18">
        <f t="shared" ref="G80:W80" si="57">SUM(G79)</f>
        <v>0.53333333333333333</v>
      </c>
      <c r="H80" s="18">
        <f t="shared" si="57"/>
        <v>15.866666666666667</v>
      </c>
      <c r="I80" s="18">
        <f t="shared" si="57"/>
        <v>78.266666666666666</v>
      </c>
      <c r="J80" s="18">
        <f t="shared" si="57"/>
        <v>0</v>
      </c>
      <c r="K80" s="18">
        <f t="shared" si="57"/>
        <v>0</v>
      </c>
      <c r="L80" s="18">
        <f t="shared" si="57"/>
        <v>0</v>
      </c>
      <c r="M80" s="18">
        <f t="shared" si="57"/>
        <v>0</v>
      </c>
      <c r="N80" s="18">
        <f t="shared" si="57"/>
        <v>0</v>
      </c>
      <c r="O80" s="18">
        <f t="shared" si="57"/>
        <v>0</v>
      </c>
      <c r="P80" s="18">
        <f t="shared" si="57"/>
        <v>0</v>
      </c>
      <c r="Q80" s="18">
        <f t="shared" si="57"/>
        <v>0</v>
      </c>
      <c r="R80" s="18">
        <f t="shared" si="57"/>
        <v>0</v>
      </c>
      <c r="S80" s="18">
        <f t="shared" si="57"/>
        <v>0</v>
      </c>
      <c r="T80" s="18">
        <f t="shared" si="57"/>
        <v>0</v>
      </c>
      <c r="U80" s="18">
        <f t="shared" si="57"/>
        <v>0</v>
      </c>
      <c r="V80" s="18">
        <f t="shared" si="57"/>
        <v>0</v>
      </c>
      <c r="W80" s="18">
        <f t="shared" si="57"/>
        <v>0</v>
      </c>
      <c r="X80" s="17"/>
      <c r="Y80" s="262"/>
      <c r="AB80" s="87" t="s">
        <v>40</v>
      </c>
      <c r="AC80" s="100">
        <v>30</v>
      </c>
      <c r="AD80" s="100">
        <v>30</v>
      </c>
      <c r="AE80" s="104">
        <f>AE79</f>
        <v>2</v>
      </c>
      <c r="AF80" s="104">
        <f t="shared" ref="AF80:AV80" si="58">AF79</f>
        <v>0.4</v>
      </c>
      <c r="AG80" s="104">
        <f t="shared" si="58"/>
        <v>11.9</v>
      </c>
      <c r="AH80" s="104">
        <f t="shared" si="58"/>
        <v>58.7</v>
      </c>
      <c r="AI80" s="104">
        <f t="shared" si="58"/>
        <v>0</v>
      </c>
      <c r="AJ80" s="104">
        <f t="shared" si="58"/>
        <v>0</v>
      </c>
      <c r="AK80" s="104">
        <f t="shared" si="58"/>
        <v>0</v>
      </c>
      <c r="AL80" s="104">
        <f t="shared" si="58"/>
        <v>0</v>
      </c>
      <c r="AM80" s="104">
        <f t="shared" si="58"/>
        <v>0</v>
      </c>
      <c r="AN80" s="104">
        <f t="shared" si="58"/>
        <v>0</v>
      </c>
      <c r="AO80" s="104">
        <f t="shared" si="58"/>
        <v>0</v>
      </c>
      <c r="AP80" s="104">
        <f t="shared" si="58"/>
        <v>0</v>
      </c>
      <c r="AQ80" s="104">
        <f t="shared" si="58"/>
        <v>0</v>
      </c>
      <c r="AR80" s="104">
        <f t="shared" si="58"/>
        <v>0</v>
      </c>
      <c r="AS80" s="104">
        <f t="shared" si="58"/>
        <v>0</v>
      </c>
      <c r="AT80" s="104">
        <f t="shared" si="58"/>
        <v>0</v>
      </c>
      <c r="AU80" s="104">
        <f t="shared" si="58"/>
        <v>0</v>
      </c>
      <c r="AV80" s="104">
        <f t="shared" si="58"/>
        <v>0</v>
      </c>
    </row>
    <row r="81" spans="1:49" x14ac:dyDescent="0.3">
      <c r="A81" s="263"/>
      <c r="B81" s="96"/>
      <c r="C81" s="92"/>
      <c r="D81" s="17"/>
      <c r="E81" s="17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7"/>
      <c r="Y81" s="262"/>
      <c r="AB81" s="90"/>
      <c r="AC81" s="100"/>
      <c r="AD81" s="100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  <c r="AS81" s="104"/>
      <c r="AT81" s="104"/>
      <c r="AU81" s="104"/>
      <c r="AV81" s="104"/>
    </row>
    <row r="82" spans="1:49" s="120" customFormat="1" ht="18" x14ac:dyDescent="0.35">
      <c r="A82" s="261" t="s">
        <v>133</v>
      </c>
      <c r="B82" s="111"/>
      <c r="C82" s="119">
        <f>SUM(C36:C81)</f>
        <v>690</v>
      </c>
      <c r="D82" s="119">
        <f t="shared" ref="D82:E82" si="59">SUM(D36:D81)</f>
        <v>1147.123</v>
      </c>
      <c r="E82" s="119">
        <f t="shared" si="59"/>
        <v>1011.7073333333334</v>
      </c>
      <c r="F82" s="123">
        <f>F51+F58+F67+F72+F77+F80</f>
        <v>33.607999999999997</v>
      </c>
      <c r="G82" s="123">
        <f t="shared" ref="G82:W82" si="60">G51+G58+G67+G72+G77+G80</f>
        <v>28.931666666666668</v>
      </c>
      <c r="H82" s="123">
        <f t="shared" si="60"/>
        <v>86.066333333333347</v>
      </c>
      <c r="I82" s="123">
        <f t="shared" si="60"/>
        <v>740.7399999999999</v>
      </c>
      <c r="J82" s="123">
        <f t="shared" si="60"/>
        <v>0.31889999999999996</v>
      </c>
      <c r="K82" s="123">
        <f t="shared" si="60"/>
        <v>0.37243333333333334</v>
      </c>
      <c r="L82" s="123">
        <f t="shared" si="60"/>
        <v>158.95953333333335</v>
      </c>
      <c r="M82" s="123">
        <f t="shared" si="60"/>
        <v>0.21240000000000003</v>
      </c>
      <c r="N82" s="123">
        <f t="shared" si="60"/>
        <v>26.973400000000002</v>
      </c>
      <c r="O82" s="123">
        <f t="shared" si="60"/>
        <v>514.49019999999996</v>
      </c>
      <c r="P82" s="123">
        <f>P51+P58+P67+P72+P77+P80</f>
        <v>1883.7999666666672</v>
      </c>
      <c r="Q82" s="123">
        <f t="shared" si="60"/>
        <v>137.41200000000001</v>
      </c>
      <c r="R82" s="123">
        <f t="shared" si="60"/>
        <v>103.28633333333333</v>
      </c>
      <c r="S82" s="123">
        <f t="shared" si="60"/>
        <v>410.18399999999997</v>
      </c>
      <c r="T82" s="123">
        <f t="shared" si="60"/>
        <v>6.0730666666666666</v>
      </c>
      <c r="U82" s="123">
        <f t="shared" si="60"/>
        <v>85.668999999999997</v>
      </c>
      <c r="V82" s="123">
        <f t="shared" si="60"/>
        <v>2.8038999999999996</v>
      </c>
      <c r="W82" s="123">
        <f t="shared" si="60"/>
        <v>189.80699999999999</v>
      </c>
      <c r="X82" s="110"/>
      <c r="Y82" s="267"/>
      <c r="AB82" s="118"/>
      <c r="AC82" s="121"/>
      <c r="AD82" s="121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  <c r="AT82" s="122"/>
      <c r="AU82" s="122"/>
      <c r="AV82" s="122"/>
    </row>
    <row r="83" spans="1:49" ht="18" x14ac:dyDescent="0.35">
      <c r="A83" s="261" t="s">
        <v>110</v>
      </c>
      <c r="B83" s="17"/>
      <c r="C83" s="92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262"/>
    </row>
    <row r="84" spans="1:49" ht="18" x14ac:dyDescent="0.35">
      <c r="A84" s="268" t="s">
        <v>119</v>
      </c>
      <c r="B84" s="17"/>
      <c r="C84" s="92">
        <v>150</v>
      </c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 t="s">
        <v>120</v>
      </c>
      <c r="Y84" s="262">
        <v>13</v>
      </c>
      <c r="AA84" s="113" t="s">
        <v>119</v>
      </c>
      <c r="AW84" t="s">
        <v>120</v>
      </c>
    </row>
    <row r="85" spans="1:49" ht="15.75" customHeight="1" x14ac:dyDescent="0.35">
      <c r="A85" s="261"/>
      <c r="B85" s="70" t="s">
        <v>47</v>
      </c>
      <c r="C85" s="92"/>
      <c r="D85" s="17">
        <f t="shared" ref="D85:D94" si="61">C$84*AC85/AD$95</f>
        <v>237.5</v>
      </c>
      <c r="E85" s="17">
        <f t="shared" ref="E85:E94" si="62">C$84*AD85/AD$95</f>
        <v>178.125</v>
      </c>
      <c r="F85" s="84">
        <f t="shared" ref="F85:W85" si="63">$C$84*AE$85/$AD$95</f>
        <v>2.75</v>
      </c>
      <c r="G85" s="84">
        <f t="shared" si="63"/>
        <v>0.125</v>
      </c>
      <c r="H85" s="84">
        <f t="shared" si="63"/>
        <v>6.75</v>
      </c>
      <c r="I85" s="84">
        <f t="shared" si="63"/>
        <v>38.875</v>
      </c>
      <c r="J85" s="84">
        <f t="shared" si="63"/>
        <v>2.5000000000000001E-2</v>
      </c>
      <c r="K85" s="84">
        <f t="shared" si="63"/>
        <v>0.05</v>
      </c>
      <c r="L85" s="84">
        <f t="shared" si="63"/>
        <v>2.8249999999999997</v>
      </c>
      <c r="M85" s="84">
        <f t="shared" si="63"/>
        <v>0</v>
      </c>
      <c r="N85" s="84">
        <f t="shared" si="63"/>
        <v>28.375</v>
      </c>
      <c r="O85" s="84">
        <f t="shared" si="63"/>
        <v>15</v>
      </c>
      <c r="P85" s="84">
        <f t="shared" si="63"/>
        <v>392.5</v>
      </c>
      <c r="Q85" s="84">
        <f t="shared" si="63"/>
        <v>66.25</v>
      </c>
      <c r="R85" s="84">
        <f t="shared" si="63"/>
        <v>22.5</v>
      </c>
      <c r="S85" s="84">
        <f t="shared" si="63"/>
        <v>42.5</v>
      </c>
      <c r="T85" s="84">
        <f t="shared" si="63"/>
        <v>0.82499999999999996</v>
      </c>
      <c r="U85" s="84">
        <f t="shared" si="63"/>
        <v>4.75</v>
      </c>
      <c r="V85" s="84">
        <f t="shared" si="63"/>
        <v>0.42500000000000004</v>
      </c>
      <c r="W85" s="84">
        <f t="shared" si="63"/>
        <v>16.25</v>
      </c>
      <c r="X85" s="17"/>
      <c r="Y85" s="262"/>
      <c r="AB85" s="125" t="s">
        <v>47</v>
      </c>
      <c r="AC85" s="301">
        <v>190</v>
      </c>
      <c r="AD85" s="302">
        <v>142.5</v>
      </c>
      <c r="AE85" s="124">
        <v>2.2000000000000002</v>
      </c>
      <c r="AF85" s="124">
        <v>0.1</v>
      </c>
      <c r="AG85" s="124">
        <v>5.4</v>
      </c>
      <c r="AH85" s="124">
        <v>31.1</v>
      </c>
      <c r="AI85" s="71">
        <v>0.02</v>
      </c>
      <c r="AJ85" s="71">
        <v>0.04</v>
      </c>
      <c r="AK85" s="21">
        <v>2.2599999999999998</v>
      </c>
      <c r="AL85" s="57">
        <v>0</v>
      </c>
      <c r="AM85" s="56">
        <v>22.7</v>
      </c>
      <c r="AN85" s="57">
        <v>12</v>
      </c>
      <c r="AO85" s="57">
        <v>314</v>
      </c>
      <c r="AP85" s="57">
        <v>53</v>
      </c>
      <c r="AQ85" s="57">
        <v>18</v>
      </c>
      <c r="AR85" s="57">
        <v>34</v>
      </c>
      <c r="AS85" s="71">
        <v>0.66</v>
      </c>
      <c r="AT85" s="24">
        <v>3.8</v>
      </c>
      <c r="AU85" s="71">
        <v>0.34</v>
      </c>
      <c r="AV85" s="19">
        <v>13</v>
      </c>
    </row>
    <row r="86" spans="1:49" ht="15.75" customHeight="1" x14ac:dyDescent="0.35">
      <c r="A86" s="261"/>
      <c r="B86" s="70" t="s">
        <v>51</v>
      </c>
      <c r="C86" s="92"/>
      <c r="D86" s="17">
        <f t="shared" si="61"/>
        <v>7.5</v>
      </c>
      <c r="E86" s="17">
        <f t="shared" si="62"/>
        <v>6</v>
      </c>
      <c r="F86" s="84">
        <f t="shared" ref="F86:W86" si="64">$C$84*AE$86/$AD$95</f>
        <v>0.125</v>
      </c>
      <c r="G86" s="84">
        <f t="shared" si="64"/>
        <v>0</v>
      </c>
      <c r="H86" s="84">
        <f t="shared" si="64"/>
        <v>0.375</v>
      </c>
      <c r="I86" s="84">
        <f t="shared" si="64"/>
        <v>1.75</v>
      </c>
      <c r="J86" s="84">
        <f t="shared" si="64"/>
        <v>0</v>
      </c>
      <c r="K86" s="84">
        <f t="shared" si="64"/>
        <v>0</v>
      </c>
      <c r="L86" s="84">
        <f t="shared" si="64"/>
        <v>72</v>
      </c>
      <c r="M86" s="84">
        <f t="shared" si="64"/>
        <v>0</v>
      </c>
      <c r="N86" s="84">
        <f t="shared" si="64"/>
        <v>0.125</v>
      </c>
      <c r="O86" s="84">
        <f t="shared" si="64"/>
        <v>1</v>
      </c>
      <c r="P86" s="84">
        <f t="shared" si="64"/>
        <v>10</v>
      </c>
      <c r="Q86" s="84">
        <f t="shared" si="64"/>
        <v>1.375</v>
      </c>
      <c r="R86" s="84">
        <f t="shared" si="64"/>
        <v>2</v>
      </c>
      <c r="S86" s="84">
        <f t="shared" si="64"/>
        <v>2.875</v>
      </c>
      <c r="T86" s="84">
        <f t="shared" si="64"/>
        <v>3.7499999999999999E-2</v>
      </c>
      <c r="U86" s="84">
        <f t="shared" si="64"/>
        <v>0.25</v>
      </c>
      <c r="V86" s="84">
        <f t="shared" si="64"/>
        <v>1.2500000000000001E-2</v>
      </c>
      <c r="W86" s="84">
        <f t="shared" si="64"/>
        <v>3.25</v>
      </c>
      <c r="X86" s="17"/>
      <c r="Y86" s="262"/>
      <c r="AB86" s="86" t="s">
        <v>51</v>
      </c>
      <c r="AC86" s="57">
        <v>6</v>
      </c>
      <c r="AD86" s="56">
        <v>4.8</v>
      </c>
      <c r="AE86" s="56">
        <v>0.1</v>
      </c>
      <c r="AF86" s="57">
        <v>0</v>
      </c>
      <c r="AG86" s="56">
        <v>0.3</v>
      </c>
      <c r="AH86" s="56">
        <v>1.4</v>
      </c>
      <c r="AI86" s="57">
        <v>0</v>
      </c>
      <c r="AJ86" s="57">
        <v>0</v>
      </c>
      <c r="AK86" s="20">
        <v>57.6</v>
      </c>
      <c r="AL86" s="57">
        <v>0</v>
      </c>
      <c r="AM86" s="56">
        <v>0.1</v>
      </c>
      <c r="AN86" s="56">
        <v>0.8</v>
      </c>
      <c r="AO86" s="57">
        <v>8</v>
      </c>
      <c r="AP86" s="56">
        <v>1.1000000000000001</v>
      </c>
      <c r="AQ86" s="56">
        <v>1.6</v>
      </c>
      <c r="AR86" s="56">
        <v>2.2999999999999998</v>
      </c>
      <c r="AS86" s="71">
        <v>0.03</v>
      </c>
      <c r="AT86" s="24">
        <v>0.2</v>
      </c>
      <c r="AU86" s="71">
        <v>0.01</v>
      </c>
      <c r="AV86" s="20">
        <v>2.6</v>
      </c>
    </row>
    <row r="87" spans="1:49" ht="15.75" customHeight="1" x14ac:dyDescent="0.35">
      <c r="A87" s="261"/>
      <c r="B87" s="70" t="s">
        <v>50</v>
      </c>
      <c r="C87" s="92"/>
      <c r="D87" s="17">
        <f t="shared" si="61"/>
        <v>10.25</v>
      </c>
      <c r="E87" s="17">
        <f t="shared" si="62"/>
        <v>9</v>
      </c>
      <c r="F87" s="84">
        <f t="shared" ref="F87:W87" si="65">$C$84*AE$87/$AD$95</f>
        <v>0.125</v>
      </c>
      <c r="G87" s="84">
        <f t="shared" si="65"/>
        <v>0</v>
      </c>
      <c r="H87" s="84">
        <f t="shared" si="65"/>
        <v>0.75</v>
      </c>
      <c r="I87" s="84">
        <f t="shared" si="65"/>
        <v>3.25</v>
      </c>
      <c r="J87" s="84">
        <f t="shared" si="65"/>
        <v>0</v>
      </c>
      <c r="K87" s="84">
        <f t="shared" si="65"/>
        <v>0</v>
      </c>
      <c r="L87" s="84">
        <f t="shared" si="65"/>
        <v>0</v>
      </c>
      <c r="M87" s="84">
        <f t="shared" si="65"/>
        <v>0</v>
      </c>
      <c r="N87" s="84">
        <f t="shared" si="65"/>
        <v>0.36249999999999999</v>
      </c>
      <c r="O87" s="84">
        <f t="shared" si="65"/>
        <v>0.25</v>
      </c>
      <c r="P87" s="84">
        <f t="shared" si="65"/>
        <v>12.5</v>
      </c>
      <c r="Q87" s="84">
        <f t="shared" si="65"/>
        <v>2.5</v>
      </c>
      <c r="R87" s="84">
        <f t="shared" si="65"/>
        <v>1.125</v>
      </c>
      <c r="S87" s="84">
        <f t="shared" si="65"/>
        <v>4.5</v>
      </c>
      <c r="T87" s="84">
        <f t="shared" si="65"/>
        <v>6.25E-2</v>
      </c>
      <c r="U87" s="84">
        <f t="shared" si="65"/>
        <v>0.25</v>
      </c>
      <c r="V87" s="84">
        <f t="shared" si="65"/>
        <v>3.7499999999999999E-2</v>
      </c>
      <c r="W87" s="84">
        <f t="shared" si="65"/>
        <v>2.75</v>
      </c>
      <c r="X87" s="17"/>
      <c r="Y87" s="262"/>
      <c r="AB87" s="86" t="s">
        <v>50</v>
      </c>
      <c r="AC87" s="56">
        <v>8.1999999999999993</v>
      </c>
      <c r="AD87" s="56">
        <v>7.2</v>
      </c>
      <c r="AE87" s="56">
        <v>0.1</v>
      </c>
      <c r="AF87" s="57">
        <v>0</v>
      </c>
      <c r="AG87" s="56">
        <v>0.6</v>
      </c>
      <c r="AH87" s="56">
        <v>2.6</v>
      </c>
      <c r="AI87" s="57">
        <v>0</v>
      </c>
      <c r="AJ87" s="57">
        <v>0</v>
      </c>
      <c r="AK87" s="19">
        <v>0</v>
      </c>
      <c r="AL87" s="57">
        <v>0</v>
      </c>
      <c r="AM87" s="71">
        <v>0.28999999999999998</v>
      </c>
      <c r="AN87" s="56">
        <v>0.2</v>
      </c>
      <c r="AO87" s="57">
        <v>10</v>
      </c>
      <c r="AP87" s="57">
        <v>2</v>
      </c>
      <c r="AQ87" s="56">
        <v>0.9</v>
      </c>
      <c r="AR87" s="56">
        <v>3.6</v>
      </c>
      <c r="AS87" s="71">
        <v>0.05</v>
      </c>
      <c r="AT87" s="24">
        <v>0.2</v>
      </c>
      <c r="AU87" s="71">
        <v>0.03</v>
      </c>
      <c r="AV87" s="20">
        <v>2.2000000000000002</v>
      </c>
    </row>
    <row r="88" spans="1:49" ht="15.75" customHeight="1" x14ac:dyDescent="0.35">
      <c r="A88" s="261"/>
      <c r="B88" s="70" t="s">
        <v>67</v>
      </c>
      <c r="C88" s="92"/>
      <c r="D88" s="17">
        <f t="shared" si="61"/>
        <v>3.375</v>
      </c>
      <c r="E88" s="17">
        <f t="shared" si="62"/>
        <v>3</v>
      </c>
      <c r="F88" s="84">
        <f t="shared" ref="F88:W88" si="66">$C$84*AE$88/$AD$95</f>
        <v>0.125</v>
      </c>
      <c r="G88" s="84">
        <f t="shared" si="66"/>
        <v>0</v>
      </c>
      <c r="H88" s="84">
        <f t="shared" si="66"/>
        <v>0.25</v>
      </c>
      <c r="I88" s="84">
        <f t="shared" si="66"/>
        <v>1.25</v>
      </c>
      <c r="J88" s="84">
        <f t="shared" si="66"/>
        <v>0</v>
      </c>
      <c r="K88" s="84">
        <f t="shared" si="66"/>
        <v>0</v>
      </c>
      <c r="L88" s="84">
        <f t="shared" si="66"/>
        <v>17.125</v>
      </c>
      <c r="M88" s="84">
        <f t="shared" si="66"/>
        <v>0</v>
      </c>
      <c r="N88" s="84">
        <f t="shared" si="66"/>
        <v>1.8</v>
      </c>
      <c r="O88" s="84">
        <f t="shared" si="66"/>
        <v>0.75</v>
      </c>
      <c r="P88" s="84">
        <f t="shared" si="66"/>
        <v>20</v>
      </c>
      <c r="Q88" s="84">
        <f t="shared" si="66"/>
        <v>6.5</v>
      </c>
      <c r="R88" s="84">
        <f t="shared" si="66"/>
        <v>2.25</v>
      </c>
      <c r="S88" s="84">
        <f t="shared" si="66"/>
        <v>2.5</v>
      </c>
      <c r="T88" s="84">
        <f t="shared" si="66"/>
        <v>0.05</v>
      </c>
      <c r="U88" s="84">
        <f t="shared" si="66"/>
        <v>0.125</v>
      </c>
      <c r="V88" s="84">
        <f t="shared" si="66"/>
        <v>0</v>
      </c>
      <c r="W88" s="84">
        <f t="shared" si="66"/>
        <v>6.875</v>
      </c>
      <c r="X88" s="17"/>
      <c r="Y88" s="262"/>
      <c r="AB88" s="86" t="s">
        <v>67</v>
      </c>
      <c r="AC88" s="56">
        <v>2.7</v>
      </c>
      <c r="AD88" s="56">
        <v>2.4</v>
      </c>
      <c r="AE88" s="56">
        <v>0.1</v>
      </c>
      <c r="AF88" s="57">
        <v>0</v>
      </c>
      <c r="AG88" s="56">
        <v>0.2</v>
      </c>
      <c r="AH88" s="56">
        <v>1</v>
      </c>
      <c r="AI88" s="57">
        <v>0</v>
      </c>
      <c r="AJ88" s="57">
        <v>0</v>
      </c>
      <c r="AK88" s="20">
        <v>13.7</v>
      </c>
      <c r="AL88" s="57">
        <v>0</v>
      </c>
      <c r="AM88" s="71">
        <v>1.44</v>
      </c>
      <c r="AN88" s="56">
        <v>0.6</v>
      </c>
      <c r="AO88" s="57">
        <v>16</v>
      </c>
      <c r="AP88" s="56">
        <v>5.2</v>
      </c>
      <c r="AQ88" s="56">
        <v>1.8</v>
      </c>
      <c r="AR88" s="57">
        <v>2</v>
      </c>
      <c r="AS88" s="71">
        <v>0.04</v>
      </c>
      <c r="AT88" s="24">
        <v>0.1</v>
      </c>
      <c r="AU88" s="57">
        <v>0</v>
      </c>
      <c r="AV88" s="20">
        <v>5.5</v>
      </c>
    </row>
    <row r="89" spans="1:49" ht="15.75" customHeight="1" x14ac:dyDescent="0.35">
      <c r="A89" s="261"/>
      <c r="B89" s="70" t="s">
        <v>36</v>
      </c>
      <c r="C89" s="92"/>
      <c r="D89" s="17">
        <f t="shared" si="61"/>
        <v>4.5</v>
      </c>
      <c r="E89" s="17">
        <f t="shared" si="62"/>
        <v>4.5</v>
      </c>
      <c r="F89" s="84">
        <f t="shared" ref="F89:W89" si="67">$C$84*AE$89/$AD$95</f>
        <v>0</v>
      </c>
      <c r="G89" s="84">
        <f t="shared" si="67"/>
        <v>0</v>
      </c>
      <c r="H89" s="84">
        <f t="shared" si="67"/>
        <v>4.125</v>
      </c>
      <c r="I89" s="84">
        <f t="shared" si="67"/>
        <v>16.25</v>
      </c>
      <c r="J89" s="84">
        <f t="shared" si="67"/>
        <v>0</v>
      </c>
      <c r="K89" s="84">
        <f t="shared" si="67"/>
        <v>0</v>
      </c>
      <c r="L89" s="84">
        <f t="shared" si="67"/>
        <v>0</v>
      </c>
      <c r="M89" s="84">
        <f t="shared" si="67"/>
        <v>0</v>
      </c>
      <c r="N89" s="84">
        <f t="shared" si="67"/>
        <v>0</v>
      </c>
      <c r="O89" s="84">
        <f t="shared" si="67"/>
        <v>0</v>
      </c>
      <c r="P89" s="84">
        <f t="shared" si="67"/>
        <v>0.125</v>
      </c>
      <c r="Q89" s="84">
        <f t="shared" si="67"/>
        <v>0.125</v>
      </c>
      <c r="R89" s="84">
        <f t="shared" si="67"/>
        <v>0</v>
      </c>
      <c r="S89" s="84">
        <f t="shared" si="67"/>
        <v>0</v>
      </c>
      <c r="T89" s="84">
        <f t="shared" si="67"/>
        <v>1.2500000000000001E-2</v>
      </c>
      <c r="U89" s="84">
        <f t="shared" si="67"/>
        <v>0</v>
      </c>
      <c r="V89" s="84">
        <f t="shared" si="67"/>
        <v>0</v>
      </c>
      <c r="W89" s="84">
        <f t="shared" si="67"/>
        <v>0</v>
      </c>
      <c r="X89" s="17"/>
      <c r="Y89" s="262"/>
      <c r="AB89" s="86" t="s">
        <v>36</v>
      </c>
      <c r="AC89" s="56">
        <v>3.6</v>
      </c>
      <c r="AD89" s="56">
        <v>3.6</v>
      </c>
      <c r="AE89" s="57">
        <v>0</v>
      </c>
      <c r="AF89" s="57">
        <v>0</v>
      </c>
      <c r="AG89" s="56">
        <v>3.3</v>
      </c>
      <c r="AH89" s="56">
        <v>13</v>
      </c>
      <c r="AI89" s="57">
        <v>0</v>
      </c>
      <c r="AJ89" s="57">
        <v>0</v>
      </c>
      <c r="AK89" s="19">
        <v>0</v>
      </c>
      <c r="AL89" s="57">
        <v>0</v>
      </c>
      <c r="AM89" s="57">
        <v>0</v>
      </c>
      <c r="AN89" s="57">
        <v>0</v>
      </c>
      <c r="AO89" s="56">
        <v>0.1</v>
      </c>
      <c r="AP89" s="56">
        <v>0.1</v>
      </c>
      <c r="AQ89" s="57">
        <v>0</v>
      </c>
      <c r="AR89" s="57">
        <v>0</v>
      </c>
      <c r="AS89" s="71">
        <v>0.01</v>
      </c>
      <c r="AT89" s="25">
        <v>0</v>
      </c>
      <c r="AU89" s="57">
        <v>0</v>
      </c>
      <c r="AV89" s="19">
        <v>0</v>
      </c>
    </row>
    <row r="90" spans="1:49" ht="15.75" customHeight="1" x14ac:dyDescent="0.35">
      <c r="A90" s="261"/>
      <c r="B90" s="70" t="s">
        <v>59</v>
      </c>
      <c r="C90" s="92"/>
      <c r="D90" s="17">
        <f t="shared" si="61"/>
        <v>1.75</v>
      </c>
      <c r="E90" s="17">
        <f t="shared" si="62"/>
        <v>1.75</v>
      </c>
      <c r="F90" s="84">
        <f t="shared" ref="F90:W90" si="68">$C$84*AE$90/$AD$95</f>
        <v>0.25</v>
      </c>
      <c r="G90" s="84">
        <f t="shared" si="68"/>
        <v>0</v>
      </c>
      <c r="H90" s="84">
        <f t="shared" si="68"/>
        <v>1.125</v>
      </c>
      <c r="I90" s="84">
        <f t="shared" si="68"/>
        <v>5.5</v>
      </c>
      <c r="J90" s="84">
        <f t="shared" si="68"/>
        <v>0</v>
      </c>
      <c r="K90" s="84">
        <f t="shared" si="68"/>
        <v>0</v>
      </c>
      <c r="L90" s="84">
        <f t="shared" si="68"/>
        <v>0</v>
      </c>
      <c r="M90" s="84">
        <f t="shared" si="68"/>
        <v>0</v>
      </c>
      <c r="N90" s="84">
        <f t="shared" si="68"/>
        <v>0</v>
      </c>
      <c r="O90" s="84">
        <f t="shared" si="68"/>
        <v>0</v>
      </c>
      <c r="P90" s="84">
        <f t="shared" si="68"/>
        <v>1.875</v>
      </c>
      <c r="Q90" s="84">
        <f t="shared" si="68"/>
        <v>0.25</v>
      </c>
      <c r="R90" s="84">
        <f t="shared" si="68"/>
        <v>0.25</v>
      </c>
      <c r="S90" s="84">
        <f t="shared" si="68"/>
        <v>1.375</v>
      </c>
      <c r="T90" s="84">
        <f t="shared" si="68"/>
        <v>2.5000000000000001E-2</v>
      </c>
      <c r="U90" s="84">
        <f t="shared" si="68"/>
        <v>0</v>
      </c>
      <c r="V90" s="84">
        <f t="shared" si="68"/>
        <v>0.1</v>
      </c>
      <c r="W90" s="84">
        <f t="shared" si="68"/>
        <v>0.375</v>
      </c>
      <c r="X90" s="17"/>
      <c r="Y90" s="262"/>
      <c r="AB90" s="86" t="s">
        <v>59</v>
      </c>
      <c r="AC90" s="56">
        <v>1.4</v>
      </c>
      <c r="AD90" s="56">
        <v>1.4</v>
      </c>
      <c r="AE90" s="56">
        <v>0.2</v>
      </c>
      <c r="AF90" s="57">
        <v>0</v>
      </c>
      <c r="AG90" s="56">
        <v>0.9</v>
      </c>
      <c r="AH90" s="56">
        <v>4.4000000000000004</v>
      </c>
      <c r="AI90" s="57">
        <v>0</v>
      </c>
      <c r="AJ90" s="57">
        <v>0</v>
      </c>
      <c r="AK90" s="19">
        <v>0</v>
      </c>
      <c r="AL90" s="57">
        <v>0</v>
      </c>
      <c r="AM90" s="57">
        <v>0</v>
      </c>
      <c r="AN90" s="57">
        <v>0</v>
      </c>
      <c r="AO90" s="56">
        <v>1.5</v>
      </c>
      <c r="AP90" s="56">
        <v>0.2</v>
      </c>
      <c r="AQ90" s="56">
        <v>0.2</v>
      </c>
      <c r="AR90" s="56">
        <v>1.1000000000000001</v>
      </c>
      <c r="AS90" s="71">
        <v>0.02</v>
      </c>
      <c r="AT90" s="25">
        <v>0</v>
      </c>
      <c r="AU90" s="71">
        <v>0.08</v>
      </c>
      <c r="AV90" s="20">
        <v>0.3</v>
      </c>
    </row>
    <row r="91" spans="1:49" ht="15.75" customHeight="1" x14ac:dyDescent="0.35">
      <c r="A91" s="261"/>
      <c r="B91" s="70" t="s">
        <v>53</v>
      </c>
      <c r="C91" s="92"/>
      <c r="D91" s="17">
        <f t="shared" si="61"/>
        <v>12</v>
      </c>
      <c r="E91" s="17">
        <f t="shared" si="62"/>
        <v>12</v>
      </c>
      <c r="F91" s="84">
        <f t="shared" ref="F91:W91" si="69">$C$84*AE$91/$AD$95</f>
        <v>0.375</v>
      </c>
      <c r="G91" s="84">
        <f t="shared" si="69"/>
        <v>0</v>
      </c>
      <c r="H91" s="84">
        <f t="shared" si="69"/>
        <v>1.25</v>
      </c>
      <c r="I91" s="84">
        <f t="shared" si="69"/>
        <v>6.75</v>
      </c>
      <c r="J91" s="84">
        <f t="shared" si="69"/>
        <v>0</v>
      </c>
      <c r="K91" s="84">
        <f t="shared" si="69"/>
        <v>0</v>
      </c>
      <c r="L91" s="84">
        <f t="shared" si="69"/>
        <v>14.375</v>
      </c>
      <c r="M91" s="84">
        <f t="shared" si="69"/>
        <v>0</v>
      </c>
      <c r="N91" s="84">
        <f t="shared" si="69"/>
        <v>1.25</v>
      </c>
      <c r="O91" s="84">
        <f t="shared" si="69"/>
        <v>0.875</v>
      </c>
      <c r="P91" s="84">
        <f t="shared" si="69"/>
        <v>66.25</v>
      </c>
      <c r="Q91" s="84">
        <f t="shared" si="69"/>
        <v>2.125</v>
      </c>
      <c r="R91" s="84">
        <f t="shared" si="69"/>
        <v>4.75</v>
      </c>
      <c r="S91" s="84">
        <f t="shared" si="69"/>
        <v>7.25</v>
      </c>
      <c r="T91" s="84">
        <f t="shared" si="69"/>
        <v>0.21250000000000002</v>
      </c>
      <c r="U91" s="84">
        <f t="shared" si="69"/>
        <v>0</v>
      </c>
      <c r="V91" s="84">
        <f t="shared" si="69"/>
        <v>7.4999999999999997E-2</v>
      </c>
      <c r="W91" s="84">
        <f t="shared" si="69"/>
        <v>0</v>
      </c>
      <c r="X91" s="17"/>
      <c r="Y91" s="262"/>
      <c r="AB91" s="86" t="s">
        <v>53</v>
      </c>
      <c r="AC91" s="56">
        <v>9.6</v>
      </c>
      <c r="AD91" s="56">
        <v>9.6</v>
      </c>
      <c r="AE91" s="56">
        <v>0.3</v>
      </c>
      <c r="AF91" s="57">
        <v>0</v>
      </c>
      <c r="AG91" s="56">
        <v>1</v>
      </c>
      <c r="AH91" s="56">
        <v>5.4</v>
      </c>
      <c r="AI91" s="57">
        <v>0</v>
      </c>
      <c r="AJ91" s="57">
        <v>0</v>
      </c>
      <c r="AK91" s="20">
        <v>11.5</v>
      </c>
      <c r="AL91" s="57">
        <v>0</v>
      </c>
      <c r="AM91" s="57">
        <v>1</v>
      </c>
      <c r="AN91" s="56">
        <v>0.7</v>
      </c>
      <c r="AO91" s="57">
        <v>53</v>
      </c>
      <c r="AP91" s="56">
        <v>1.7</v>
      </c>
      <c r="AQ91" s="56">
        <v>3.8</v>
      </c>
      <c r="AR91" s="56">
        <v>5.8</v>
      </c>
      <c r="AS91" s="71">
        <v>0.17</v>
      </c>
      <c r="AT91" s="25">
        <v>0</v>
      </c>
      <c r="AU91" s="71">
        <v>0.06</v>
      </c>
      <c r="AV91" s="19">
        <v>0</v>
      </c>
    </row>
    <row r="92" spans="1:49" ht="15.75" customHeight="1" x14ac:dyDescent="0.35">
      <c r="A92" s="261"/>
      <c r="B92" s="70" t="s">
        <v>37</v>
      </c>
      <c r="C92" s="92"/>
      <c r="D92" s="17">
        <f t="shared" si="61"/>
        <v>6.75</v>
      </c>
      <c r="E92" s="17">
        <f t="shared" si="62"/>
        <v>6.75</v>
      </c>
      <c r="F92" s="84">
        <f t="shared" ref="F92:W92" si="70">$C$84*AE$92/$AD$95</f>
        <v>0.125</v>
      </c>
      <c r="G92" s="84">
        <f t="shared" si="70"/>
        <v>4.25</v>
      </c>
      <c r="H92" s="84">
        <f t="shared" si="70"/>
        <v>0.125</v>
      </c>
      <c r="I92" s="84">
        <f t="shared" si="70"/>
        <v>39.625</v>
      </c>
      <c r="J92" s="84">
        <f t="shared" si="70"/>
        <v>0</v>
      </c>
      <c r="K92" s="84">
        <f t="shared" si="70"/>
        <v>1.2500000000000001E-2</v>
      </c>
      <c r="L92" s="84">
        <f t="shared" si="70"/>
        <v>18.375</v>
      </c>
      <c r="M92" s="84">
        <f t="shared" si="70"/>
        <v>8.7500000000000008E-2</v>
      </c>
      <c r="N92" s="84">
        <f t="shared" si="70"/>
        <v>0</v>
      </c>
      <c r="O92" s="84">
        <f t="shared" si="70"/>
        <v>0.75</v>
      </c>
      <c r="P92" s="84">
        <f t="shared" si="70"/>
        <v>1.75</v>
      </c>
      <c r="Q92" s="84">
        <f t="shared" si="70"/>
        <v>1.5</v>
      </c>
      <c r="R92" s="84">
        <f t="shared" si="70"/>
        <v>0</v>
      </c>
      <c r="S92" s="84">
        <f t="shared" si="70"/>
        <v>1.75</v>
      </c>
      <c r="T92" s="84">
        <f t="shared" si="70"/>
        <v>1.2500000000000001E-2</v>
      </c>
      <c r="U92" s="84">
        <f t="shared" si="70"/>
        <v>0</v>
      </c>
      <c r="V92" s="84">
        <f t="shared" si="70"/>
        <v>6.25E-2</v>
      </c>
      <c r="W92" s="84">
        <f t="shared" si="70"/>
        <v>0.25</v>
      </c>
      <c r="X92" s="17"/>
      <c r="Y92" s="262"/>
      <c r="AB92" s="86" t="s">
        <v>37</v>
      </c>
      <c r="AC92" s="56">
        <v>5.4</v>
      </c>
      <c r="AD92" s="56">
        <v>5.4</v>
      </c>
      <c r="AE92" s="56">
        <v>0.1</v>
      </c>
      <c r="AF92" s="56">
        <v>3.4</v>
      </c>
      <c r="AG92" s="56">
        <v>0.1</v>
      </c>
      <c r="AH92" s="56">
        <v>31.7</v>
      </c>
      <c r="AI92" s="57">
        <v>0</v>
      </c>
      <c r="AJ92" s="71">
        <v>0.01</v>
      </c>
      <c r="AK92" s="20">
        <v>14.7</v>
      </c>
      <c r="AL92" s="71">
        <v>7.0000000000000007E-2</v>
      </c>
      <c r="AM92" s="57">
        <v>0</v>
      </c>
      <c r="AN92" s="56">
        <v>0.6</v>
      </c>
      <c r="AO92" s="56">
        <v>1.4</v>
      </c>
      <c r="AP92" s="56">
        <v>1.2</v>
      </c>
      <c r="AQ92" s="57">
        <v>0</v>
      </c>
      <c r="AR92" s="56">
        <v>1.4</v>
      </c>
      <c r="AS92" s="71">
        <v>0.01</v>
      </c>
      <c r="AT92" s="25">
        <v>0</v>
      </c>
      <c r="AU92" s="71">
        <v>0.05</v>
      </c>
      <c r="AV92" s="20">
        <v>0.2</v>
      </c>
    </row>
    <row r="93" spans="1:49" ht="15.75" customHeight="1" x14ac:dyDescent="0.35">
      <c r="A93" s="261"/>
      <c r="B93" s="70" t="s">
        <v>38</v>
      </c>
      <c r="C93" s="92"/>
      <c r="D93" s="17">
        <f t="shared" si="61"/>
        <v>0.5</v>
      </c>
      <c r="E93" s="17">
        <f t="shared" si="62"/>
        <v>0.5</v>
      </c>
      <c r="F93" s="84">
        <f t="shared" ref="F93:W93" si="71">$C$84*AE$93/$AD$95</f>
        <v>0</v>
      </c>
      <c r="G93" s="84">
        <f t="shared" si="71"/>
        <v>0</v>
      </c>
      <c r="H93" s="84">
        <f t="shared" si="71"/>
        <v>0</v>
      </c>
      <c r="I93" s="84">
        <f t="shared" si="71"/>
        <v>0</v>
      </c>
      <c r="J93" s="84">
        <f t="shared" si="71"/>
        <v>0</v>
      </c>
      <c r="K93" s="84">
        <f t="shared" si="71"/>
        <v>0</v>
      </c>
      <c r="L93" s="84">
        <f t="shared" si="71"/>
        <v>0</v>
      </c>
      <c r="M93" s="84">
        <f t="shared" si="71"/>
        <v>0</v>
      </c>
      <c r="N93" s="84">
        <f t="shared" si="71"/>
        <v>0</v>
      </c>
      <c r="O93" s="84">
        <f t="shared" si="71"/>
        <v>147.5</v>
      </c>
      <c r="P93" s="84">
        <f t="shared" si="71"/>
        <v>0</v>
      </c>
      <c r="Q93" s="84">
        <f t="shared" si="71"/>
        <v>1.625</v>
      </c>
      <c r="R93" s="84">
        <f t="shared" si="71"/>
        <v>0.125</v>
      </c>
      <c r="S93" s="84">
        <f t="shared" si="71"/>
        <v>0.375</v>
      </c>
      <c r="T93" s="84">
        <f t="shared" si="71"/>
        <v>1.2500000000000001E-2</v>
      </c>
      <c r="U93" s="84">
        <f t="shared" si="71"/>
        <v>20</v>
      </c>
      <c r="V93" s="84">
        <f t="shared" si="71"/>
        <v>0</v>
      </c>
      <c r="W93" s="84">
        <f t="shared" si="71"/>
        <v>0</v>
      </c>
      <c r="X93" s="17"/>
      <c r="Y93" s="262"/>
      <c r="AB93" s="86" t="s">
        <v>38</v>
      </c>
      <c r="AC93" s="56">
        <v>0.4</v>
      </c>
      <c r="AD93" s="56">
        <v>0.4</v>
      </c>
      <c r="AE93" s="57">
        <v>0</v>
      </c>
      <c r="AF93" s="57">
        <v>0</v>
      </c>
      <c r="AG93" s="57">
        <v>0</v>
      </c>
      <c r="AH93" s="57">
        <v>0</v>
      </c>
      <c r="AI93" s="57">
        <v>0</v>
      </c>
      <c r="AJ93" s="57">
        <v>0</v>
      </c>
      <c r="AK93" s="19">
        <v>0</v>
      </c>
      <c r="AL93" s="57">
        <v>0</v>
      </c>
      <c r="AM93" s="57">
        <v>0</v>
      </c>
      <c r="AN93" s="57">
        <v>118</v>
      </c>
      <c r="AO93" s="57">
        <v>0</v>
      </c>
      <c r="AP93" s="56">
        <v>1.3</v>
      </c>
      <c r="AQ93" s="56">
        <v>0.1</v>
      </c>
      <c r="AR93" s="56">
        <v>0.3</v>
      </c>
      <c r="AS93" s="71">
        <v>0.01</v>
      </c>
      <c r="AT93" s="39">
        <v>16</v>
      </c>
      <c r="AU93" s="57">
        <v>0</v>
      </c>
      <c r="AV93" s="19">
        <v>0</v>
      </c>
    </row>
    <row r="94" spans="1:49" ht="15.75" customHeight="1" x14ac:dyDescent="0.35">
      <c r="A94" s="261"/>
      <c r="B94" s="70" t="s">
        <v>39</v>
      </c>
      <c r="C94" s="92"/>
      <c r="D94" s="17">
        <f t="shared" si="61"/>
        <v>204.75</v>
      </c>
      <c r="E94" s="17">
        <f t="shared" si="62"/>
        <v>204.75</v>
      </c>
      <c r="F94" s="84">
        <f t="shared" ref="F94:W94" si="72">$C$84*AE$94/$AD$95</f>
        <v>0</v>
      </c>
      <c r="G94" s="84">
        <f t="shared" si="72"/>
        <v>0</v>
      </c>
      <c r="H94" s="84">
        <f t="shared" si="72"/>
        <v>0</v>
      </c>
      <c r="I94" s="84">
        <f t="shared" si="72"/>
        <v>0</v>
      </c>
      <c r="J94" s="84">
        <f t="shared" si="72"/>
        <v>0</v>
      </c>
      <c r="K94" s="84">
        <f t="shared" si="72"/>
        <v>0</v>
      </c>
      <c r="L94" s="84">
        <f t="shared" si="72"/>
        <v>0</v>
      </c>
      <c r="M94" s="84">
        <f t="shared" si="72"/>
        <v>0</v>
      </c>
      <c r="N94" s="84">
        <f t="shared" si="72"/>
        <v>0</v>
      </c>
      <c r="O94" s="84">
        <f t="shared" si="72"/>
        <v>0</v>
      </c>
      <c r="P94" s="84">
        <f t="shared" si="72"/>
        <v>0</v>
      </c>
      <c r="Q94" s="84">
        <f t="shared" si="72"/>
        <v>0</v>
      </c>
      <c r="R94" s="84">
        <f t="shared" si="72"/>
        <v>0</v>
      </c>
      <c r="S94" s="84">
        <f t="shared" si="72"/>
        <v>0</v>
      </c>
      <c r="T94" s="84">
        <f t="shared" si="72"/>
        <v>0</v>
      </c>
      <c r="U94" s="84">
        <f t="shared" si="72"/>
        <v>0</v>
      </c>
      <c r="V94" s="84">
        <f t="shared" si="72"/>
        <v>0</v>
      </c>
      <c r="W94" s="84">
        <f t="shared" si="72"/>
        <v>0</v>
      </c>
      <c r="X94" s="17"/>
      <c r="Y94" s="262"/>
      <c r="AB94" s="86" t="s">
        <v>39</v>
      </c>
      <c r="AC94" s="56">
        <v>163.80000000000001</v>
      </c>
      <c r="AD94" s="56">
        <v>163.80000000000001</v>
      </c>
      <c r="AE94" s="57">
        <v>0</v>
      </c>
      <c r="AF94" s="57">
        <v>0</v>
      </c>
      <c r="AG94" s="57">
        <v>0</v>
      </c>
      <c r="AH94" s="57">
        <v>0</v>
      </c>
      <c r="AI94" s="57">
        <v>0</v>
      </c>
      <c r="AJ94" s="57">
        <v>0</v>
      </c>
      <c r="AK94" s="19">
        <v>0</v>
      </c>
      <c r="AL94" s="57">
        <v>0</v>
      </c>
      <c r="AM94" s="57">
        <v>0</v>
      </c>
      <c r="AN94" s="57">
        <v>0</v>
      </c>
      <c r="AO94" s="57">
        <v>0</v>
      </c>
      <c r="AP94" s="57">
        <v>0</v>
      </c>
      <c r="AQ94" s="57">
        <v>0</v>
      </c>
      <c r="AR94" s="57">
        <v>0</v>
      </c>
      <c r="AS94" s="57">
        <v>0</v>
      </c>
      <c r="AT94" s="25">
        <v>0</v>
      </c>
      <c r="AU94" s="57">
        <v>0</v>
      </c>
      <c r="AV94" s="19">
        <v>0</v>
      </c>
    </row>
    <row r="95" spans="1:49" ht="15.75" customHeight="1" x14ac:dyDescent="0.35">
      <c r="A95" s="261"/>
      <c r="B95" s="69" t="s">
        <v>40</v>
      </c>
      <c r="C95" s="92"/>
      <c r="D95" s="17"/>
      <c r="E95" s="17"/>
      <c r="F95" s="18">
        <f>SUM(F85:F94)</f>
        <v>3.875</v>
      </c>
      <c r="G95" s="18">
        <f t="shared" ref="G95:W95" si="73">SUM(G85:G94)</f>
        <v>4.375</v>
      </c>
      <c r="H95" s="18">
        <f t="shared" si="73"/>
        <v>14.75</v>
      </c>
      <c r="I95" s="18">
        <f t="shared" si="73"/>
        <v>113.25</v>
      </c>
      <c r="J95" s="18">
        <f t="shared" si="73"/>
        <v>2.5000000000000001E-2</v>
      </c>
      <c r="K95" s="18">
        <f t="shared" si="73"/>
        <v>6.25E-2</v>
      </c>
      <c r="L95" s="18">
        <f t="shared" si="73"/>
        <v>124.7</v>
      </c>
      <c r="M95" s="18">
        <f t="shared" si="73"/>
        <v>8.7500000000000008E-2</v>
      </c>
      <c r="N95" s="18">
        <f t="shared" si="73"/>
        <v>31.912500000000001</v>
      </c>
      <c r="O95" s="18">
        <f t="shared" si="73"/>
        <v>166.125</v>
      </c>
      <c r="P95" s="18">
        <f t="shared" si="73"/>
        <v>505</v>
      </c>
      <c r="Q95" s="18">
        <f t="shared" si="73"/>
        <v>82.25</v>
      </c>
      <c r="R95" s="18">
        <f t="shared" si="73"/>
        <v>33</v>
      </c>
      <c r="S95" s="18">
        <f t="shared" si="73"/>
        <v>63.125</v>
      </c>
      <c r="T95" s="18">
        <f t="shared" si="73"/>
        <v>1.25</v>
      </c>
      <c r="U95" s="18">
        <f t="shared" si="73"/>
        <v>25.375</v>
      </c>
      <c r="V95" s="18">
        <f t="shared" si="73"/>
        <v>0.71250000000000002</v>
      </c>
      <c r="W95" s="18">
        <f t="shared" si="73"/>
        <v>29.75</v>
      </c>
      <c r="X95" s="17"/>
      <c r="Y95" s="262"/>
      <c r="AB95" s="87" t="s">
        <v>40</v>
      </c>
      <c r="AC95" s="59"/>
      <c r="AD95" s="60">
        <v>120</v>
      </c>
      <c r="AE95" s="61">
        <v>3</v>
      </c>
      <c r="AF95" s="61">
        <v>3.5</v>
      </c>
      <c r="AG95" s="61">
        <v>11.7</v>
      </c>
      <c r="AH95" s="61">
        <v>90.8</v>
      </c>
      <c r="AI95" s="88">
        <v>0.02</v>
      </c>
      <c r="AJ95" s="88">
        <v>0.05</v>
      </c>
      <c r="AK95" s="22">
        <v>99.8</v>
      </c>
      <c r="AL95" s="88">
        <v>7.0000000000000007E-2</v>
      </c>
      <c r="AM95" s="61">
        <v>25.5</v>
      </c>
      <c r="AN95" s="60">
        <v>133</v>
      </c>
      <c r="AO95" s="60">
        <v>404</v>
      </c>
      <c r="AP95" s="60">
        <v>66</v>
      </c>
      <c r="AQ95" s="60">
        <v>26</v>
      </c>
      <c r="AR95" s="60">
        <v>51</v>
      </c>
      <c r="AS95" s="88">
        <v>0.98</v>
      </c>
      <c r="AT95" s="27">
        <v>20</v>
      </c>
      <c r="AU95" s="88">
        <v>0.56000000000000005</v>
      </c>
      <c r="AV95" s="23">
        <v>23</v>
      </c>
    </row>
    <row r="96" spans="1:49" x14ac:dyDescent="0.3">
      <c r="A96" s="263" t="s">
        <v>117</v>
      </c>
      <c r="B96" s="17"/>
      <c r="C96" s="92">
        <v>130</v>
      </c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 t="s">
        <v>118</v>
      </c>
      <c r="Y96" s="262">
        <v>14</v>
      </c>
      <c r="AA96" t="s">
        <v>117</v>
      </c>
      <c r="AW96" t="s">
        <v>118</v>
      </c>
    </row>
    <row r="97" spans="1:49" ht="15" customHeight="1" x14ac:dyDescent="0.3">
      <c r="A97" s="263"/>
      <c r="B97" s="70" t="s">
        <v>76</v>
      </c>
      <c r="C97" s="92"/>
      <c r="D97" s="17">
        <f t="shared" ref="D97:D102" si="74">C$96*AC97/AD$103</f>
        <v>132.16666666666666</v>
      </c>
      <c r="E97" s="17">
        <f t="shared" ref="E97:E102" si="75">C$96*AD97/AD$103</f>
        <v>117</v>
      </c>
      <c r="F97" s="84">
        <f t="shared" ref="F97:W97" si="76">$C$96*AE$97/$AD$103</f>
        <v>17.55</v>
      </c>
      <c r="G97" s="84">
        <f t="shared" si="76"/>
        <v>0.8666666666666667</v>
      </c>
      <c r="H97" s="84">
        <f t="shared" si="76"/>
        <v>0</v>
      </c>
      <c r="I97" s="84">
        <f t="shared" si="76"/>
        <v>78.216666666666669</v>
      </c>
      <c r="J97" s="84">
        <f t="shared" si="76"/>
        <v>8.666666666666667E-2</v>
      </c>
      <c r="K97" s="84">
        <f t="shared" si="76"/>
        <v>0.10833333333333334</v>
      </c>
      <c r="L97" s="84">
        <f t="shared" si="76"/>
        <v>7.0200000000000005</v>
      </c>
      <c r="M97" s="84">
        <f t="shared" si="76"/>
        <v>0.23833333333333334</v>
      </c>
      <c r="N97" s="84">
        <f t="shared" si="76"/>
        <v>0.23833333333333334</v>
      </c>
      <c r="O97" s="84">
        <f t="shared" si="76"/>
        <v>34.666666666666664</v>
      </c>
      <c r="P97" s="84">
        <f t="shared" si="76"/>
        <v>407.33333333333331</v>
      </c>
      <c r="Q97" s="84">
        <f t="shared" si="76"/>
        <v>41.166666666666664</v>
      </c>
      <c r="R97" s="84">
        <f t="shared" si="76"/>
        <v>56.333333333333336</v>
      </c>
      <c r="S97" s="84">
        <f t="shared" si="76"/>
        <v>244.83333333333334</v>
      </c>
      <c r="T97" s="84">
        <f t="shared" si="76"/>
        <v>0.82333333333333336</v>
      </c>
      <c r="U97" s="84">
        <f t="shared" si="76"/>
        <v>175.5</v>
      </c>
      <c r="V97" s="84">
        <f t="shared" si="76"/>
        <v>16.38</v>
      </c>
      <c r="W97" s="84">
        <f t="shared" si="76"/>
        <v>819</v>
      </c>
      <c r="X97" s="17"/>
      <c r="Y97" s="262"/>
      <c r="AB97" s="86" t="s">
        <v>76</v>
      </c>
      <c r="AC97" s="57">
        <v>61</v>
      </c>
      <c r="AD97" s="57">
        <v>54</v>
      </c>
      <c r="AE97" s="56">
        <v>8.1</v>
      </c>
      <c r="AF97" s="56">
        <v>0.4</v>
      </c>
      <c r="AG97" s="57">
        <v>0</v>
      </c>
      <c r="AH97" s="56">
        <v>36.1</v>
      </c>
      <c r="AI97" s="71">
        <v>0.04</v>
      </c>
      <c r="AJ97" s="71">
        <v>0.05</v>
      </c>
      <c r="AK97" s="21">
        <v>3.24</v>
      </c>
      <c r="AL97" s="71">
        <v>0.11</v>
      </c>
      <c r="AM97" s="71">
        <v>0.11</v>
      </c>
      <c r="AN97" s="57">
        <v>16</v>
      </c>
      <c r="AO97" s="57">
        <v>188</v>
      </c>
      <c r="AP97" s="57">
        <v>19</v>
      </c>
      <c r="AQ97" s="57">
        <v>26</v>
      </c>
      <c r="AR97" s="57">
        <v>113</v>
      </c>
      <c r="AS97" s="71">
        <v>0.38</v>
      </c>
      <c r="AT97" s="39">
        <v>81</v>
      </c>
      <c r="AU97" s="71">
        <v>7.56</v>
      </c>
      <c r="AV97" s="19">
        <v>378</v>
      </c>
    </row>
    <row r="98" spans="1:49" x14ac:dyDescent="0.3">
      <c r="A98" s="263"/>
      <c r="B98" s="70" t="s">
        <v>35</v>
      </c>
      <c r="C98" s="92"/>
      <c r="D98" s="17">
        <f t="shared" si="74"/>
        <v>45.5</v>
      </c>
      <c r="E98" s="17">
        <f t="shared" si="75"/>
        <v>45.5</v>
      </c>
      <c r="F98" s="84">
        <f t="shared" ref="F98:W98" si="77">$C$96*AE$98/$AD$103</f>
        <v>1.3</v>
      </c>
      <c r="G98" s="84">
        <f t="shared" si="77"/>
        <v>1.0833333333333333</v>
      </c>
      <c r="H98" s="84">
        <f t="shared" si="77"/>
        <v>1.95</v>
      </c>
      <c r="I98" s="84">
        <f t="shared" si="77"/>
        <v>21.883333333333333</v>
      </c>
      <c r="J98" s="84">
        <f t="shared" si="77"/>
        <v>2.1666666666666667E-2</v>
      </c>
      <c r="K98" s="84">
        <f t="shared" si="77"/>
        <v>6.5000000000000002E-2</v>
      </c>
      <c r="L98" s="84">
        <f t="shared" si="77"/>
        <v>6.0016666666666669</v>
      </c>
      <c r="M98" s="84">
        <f t="shared" si="77"/>
        <v>0</v>
      </c>
      <c r="N98" s="84">
        <f t="shared" si="77"/>
        <v>0.23833333333333334</v>
      </c>
      <c r="O98" s="84">
        <f t="shared" si="77"/>
        <v>17.333333333333332</v>
      </c>
      <c r="P98" s="84">
        <f t="shared" si="77"/>
        <v>54.166666666666664</v>
      </c>
      <c r="Q98" s="84">
        <f t="shared" si="77"/>
        <v>47.666666666666664</v>
      </c>
      <c r="R98" s="84">
        <f t="shared" si="77"/>
        <v>5.6333333333333337</v>
      </c>
      <c r="S98" s="84">
        <f t="shared" si="77"/>
        <v>34.666666666666664</v>
      </c>
      <c r="T98" s="84">
        <f t="shared" si="77"/>
        <v>4.3333333333333335E-2</v>
      </c>
      <c r="U98" s="84">
        <f t="shared" si="77"/>
        <v>4.1166666666666663</v>
      </c>
      <c r="V98" s="84">
        <f t="shared" si="77"/>
        <v>0.80166666666666664</v>
      </c>
      <c r="W98" s="84">
        <f t="shared" si="77"/>
        <v>9.1</v>
      </c>
      <c r="X98" s="17"/>
      <c r="Y98" s="262"/>
      <c r="AB98" s="86" t="s">
        <v>35</v>
      </c>
      <c r="AC98" s="57">
        <v>21</v>
      </c>
      <c r="AD98" s="57">
        <v>21</v>
      </c>
      <c r="AE98" s="56">
        <v>0.6</v>
      </c>
      <c r="AF98" s="56">
        <v>0.5</v>
      </c>
      <c r="AG98" s="56">
        <v>0.9</v>
      </c>
      <c r="AH98" s="56">
        <v>10.1</v>
      </c>
      <c r="AI98" s="71">
        <v>0.01</v>
      </c>
      <c r="AJ98" s="71">
        <v>0.03</v>
      </c>
      <c r="AK98" s="21">
        <v>2.77</v>
      </c>
      <c r="AL98" s="57">
        <v>0</v>
      </c>
      <c r="AM98" s="71">
        <v>0.11</v>
      </c>
      <c r="AN98" s="57">
        <v>8</v>
      </c>
      <c r="AO98" s="57">
        <v>25</v>
      </c>
      <c r="AP98" s="57">
        <v>22</v>
      </c>
      <c r="AQ98" s="56">
        <v>2.6</v>
      </c>
      <c r="AR98" s="57">
        <v>16</v>
      </c>
      <c r="AS98" s="71">
        <v>0.02</v>
      </c>
      <c r="AT98" s="24">
        <v>1.9</v>
      </c>
      <c r="AU98" s="71">
        <v>0.37</v>
      </c>
      <c r="AV98" s="20">
        <v>4.2</v>
      </c>
    </row>
    <row r="99" spans="1:49" ht="15" customHeight="1" x14ac:dyDescent="0.3">
      <c r="A99" s="263"/>
      <c r="B99" s="70" t="s">
        <v>59</v>
      </c>
      <c r="C99" s="92"/>
      <c r="D99" s="17">
        <f t="shared" si="74"/>
        <v>5.2</v>
      </c>
      <c r="E99" s="17">
        <f t="shared" si="75"/>
        <v>5.2</v>
      </c>
      <c r="F99" s="84">
        <f t="shared" ref="F99:W99" si="78">$C$96*AE$99/$AD$103</f>
        <v>0.43333333333333335</v>
      </c>
      <c r="G99" s="84">
        <f t="shared" si="78"/>
        <v>0</v>
      </c>
      <c r="H99" s="84">
        <f t="shared" si="78"/>
        <v>3.25</v>
      </c>
      <c r="I99" s="84">
        <f t="shared" si="78"/>
        <v>15.816666666666666</v>
      </c>
      <c r="J99" s="84">
        <f t="shared" si="78"/>
        <v>0</v>
      </c>
      <c r="K99" s="84">
        <f t="shared" si="78"/>
        <v>0</v>
      </c>
      <c r="L99" s="84">
        <f t="shared" si="78"/>
        <v>0</v>
      </c>
      <c r="M99" s="84">
        <f t="shared" si="78"/>
        <v>0</v>
      </c>
      <c r="N99" s="84">
        <f t="shared" si="78"/>
        <v>0</v>
      </c>
      <c r="O99" s="84">
        <f t="shared" si="78"/>
        <v>0.21666666666666667</v>
      </c>
      <c r="P99" s="84">
        <f t="shared" si="78"/>
        <v>5.2</v>
      </c>
      <c r="Q99" s="84">
        <f t="shared" si="78"/>
        <v>0.8666666666666667</v>
      </c>
      <c r="R99" s="84">
        <f t="shared" si="78"/>
        <v>0.65</v>
      </c>
      <c r="S99" s="84">
        <f t="shared" si="78"/>
        <v>3.9</v>
      </c>
      <c r="T99" s="84">
        <f t="shared" si="78"/>
        <v>6.5000000000000002E-2</v>
      </c>
      <c r="U99" s="84">
        <f t="shared" si="78"/>
        <v>0</v>
      </c>
      <c r="V99" s="84">
        <f t="shared" si="78"/>
        <v>0.28166666666666668</v>
      </c>
      <c r="W99" s="84">
        <f t="shared" si="78"/>
        <v>1.0833333333333333</v>
      </c>
      <c r="X99" s="17"/>
      <c r="Y99" s="262"/>
      <c r="AB99" s="86" t="s">
        <v>59</v>
      </c>
      <c r="AC99" s="56">
        <v>2.4</v>
      </c>
      <c r="AD99" s="56">
        <v>2.4</v>
      </c>
      <c r="AE99" s="56">
        <v>0.2</v>
      </c>
      <c r="AF99" s="57">
        <v>0</v>
      </c>
      <c r="AG99" s="56">
        <v>1.5</v>
      </c>
      <c r="AH99" s="56">
        <v>7.3</v>
      </c>
      <c r="AI99" s="57">
        <v>0</v>
      </c>
      <c r="AJ99" s="57">
        <v>0</v>
      </c>
      <c r="AK99" s="19">
        <v>0</v>
      </c>
      <c r="AL99" s="57">
        <v>0</v>
      </c>
      <c r="AM99" s="57">
        <v>0</v>
      </c>
      <c r="AN99" s="56">
        <v>0.1</v>
      </c>
      <c r="AO99" s="56">
        <v>2.4</v>
      </c>
      <c r="AP99" s="56">
        <v>0.4</v>
      </c>
      <c r="AQ99" s="56">
        <v>0.3</v>
      </c>
      <c r="AR99" s="56">
        <v>1.8</v>
      </c>
      <c r="AS99" s="71">
        <v>0.03</v>
      </c>
      <c r="AT99" s="25">
        <v>0</v>
      </c>
      <c r="AU99" s="71">
        <v>0.13</v>
      </c>
      <c r="AV99" s="20">
        <v>0.5</v>
      </c>
    </row>
    <row r="100" spans="1:49" ht="15" customHeight="1" x14ac:dyDescent="0.3">
      <c r="A100" s="263"/>
      <c r="B100" s="70" t="s">
        <v>48</v>
      </c>
      <c r="C100" s="92"/>
      <c r="D100" s="17">
        <f t="shared" si="74"/>
        <v>0.65</v>
      </c>
      <c r="E100" s="17">
        <f t="shared" si="75"/>
        <v>0.65</v>
      </c>
      <c r="F100" s="84">
        <f t="shared" ref="F100:W100" si="79">$C$96*AE$100/$AD$103</f>
        <v>3.0333333333333332</v>
      </c>
      <c r="G100" s="84">
        <f t="shared" si="79"/>
        <v>2.6</v>
      </c>
      <c r="H100" s="84">
        <f t="shared" si="79"/>
        <v>0.21666666666666667</v>
      </c>
      <c r="I100" s="84">
        <f t="shared" si="79"/>
        <v>36.833333333333336</v>
      </c>
      <c r="J100" s="84">
        <f t="shared" si="79"/>
        <v>2.1666666666666667E-2</v>
      </c>
      <c r="K100" s="84">
        <f t="shared" si="79"/>
        <v>8.666666666666667E-2</v>
      </c>
      <c r="L100" s="84">
        <f t="shared" si="79"/>
        <v>40.516666666666666</v>
      </c>
      <c r="M100" s="84">
        <f t="shared" si="79"/>
        <v>0.56333333333333335</v>
      </c>
      <c r="N100" s="84">
        <f t="shared" si="79"/>
        <v>0</v>
      </c>
      <c r="O100" s="84">
        <f t="shared" si="79"/>
        <v>26</v>
      </c>
      <c r="P100" s="84">
        <f t="shared" si="79"/>
        <v>30.333333333333332</v>
      </c>
      <c r="Q100" s="84">
        <f t="shared" si="79"/>
        <v>12.566666666666666</v>
      </c>
      <c r="R100" s="84">
        <f t="shared" si="79"/>
        <v>2.8166666666666669</v>
      </c>
      <c r="S100" s="84">
        <f t="shared" si="79"/>
        <v>43.333333333333336</v>
      </c>
      <c r="T100" s="84">
        <f t="shared" si="79"/>
        <v>0.56333333333333335</v>
      </c>
      <c r="U100" s="84">
        <f t="shared" si="79"/>
        <v>5.2</v>
      </c>
      <c r="V100" s="84">
        <f t="shared" si="79"/>
        <v>7.0200000000000005</v>
      </c>
      <c r="W100" s="84">
        <f t="shared" si="79"/>
        <v>14.3</v>
      </c>
      <c r="X100" s="17"/>
      <c r="Y100" s="262"/>
      <c r="AB100" s="86" t="s">
        <v>48</v>
      </c>
      <c r="AC100" s="56">
        <v>0.3</v>
      </c>
      <c r="AD100" s="57">
        <v>0.3</v>
      </c>
      <c r="AE100" s="56">
        <v>1.4</v>
      </c>
      <c r="AF100" s="56">
        <v>1.2</v>
      </c>
      <c r="AG100" s="56">
        <v>0.1</v>
      </c>
      <c r="AH100" s="57">
        <v>17</v>
      </c>
      <c r="AI100" s="71">
        <v>0.01</v>
      </c>
      <c r="AJ100" s="71">
        <v>0.04</v>
      </c>
      <c r="AK100" s="20">
        <v>18.7</v>
      </c>
      <c r="AL100" s="71">
        <v>0.26</v>
      </c>
      <c r="AM100" s="57">
        <v>0</v>
      </c>
      <c r="AN100" s="57">
        <v>12</v>
      </c>
      <c r="AO100" s="57">
        <v>14</v>
      </c>
      <c r="AP100" s="56">
        <v>5.8</v>
      </c>
      <c r="AQ100" s="56">
        <v>1.3</v>
      </c>
      <c r="AR100" s="57">
        <v>20</v>
      </c>
      <c r="AS100" s="71">
        <v>0.26</v>
      </c>
      <c r="AT100" s="24">
        <v>2.4</v>
      </c>
      <c r="AU100" s="71">
        <v>3.24</v>
      </c>
      <c r="AV100" s="20">
        <v>6.6</v>
      </c>
    </row>
    <row r="101" spans="1:49" ht="15" customHeight="1" x14ac:dyDescent="0.3">
      <c r="A101" s="263"/>
      <c r="B101" s="70" t="s">
        <v>37</v>
      </c>
      <c r="C101" s="92"/>
      <c r="D101" s="17">
        <f t="shared" si="74"/>
        <v>7.8</v>
      </c>
      <c r="E101" s="17">
        <f t="shared" si="75"/>
        <v>7.8</v>
      </c>
      <c r="F101" s="84">
        <f t="shared" ref="F101:W101" si="80">$C$96*AE$101/$AD$103</f>
        <v>0</v>
      </c>
      <c r="G101" s="84">
        <f t="shared" si="80"/>
        <v>4.9833333333333334</v>
      </c>
      <c r="H101" s="84">
        <f t="shared" si="80"/>
        <v>0</v>
      </c>
      <c r="I101" s="84">
        <f t="shared" si="80"/>
        <v>45.283333333333331</v>
      </c>
      <c r="J101" s="84">
        <f t="shared" si="80"/>
        <v>0</v>
      </c>
      <c r="K101" s="84">
        <f t="shared" si="80"/>
        <v>0</v>
      </c>
      <c r="L101" s="84">
        <f t="shared" si="80"/>
        <v>21.060000000000002</v>
      </c>
      <c r="M101" s="84">
        <f t="shared" si="80"/>
        <v>0.10833333333333334</v>
      </c>
      <c r="N101" s="84">
        <f t="shared" si="80"/>
        <v>0</v>
      </c>
      <c r="O101" s="84">
        <f t="shared" si="80"/>
        <v>0.8666666666666667</v>
      </c>
      <c r="P101" s="84">
        <f t="shared" si="80"/>
        <v>1.95</v>
      </c>
      <c r="Q101" s="84">
        <f t="shared" si="80"/>
        <v>1.7333333333333334</v>
      </c>
      <c r="R101" s="84">
        <f t="shared" si="80"/>
        <v>0</v>
      </c>
      <c r="S101" s="84">
        <f t="shared" si="80"/>
        <v>1.95</v>
      </c>
      <c r="T101" s="84">
        <f t="shared" si="80"/>
        <v>2.1666666666666667E-2</v>
      </c>
      <c r="U101" s="84">
        <f t="shared" si="80"/>
        <v>0</v>
      </c>
      <c r="V101" s="84">
        <f t="shared" si="80"/>
        <v>6.5000000000000002E-2</v>
      </c>
      <c r="W101" s="84">
        <f t="shared" si="80"/>
        <v>0.21666666666666667</v>
      </c>
      <c r="X101" s="17"/>
      <c r="Y101" s="262"/>
      <c r="AB101" s="86" t="s">
        <v>37</v>
      </c>
      <c r="AC101" s="56">
        <v>3.6</v>
      </c>
      <c r="AD101" s="56">
        <v>3.6</v>
      </c>
      <c r="AE101" s="57">
        <v>0</v>
      </c>
      <c r="AF101" s="56">
        <v>2.2999999999999998</v>
      </c>
      <c r="AG101" s="57">
        <v>0</v>
      </c>
      <c r="AH101" s="56">
        <v>20.9</v>
      </c>
      <c r="AI101" s="57">
        <v>0</v>
      </c>
      <c r="AJ101" s="57">
        <v>0</v>
      </c>
      <c r="AK101" s="21">
        <v>9.7200000000000006</v>
      </c>
      <c r="AL101" s="71">
        <v>0.05</v>
      </c>
      <c r="AM101" s="57">
        <v>0</v>
      </c>
      <c r="AN101" s="56">
        <v>0.4</v>
      </c>
      <c r="AO101" s="56">
        <v>0.9</v>
      </c>
      <c r="AP101" s="56">
        <v>0.8</v>
      </c>
      <c r="AQ101" s="57">
        <v>0</v>
      </c>
      <c r="AR101" s="56">
        <v>0.9</v>
      </c>
      <c r="AS101" s="71">
        <v>0.01</v>
      </c>
      <c r="AT101" s="25">
        <v>0</v>
      </c>
      <c r="AU101" s="71">
        <v>0.03</v>
      </c>
      <c r="AV101" s="20">
        <v>0.1</v>
      </c>
    </row>
    <row r="102" spans="1:49" ht="15" customHeight="1" x14ac:dyDescent="0.3">
      <c r="A102" s="263"/>
      <c r="B102" s="70" t="s">
        <v>38</v>
      </c>
      <c r="C102" s="92"/>
      <c r="D102" s="17">
        <f t="shared" si="74"/>
        <v>1.0833333333333333</v>
      </c>
      <c r="E102" s="17">
        <f t="shared" si="75"/>
        <v>1.0833333333333333</v>
      </c>
      <c r="F102" s="84">
        <f t="shared" ref="F102:W102" si="81">$C$96*AE$102/$AD$103</f>
        <v>0</v>
      </c>
      <c r="G102" s="84">
        <f t="shared" si="81"/>
        <v>0</v>
      </c>
      <c r="H102" s="84">
        <f t="shared" si="81"/>
        <v>0</v>
      </c>
      <c r="I102" s="84">
        <f t="shared" si="81"/>
        <v>0</v>
      </c>
      <c r="J102" s="84">
        <f t="shared" si="81"/>
        <v>0</v>
      </c>
      <c r="K102" s="84">
        <f t="shared" si="81"/>
        <v>0</v>
      </c>
      <c r="L102" s="84">
        <f t="shared" si="81"/>
        <v>0</v>
      </c>
      <c r="M102" s="84">
        <f t="shared" si="81"/>
        <v>0</v>
      </c>
      <c r="N102" s="84">
        <f t="shared" si="81"/>
        <v>0</v>
      </c>
      <c r="O102" s="84">
        <f t="shared" si="81"/>
        <v>318.5</v>
      </c>
      <c r="P102" s="84">
        <f t="shared" si="81"/>
        <v>0</v>
      </c>
      <c r="Q102" s="84">
        <f t="shared" si="81"/>
        <v>3.4666666666666668</v>
      </c>
      <c r="R102" s="84">
        <f t="shared" si="81"/>
        <v>0.21666666666666667</v>
      </c>
      <c r="S102" s="84">
        <f t="shared" si="81"/>
        <v>0.65</v>
      </c>
      <c r="T102" s="84">
        <f t="shared" si="81"/>
        <v>2.1666666666666667E-2</v>
      </c>
      <c r="U102" s="84">
        <f t="shared" si="81"/>
        <v>43.333333333333336</v>
      </c>
      <c r="V102" s="84">
        <f t="shared" si="81"/>
        <v>0</v>
      </c>
      <c r="W102" s="84">
        <f t="shared" si="81"/>
        <v>0</v>
      </c>
      <c r="X102" s="17"/>
      <c r="Y102" s="262"/>
      <c r="AB102" s="86" t="s">
        <v>38</v>
      </c>
      <c r="AC102" s="56">
        <v>0.5</v>
      </c>
      <c r="AD102" s="56">
        <v>0.5</v>
      </c>
      <c r="AE102" s="57">
        <v>0</v>
      </c>
      <c r="AF102" s="57">
        <v>0</v>
      </c>
      <c r="AG102" s="57">
        <v>0</v>
      </c>
      <c r="AH102" s="57">
        <v>0</v>
      </c>
      <c r="AI102" s="57">
        <v>0</v>
      </c>
      <c r="AJ102" s="57">
        <v>0</v>
      </c>
      <c r="AK102" s="19">
        <v>0</v>
      </c>
      <c r="AL102" s="57">
        <v>0</v>
      </c>
      <c r="AM102" s="57">
        <v>0</v>
      </c>
      <c r="AN102" s="57">
        <v>147</v>
      </c>
      <c r="AO102" s="57">
        <v>0</v>
      </c>
      <c r="AP102" s="56">
        <v>1.6</v>
      </c>
      <c r="AQ102" s="56">
        <v>0.1</v>
      </c>
      <c r="AR102" s="56">
        <v>0.3</v>
      </c>
      <c r="AS102" s="71">
        <v>0.01</v>
      </c>
      <c r="AT102" s="39">
        <v>20</v>
      </c>
      <c r="AU102" s="57">
        <v>0</v>
      </c>
      <c r="AV102" s="19">
        <v>0</v>
      </c>
    </row>
    <row r="103" spans="1:49" x14ac:dyDescent="0.3">
      <c r="A103" s="263"/>
      <c r="B103" s="69" t="s">
        <v>40</v>
      </c>
      <c r="C103" s="92"/>
      <c r="D103" s="17"/>
      <c r="E103" s="17"/>
      <c r="F103" s="18">
        <f>SUM(F97:F102)</f>
        <v>22.31666666666667</v>
      </c>
      <c r="G103" s="18">
        <f t="shared" ref="G103:W103" si="82">SUM(G97:G102)</f>
        <v>9.5333333333333332</v>
      </c>
      <c r="H103" s="18">
        <f t="shared" si="82"/>
        <v>5.416666666666667</v>
      </c>
      <c r="I103" s="18">
        <f t="shared" si="82"/>
        <v>198.03333333333333</v>
      </c>
      <c r="J103" s="18">
        <f t="shared" si="82"/>
        <v>0.13</v>
      </c>
      <c r="K103" s="18">
        <f t="shared" si="82"/>
        <v>0.26</v>
      </c>
      <c r="L103" s="18">
        <f t="shared" si="82"/>
        <v>74.598333333333329</v>
      </c>
      <c r="M103" s="18">
        <f t="shared" si="82"/>
        <v>0.91000000000000014</v>
      </c>
      <c r="N103" s="18">
        <f t="shared" si="82"/>
        <v>0.47666666666666668</v>
      </c>
      <c r="O103" s="18">
        <f t="shared" si="82"/>
        <v>397.58333333333331</v>
      </c>
      <c r="P103" s="18">
        <f t="shared" si="82"/>
        <v>498.98333333333329</v>
      </c>
      <c r="Q103" s="18">
        <f t="shared" si="82"/>
        <v>107.46666666666665</v>
      </c>
      <c r="R103" s="18">
        <f t="shared" si="82"/>
        <v>65.650000000000006</v>
      </c>
      <c r="S103" s="18">
        <f t="shared" si="82"/>
        <v>329.33333333333326</v>
      </c>
      <c r="T103" s="18">
        <f t="shared" si="82"/>
        <v>1.5383333333333336</v>
      </c>
      <c r="U103" s="18">
        <f t="shared" si="82"/>
        <v>228.15</v>
      </c>
      <c r="V103" s="18">
        <f t="shared" si="82"/>
        <v>24.548333333333332</v>
      </c>
      <c r="W103" s="18">
        <f t="shared" si="82"/>
        <v>843.7</v>
      </c>
      <c r="X103" s="17"/>
      <c r="Y103" s="262"/>
      <c r="AB103" s="87" t="s">
        <v>40</v>
      </c>
      <c r="AC103" s="59"/>
      <c r="AD103" s="60">
        <v>60</v>
      </c>
      <c r="AE103" s="61">
        <v>10.3</v>
      </c>
      <c r="AF103" s="61">
        <v>4.4000000000000004</v>
      </c>
      <c r="AG103" s="61">
        <v>2.5</v>
      </c>
      <c r="AH103" s="61">
        <v>91.4</v>
      </c>
      <c r="AI103" s="88">
        <v>0.06</v>
      </c>
      <c r="AJ103" s="88">
        <v>0.12</v>
      </c>
      <c r="AK103" s="22">
        <v>34.5</v>
      </c>
      <c r="AL103" s="88">
        <v>0.42</v>
      </c>
      <c r="AM103" s="88">
        <v>0.22</v>
      </c>
      <c r="AN103" s="60">
        <v>184</v>
      </c>
      <c r="AO103" s="60">
        <v>231</v>
      </c>
      <c r="AP103" s="60">
        <v>50</v>
      </c>
      <c r="AQ103" s="60">
        <v>30</v>
      </c>
      <c r="AR103" s="60">
        <v>152</v>
      </c>
      <c r="AS103" s="88">
        <v>0.71</v>
      </c>
      <c r="AT103" s="27">
        <v>105</v>
      </c>
      <c r="AU103" s="61">
        <v>11.3</v>
      </c>
      <c r="AV103" s="23">
        <v>389</v>
      </c>
    </row>
    <row r="104" spans="1:49" x14ac:dyDescent="0.3">
      <c r="A104" s="263"/>
      <c r="B104" s="96"/>
      <c r="C104" s="92"/>
      <c r="D104" s="17"/>
      <c r="E104" s="17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7"/>
      <c r="Y104" s="262"/>
      <c r="AB104" s="90"/>
      <c r="AC104" s="127"/>
      <c r="AD104" s="128"/>
      <c r="AE104" s="129"/>
      <c r="AF104" s="129"/>
      <c r="AG104" s="129"/>
      <c r="AH104" s="129"/>
      <c r="AI104" s="130"/>
      <c r="AJ104" s="130"/>
      <c r="AK104" s="131"/>
      <c r="AL104" s="130"/>
      <c r="AM104" s="130"/>
      <c r="AN104" s="128"/>
      <c r="AO104" s="128"/>
      <c r="AP104" s="128"/>
      <c r="AQ104" s="128"/>
      <c r="AR104" s="128"/>
      <c r="AS104" s="130"/>
      <c r="AT104" s="132"/>
      <c r="AU104" s="129"/>
      <c r="AV104" s="133"/>
    </row>
    <row r="105" spans="1:49" x14ac:dyDescent="0.3">
      <c r="A105" s="263" t="s">
        <v>121</v>
      </c>
      <c r="B105" s="17"/>
      <c r="C105" s="92">
        <v>180</v>
      </c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 t="s">
        <v>96</v>
      </c>
      <c r="Y105" s="262">
        <v>15</v>
      </c>
      <c r="AA105" t="s">
        <v>121</v>
      </c>
    </row>
    <row r="106" spans="1:49" x14ac:dyDescent="0.3">
      <c r="A106" s="263"/>
      <c r="B106" s="17" t="s">
        <v>122</v>
      </c>
      <c r="C106" s="92"/>
      <c r="D106" s="17">
        <f>C105*AC106/AD107</f>
        <v>185.4</v>
      </c>
      <c r="E106" s="17">
        <f>C105*AD106/AD107</f>
        <v>180</v>
      </c>
      <c r="F106" s="17">
        <f>C105*AE106/AD107</f>
        <v>6.1199999999999992</v>
      </c>
      <c r="G106" s="17">
        <f>C105*AF106/AD107</f>
        <v>4.5599999999999996</v>
      </c>
      <c r="H106" s="17">
        <f>C105*AG106/AD107</f>
        <v>9.9600000000000009</v>
      </c>
      <c r="I106" s="17">
        <f>C105*AH106/AD107</f>
        <v>104.64</v>
      </c>
      <c r="J106" s="17">
        <f>C105*AI106/AD107</f>
        <v>0</v>
      </c>
      <c r="K106" s="17">
        <f>C105*AJ106/AD107</f>
        <v>0</v>
      </c>
      <c r="L106" s="17">
        <f>C105*AK106/AD107</f>
        <v>0</v>
      </c>
      <c r="M106" s="17">
        <f>C105*AL106/AD107</f>
        <v>0</v>
      </c>
      <c r="N106" s="17">
        <f>C105*AM106/AD107</f>
        <v>0</v>
      </c>
      <c r="O106" s="17">
        <f>C105*AN106/AD107</f>
        <v>0</v>
      </c>
      <c r="P106" s="17">
        <f>C105*AO106/AD107</f>
        <v>0</v>
      </c>
      <c r="Q106" s="17">
        <f>C105*AP106/AD107</f>
        <v>0</v>
      </c>
      <c r="R106" s="17">
        <f>C105*AQ106/AD107</f>
        <v>0</v>
      </c>
      <c r="S106" s="17">
        <f>C105*AR106/AD107</f>
        <v>0</v>
      </c>
      <c r="T106" s="17">
        <f>C105*AS106/AD107</f>
        <v>0</v>
      </c>
      <c r="U106" s="17">
        <f>C105*AT106/AD107</f>
        <v>0</v>
      </c>
      <c r="V106" s="17">
        <f>C105*AU106/AD107</f>
        <v>0</v>
      </c>
      <c r="W106" s="17">
        <f>C105*AV106/AD107</f>
        <v>0</v>
      </c>
      <c r="X106" s="17"/>
      <c r="Y106" s="262"/>
      <c r="AB106" s="17" t="s">
        <v>122</v>
      </c>
      <c r="AC106" s="101">
        <v>154.5</v>
      </c>
      <c r="AD106" s="102">
        <v>150</v>
      </c>
      <c r="AE106" s="103">
        <v>5.0999999999999996</v>
      </c>
      <c r="AF106" s="103">
        <v>3.8</v>
      </c>
      <c r="AG106" s="103">
        <v>8.3000000000000007</v>
      </c>
      <c r="AH106" s="103">
        <v>87.2</v>
      </c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</row>
    <row r="107" spans="1:49" x14ac:dyDescent="0.3">
      <c r="A107" s="263"/>
      <c r="B107" s="17"/>
      <c r="C107" s="92"/>
      <c r="D107" s="17"/>
      <c r="E107" s="17"/>
      <c r="F107" s="17">
        <f>SUM(F106)</f>
        <v>6.1199999999999992</v>
      </c>
      <c r="G107" s="17">
        <f t="shared" ref="G107:W107" si="83">SUM(G106)</f>
        <v>4.5599999999999996</v>
      </c>
      <c r="H107" s="17">
        <f t="shared" si="83"/>
        <v>9.9600000000000009</v>
      </c>
      <c r="I107" s="17">
        <f t="shared" si="83"/>
        <v>104.64</v>
      </c>
      <c r="J107" s="17">
        <f t="shared" si="83"/>
        <v>0</v>
      </c>
      <c r="K107" s="17">
        <f t="shared" si="83"/>
        <v>0</v>
      </c>
      <c r="L107" s="17">
        <f t="shared" si="83"/>
        <v>0</v>
      </c>
      <c r="M107" s="17">
        <f t="shared" si="83"/>
        <v>0</v>
      </c>
      <c r="N107" s="17">
        <f t="shared" si="83"/>
        <v>0</v>
      </c>
      <c r="O107" s="17">
        <f t="shared" si="83"/>
        <v>0</v>
      </c>
      <c r="P107" s="17">
        <f t="shared" si="83"/>
        <v>0</v>
      </c>
      <c r="Q107" s="17">
        <f t="shared" si="83"/>
        <v>0</v>
      </c>
      <c r="R107" s="17">
        <f t="shared" si="83"/>
        <v>0</v>
      </c>
      <c r="S107" s="17">
        <f t="shared" si="83"/>
        <v>0</v>
      </c>
      <c r="T107" s="17">
        <f t="shared" si="83"/>
        <v>0</v>
      </c>
      <c r="U107" s="17">
        <f t="shared" si="83"/>
        <v>0</v>
      </c>
      <c r="V107" s="17">
        <f t="shared" si="83"/>
        <v>0</v>
      </c>
      <c r="W107" s="17">
        <f t="shared" si="83"/>
        <v>0</v>
      </c>
      <c r="X107" s="17"/>
      <c r="Y107" s="262"/>
      <c r="AB107" s="69" t="s">
        <v>40</v>
      </c>
      <c r="AC107" s="126"/>
      <c r="AD107" s="17">
        <v>150</v>
      </c>
      <c r="AE107" s="18">
        <f>SUM(AE106)</f>
        <v>5.0999999999999996</v>
      </c>
      <c r="AF107" s="18">
        <f t="shared" ref="AF107:AV107" si="84">SUM(AF106)</f>
        <v>3.8</v>
      </c>
      <c r="AG107" s="18">
        <f t="shared" si="84"/>
        <v>8.3000000000000007</v>
      </c>
      <c r="AH107" s="18">
        <f t="shared" si="84"/>
        <v>87.2</v>
      </c>
      <c r="AI107" s="18">
        <f t="shared" si="84"/>
        <v>0</v>
      </c>
      <c r="AJ107" s="18">
        <f t="shared" si="84"/>
        <v>0</v>
      </c>
      <c r="AK107" s="18">
        <f t="shared" si="84"/>
        <v>0</v>
      </c>
      <c r="AL107" s="18">
        <f t="shared" si="84"/>
        <v>0</v>
      </c>
      <c r="AM107" s="18">
        <f t="shared" si="84"/>
        <v>0</v>
      </c>
      <c r="AN107" s="18">
        <f t="shared" si="84"/>
        <v>0</v>
      </c>
      <c r="AO107" s="18">
        <f t="shared" si="84"/>
        <v>0</v>
      </c>
      <c r="AP107" s="18">
        <f t="shared" si="84"/>
        <v>0</v>
      </c>
      <c r="AQ107" s="18">
        <f t="shared" si="84"/>
        <v>0</v>
      </c>
      <c r="AR107" s="18">
        <f t="shared" si="84"/>
        <v>0</v>
      </c>
      <c r="AS107" s="18">
        <f t="shared" si="84"/>
        <v>0</v>
      </c>
      <c r="AT107" s="18">
        <f t="shared" si="84"/>
        <v>0</v>
      </c>
      <c r="AU107" s="18">
        <f t="shared" si="84"/>
        <v>0</v>
      </c>
      <c r="AV107" s="18">
        <f t="shared" si="84"/>
        <v>0</v>
      </c>
      <c r="AW107" t="s">
        <v>96</v>
      </c>
    </row>
    <row r="108" spans="1:49" x14ac:dyDescent="0.3">
      <c r="A108" s="263" t="s">
        <v>95</v>
      </c>
      <c r="B108" s="17"/>
      <c r="C108" s="92">
        <v>30</v>
      </c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 t="s">
        <v>96</v>
      </c>
      <c r="Y108" s="262">
        <v>4</v>
      </c>
      <c r="AA108" s="17" t="s">
        <v>95</v>
      </c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</row>
    <row r="109" spans="1:49" x14ac:dyDescent="0.3">
      <c r="A109" s="263"/>
      <c r="B109" s="17" t="s">
        <v>95</v>
      </c>
      <c r="C109" s="92"/>
      <c r="D109" s="17">
        <f>C108*AC109/AD110</f>
        <v>30</v>
      </c>
      <c r="E109" s="17">
        <f>C108*AD109/AD110</f>
        <v>30</v>
      </c>
      <c r="F109" s="17">
        <f>C108*AE109/AD110</f>
        <v>2.25</v>
      </c>
      <c r="G109" s="17">
        <f>C108*AF109/AD110</f>
        <v>0.3</v>
      </c>
      <c r="H109" s="17">
        <f>C108*AG109/AD110</f>
        <v>15</v>
      </c>
      <c r="I109" s="17">
        <f>C108*AH109/AD110</f>
        <v>72</v>
      </c>
      <c r="J109" s="17">
        <f>C108*AI109/AD110</f>
        <v>0</v>
      </c>
      <c r="K109" s="17">
        <f>C108*AJ109/AD110</f>
        <v>0</v>
      </c>
      <c r="L109" s="17">
        <f>C108*AK109/AD110</f>
        <v>0</v>
      </c>
      <c r="M109" s="17">
        <f>C108*AL109/AD110</f>
        <v>0</v>
      </c>
      <c r="N109" s="17">
        <f>C108*AM109/AD110</f>
        <v>0</v>
      </c>
      <c r="O109" s="17">
        <f>C108*AN109/AD110</f>
        <v>0</v>
      </c>
      <c r="P109" s="17">
        <f>C108*AO109/AD110</f>
        <v>0</v>
      </c>
      <c r="Q109" s="17">
        <f>C108*AP109/AD110</f>
        <v>0</v>
      </c>
      <c r="R109" s="17">
        <f>C108*AQ109/AD110</f>
        <v>0</v>
      </c>
      <c r="S109" s="17">
        <f>C108*AR109/AD110</f>
        <v>0</v>
      </c>
      <c r="T109" s="17">
        <f>C108*AS109/AD110</f>
        <v>0</v>
      </c>
      <c r="U109" s="17">
        <f>C108*AT109/AD110</f>
        <v>0</v>
      </c>
      <c r="V109" s="17">
        <f>C108*AU109/AD110</f>
        <v>0</v>
      </c>
      <c r="W109" s="17">
        <f>C108*AV109/AD110</f>
        <v>0</v>
      </c>
      <c r="X109" s="17"/>
      <c r="Y109" s="262"/>
      <c r="AA109" s="17"/>
      <c r="AB109" s="17" t="s">
        <v>95</v>
      </c>
      <c r="AC109" s="17">
        <v>100</v>
      </c>
      <c r="AD109" s="17">
        <v>100</v>
      </c>
      <c r="AE109" s="17">
        <v>7.5</v>
      </c>
      <c r="AF109" s="17">
        <v>1</v>
      </c>
      <c r="AG109" s="17">
        <v>50</v>
      </c>
      <c r="AH109" s="17">
        <v>240</v>
      </c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t="s">
        <v>96</v>
      </c>
    </row>
    <row r="110" spans="1:49" x14ac:dyDescent="0.3">
      <c r="A110" s="263"/>
      <c r="B110" s="69" t="s">
        <v>40</v>
      </c>
      <c r="C110" s="96"/>
      <c r="D110" s="17"/>
      <c r="E110" s="17"/>
      <c r="F110" s="17">
        <f>SUM(F109)</f>
        <v>2.25</v>
      </c>
      <c r="G110" s="17">
        <f t="shared" ref="G110:W110" si="85">SUM(G109)</f>
        <v>0.3</v>
      </c>
      <c r="H110" s="17">
        <f t="shared" si="85"/>
        <v>15</v>
      </c>
      <c r="I110" s="17">
        <f t="shared" si="85"/>
        <v>72</v>
      </c>
      <c r="J110" s="17">
        <f t="shared" si="85"/>
        <v>0</v>
      </c>
      <c r="K110" s="17">
        <f t="shared" si="85"/>
        <v>0</v>
      </c>
      <c r="L110" s="17">
        <f t="shared" si="85"/>
        <v>0</v>
      </c>
      <c r="M110" s="17">
        <f t="shared" si="85"/>
        <v>0</v>
      </c>
      <c r="N110" s="17">
        <f t="shared" si="85"/>
        <v>0</v>
      </c>
      <c r="O110" s="17">
        <f t="shared" si="85"/>
        <v>0</v>
      </c>
      <c r="P110" s="17">
        <f t="shared" si="85"/>
        <v>0</v>
      </c>
      <c r="Q110" s="17">
        <f t="shared" si="85"/>
        <v>0</v>
      </c>
      <c r="R110" s="17">
        <f t="shared" si="85"/>
        <v>0</v>
      </c>
      <c r="S110" s="17">
        <f t="shared" si="85"/>
        <v>0</v>
      </c>
      <c r="T110" s="17">
        <f t="shared" si="85"/>
        <v>0</v>
      </c>
      <c r="U110" s="17">
        <f t="shared" si="85"/>
        <v>0</v>
      </c>
      <c r="V110" s="17">
        <f t="shared" si="85"/>
        <v>0</v>
      </c>
      <c r="W110" s="17">
        <f t="shared" si="85"/>
        <v>0</v>
      </c>
      <c r="X110" s="17"/>
      <c r="Y110" s="262"/>
      <c r="AA110" s="17"/>
      <c r="AB110" s="69" t="s">
        <v>40</v>
      </c>
      <c r="AC110" s="17"/>
      <c r="AD110" s="17">
        <v>100</v>
      </c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</row>
    <row r="111" spans="1:49" ht="18" x14ac:dyDescent="0.35">
      <c r="A111" s="261" t="s">
        <v>123</v>
      </c>
      <c r="B111" s="110"/>
      <c r="C111" s="119">
        <f>SUM(C84:C110)</f>
        <v>490</v>
      </c>
      <c r="D111" s="119">
        <f t="shared" ref="D111:E111" si="86">SUM(D84:D110)</f>
        <v>896.67499999999995</v>
      </c>
      <c r="E111" s="119">
        <f t="shared" si="86"/>
        <v>813.60833333333335</v>
      </c>
      <c r="F111" s="134">
        <f>SUM(F95+F103+F110+F107)</f>
        <v>34.561666666666667</v>
      </c>
      <c r="G111" s="134">
        <f t="shared" ref="G111:W111" si="87">SUM(G95+G103+G110+G107)</f>
        <v>18.768333333333334</v>
      </c>
      <c r="H111" s="134">
        <f t="shared" si="87"/>
        <v>45.126666666666672</v>
      </c>
      <c r="I111" s="134">
        <f t="shared" si="87"/>
        <v>487.92333333333329</v>
      </c>
      <c r="J111" s="134">
        <f t="shared" si="87"/>
        <v>0.155</v>
      </c>
      <c r="K111" s="134">
        <f t="shared" si="87"/>
        <v>0.32250000000000001</v>
      </c>
      <c r="L111" s="134">
        <f t="shared" si="87"/>
        <v>199.29833333333335</v>
      </c>
      <c r="M111" s="134">
        <f t="shared" si="87"/>
        <v>0.99750000000000016</v>
      </c>
      <c r="N111" s="134">
        <f t="shared" si="87"/>
        <v>32.389166666666668</v>
      </c>
      <c r="O111" s="134">
        <f t="shared" si="87"/>
        <v>563.70833333333326</v>
      </c>
      <c r="P111" s="134">
        <f t="shared" si="87"/>
        <v>1003.9833333333333</v>
      </c>
      <c r="Q111" s="134">
        <f t="shared" si="87"/>
        <v>189.71666666666664</v>
      </c>
      <c r="R111" s="134">
        <f t="shared" si="87"/>
        <v>98.65</v>
      </c>
      <c r="S111" s="134">
        <f t="shared" si="87"/>
        <v>392.45833333333326</v>
      </c>
      <c r="T111" s="134">
        <f t="shared" si="87"/>
        <v>2.7883333333333336</v>
      </c>
      <c r="U111" s="134">
        <f t="shared" si="87"/>
        <v>253.52500000000001</v>
      </c>
      <c r="V111" s="134">
        <f t="shared" si="87"/>
        <v>25.260833333333331</v>
      </c>
      <c r="W111" s="134">
        <f t="shared" si="87"/>
        <v>873.45</v>
      </c>
      <c r="X111" s="110"/>
      <c r="Y111" s="267"/>
    </row>
    <row r="112" spans="1:49" s="91" customFormat="1" ht="18.600000000000001" thickBot="1" x14ac:dyDescent="0.4">
      <c r="A112" s="275" t="s">
        <v>153</v>
      </c>
      <c r="B112" s="271"/>
      <c r="C112" s="271">
        <f>SUM(C28+C34+C82+C111)</f>
        <v>1757</v>
      </c>
      <c r="D112" s="271">
        <f t="shared" ref="D112:W112" si="88">SUM(D28+D34+D82+D111)</f>
        <v>2622.3846666666668</v>
      </c>
      <c r="E112" s="271">
        <f t="shared" si="88"/>
        <v>2434.0523333333331</v>
      </c>
      <c r="F112" s="271">
        <f t="shared" si="88"/>
        <v>79.322999999999993</v>
      </c>
      <c r="G112" s="271">
        <f t="shared" si="88"/>
        <v>59.061666666666667</v>
      </c>
      <c r="H112" s="271">
        <f t="shared" si="88"/>
        <v>207.11466666666666</v>
      </c>
      <c r="I112" s="271">
        <f t="shared" si="88"/>
        <v>1679.1299999999997</v>
      </c>
      <c r="J112" s="271">
        <f t="shared" si="88"/>
        <v>0.56406666666666661</v>
      </c>
      <c r="K112" s="271">
        <f t="shared" si="88"/>
        <v>0.9519333333333333</v>
      </c>
      <c r="L112" s="271">
        <f t="shared" si="88"/>
        <v>405.57720000000006</v>
      </c>
      <c r="M112" s="271">
        <f t="shared" si="88"/>
        <v>1.2854000000000001</v>
      </c>
      <c r="N112" s="271">
        <f t="shared" si="88"/>
        <v>60.350566666666666</v>
      </c>
      <c r="O112" s="271">
        <f t="shared" si="88"/>
        <v>1196.3818666666666</v>
      </c>
      <c r="P112" s="271">
        <f t="shared" si="88"/>
        <v>3189.5306333333338</v>
      </c>
      <c r="Q112" s="271">
        <f t="shared" si="88"/>
        <v>534.32866666666655</v>
      </c>
      <c r="R112" s="271">
        <f t="shared" si="88"/>
        <v>255.28633333333335</v>
      </c>
      <c r="S112" s="271">
        <f t="shared" si="88"/>
        <v>999.18733333333319</v>
      </c>
      <c r="T112" s="271">
        <f t="shared" si="88"/>
        <v>10.2484</v>
      </c>
      <c r="U112" s="271">
        <f t="shared" si="88"/>
        <v>362.7406666666667</v>
      </c>
      <c r="V112" s="271">
        <f t="shared" si="88"/>
        <v>32.060733333333332</v>
      </c>
      <c r="W112" s="271">
        <f t="shared" si="88"/>
        <v>1110.3153333333335</v>
      </c>
      <c r="X112" s="271"/>
      <c r="Y112" s="276"/>
    </row>
    <row r="113" spans="1:49" ht="15" thickBot="1" x14ac:dyDescent="0.35">
      <c r="A113" s="109"/>
      <c r="B113" s="109"/>
      <c r="C113" s="277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</row>
    <row r="114" spans="1:49" ht="18" x14ac:dyDescent="0.35">
      <c r="A114" s="257" t="s">
        <v>125</v>
      </c>
      <c r="B114" s="258"/>
      <c r="C114" s="259"/>
      <c r="D114" s="258"/>
      <c r="E114" s="258"/>
      <c r="F114" s="258"/>
      <c r="G114" s="258"/>
      <c r="H114" s="258"/>
      <c r="I114" s="258"/>
      <c r="J114" s="258"/>
      <c r="K114" s="258"/>
      <c r="L114" s="258"/>
      <c r="M114" s="258"/>
      <c r="N114" s="258"/>
      <c r="O114" s="258"/>
      <c r="P114" s="258"/>
      <c r="Q114" s="258"/>
      <c r="R114" s="258"/>
      <c r="S114" s="258"/>
      <c r="T114" s="258"/>
      <c r="U114" s="258"/>
      <c r="V114" s="258"/>
      <c r="W114" s="258"/>
      <c r="X114" s="258"/>
      <c r="Y114" s="260"/>
    </row>
    <row r="115" spans="1:49" ht="18" x14ac:dyDescent="0.35">
      <c r="A115" s="261" t="s">
        <v>0</v>
      </c>
      <c r="B115" s="17"/>
      <c r="C115" s="92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262"/>
    </row>
    <row r="116" spans="1:49" x14ac:dyDescent="0.3">
      <c r="A116" s="263"/>
      <c r="B116" s="17"/>
      <c r="C116" s="92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262"/>
    </row>
    <row r="117" spans="1:49" ht="15" customHeight="1" x14ac:dyDescent="0.3">
      <c r="A117" s="263" t="s">
        <v>126</v>
      </c>
      <c r="B117" s="17"/>
      <c r="C117" s="92">
        <v>150</v>
      </c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 t="s">
        <v>127</v>
      </c>
      <c r="Y117" s="262">
        <v>16</v>
      </c>
      <c r="AA117" t="s">
        <v>126</v>
      </c>
      <c r="AW117" t="s">
        <v>127</v>
      </c>
    </row>
    <row r="118" spans="1:49" ht="27.6" x14ac:dyDescent="0.3">
      <c r="A118" s="263"/>
      <c r="B118" s="70" t="s">
        <v>63</v>
      </c>
      <c r="C118" s="92"/>
      <c r="D118" s="17">
        <f>C117*AC118/AD124</f>
        <v>12</v>
      </c>
      <c r="E118" s="17">
        <f>C117*AD118/AD124</f>
        <v>12</v>
      </c>
      <c r="F118" s="17">
        <f>C117*AE118/AD124</f>
        <v>0.79500000000000004</v>
      </c>
      <c r="G118" s="17">
        <f>C117*AF118/AD124</f>
        <v>0.105</v>
      </c>
      <c r="H118" s="17">
        <f>C117*AG118/AD124</f>
        <v>8.0850000000000009</v>
      </c>
      <c r="I118" s="17">
        <f>C117*AH118/AD124</f>
        <v>36.435000000000002</v>
      </c>
      <c r="J118" s="17">
        <f>C117*AI118/AD124</f>
        <v>7.4999999999999997E-3</v>
      </c>
      <c r="K118" s="17">
        <f>C117*AJ118/AD124</f>
        <v>4.4999999999999997E-3</v>
      </c>
      <c r="L118" s="17">
        <f>C117*AK118/AD124</f>
        <v>0</v>
      </c>
      <c r="M118" s="17">
        <f>C117*AL118/AD124</f>
        <v>0</v>
      </c>
      <c r="N118" s="17">
        <f>C117*AM118/AD124</f>
        <v>0</v>
      </c>
      <c r="O118" s="17">
        <f>C117*AN118/AD124</f>
        <v>1.095</v>
      </c>
      <c r="P118" s="17">
        <f>C117*AO118/AD124</f>
        <v>9.9</v>
      </c>
      <c r="Q118" s="17">
        <f>C117*AP118/AD124</f>
        <v>0.84</v>
      </c>
      <c r="R118" s="17">
        <f>C117*AQ118/AD124</f>
        <v>5.25</v>
      </c>
      <c r="S118" s="17">
        <f>C117*AR118/AD124</f>
        <v>15.6</v>
      </c>
      <c r="T118" s="17">
        <f>C117*AS118/AD124</f>
        <v>0.105</v>
      </c>
      <c r="U118" s="17">
        <f>C117*AT118/AD124</f>
        <v>0.16500000000000001</v>
      </c>
      <c r="V118" s="17">
        <f>C117*AU118/AD124</f>
        <v>1.59</v>
      </c>
      <c r="W118" s="17">
        <f>C117*AV118/AD124</f>
        <v>6</v>
      </c>
      <c r="X118" s="17"/>
      <c r="Y118" s="262"/>
      <c r="AB118" s="86" t="s">
        <v>63</v>
      </c>
      <c r="AC118" s="57">
        <v>80</v>
      </c>
      <c r="AD118" s="57">
        <v>80</v>
      </c>
      <c r="AE118" s="56">
        <v>5.3</v>
      </c>
      <c r="AF118" s="56">
        <v>0.7</v>
      </c>
      <c r="AG118" s="56">
        <v>53.9</v>
      </c>
      <c r="AH118" s="56">
        <v>242.9</v>
      </c>
      <c r="AI118" s="71">
        <v>0.05</v>
      </c>
      <c r="AJ118" s="71">
        <v>0.03</v>
      </c>
      <c r="AK118" s="19">
        <v>0</v>
      </c>
      <c r="AL118" s="57">
        <v>0</v>
      </c>
      <c r="AM118" s="57">
        <v>0</v>
      </c>
      <c r="AN118" s="56">
        <v>7.3</v>
      </c>
      <c r="AO118" s="57">
        <v>66</v>
      </c>
      <c r="AP118" s="56">
        <v>5.6</v>
      </c>
      <c r="AQ118" s="57">
        <v>35</v>
      </c>
      <c r="AR118" s="57">
        <v>104</v>
      </c>
      <c r="AS118" s="56">
        <v>0.7</v>
      </c>
      <c r="AT118" s="24">
        <v>1.1000000000000001</v>
      </c>
      <c r="AU118" s="56">
        <v>10.6</v>
      </c>
      <c r="AV118" s="19">
        <v>40</v>
      </c>
    </row>
    <row r="119" spans="1:49" ht="15" customHeight="1" x14ac:dyDescent="0.3">
      <c r="A119" s="263"/>
      <c r="B119" s="70" t="s">
        <v>35</v>
      </c>
      <c r="C119" s="92"/>
      <c r="D119" s="17">
        <f>C117*AC119/AD124</f>
        <v>120</v>
      </c>
      <c r="E119" s="17">
        <f>C117*AD119/AD124</f>
        <v>120</v>
      </c>
      <c r="F119" s="17">
        <f>C117*AE119/AD124</f>
        <v>2.8650000000000002</v>
      </c>
      <c r="G119" s="17">
        <f>C117*AF119/AD124</f>
        <v>2.31</v>
      </c>
      <c r="H119" s="17">
        <f>C1266*AG119/AD124</f>
        <v>0</v>
      </c>
      <c r="I119" s="17">
        <f>C117*AH119/AD124</f>
        <v>50.58</v>
      </c>
      <c r="J119" s="17">
        <f>C117*AI119/AD124</f>
        <v>0.03</v>
      </c>
      <c r="K119" s="17">
        <f>C117*AJ119/AD124</f>
        <v>0.126</v>
      </c>
      <c r="L119" s="17">
        <f>C117*AK119/AD124</f>
        <v>13.86</v>
      </c>
      <c r="M119" s="17">
        <f>C117*AL119/AD124</f>
        <v>0</v>
      </c>
      <c r="N119" s="17">
        <f>C117*AM119/AD124</f>
        <v>0.54600000000000004</v>
      </c>
      <c r="O119" s="17">
        <f>C117*AN119/AD124</f>
        <v>39.9</v>
      </c>
      <c r="P119" s="17">
        <f>C117*AO119/AD124</f>
        <v>127.2</v>
      </c>
      <c r="Q119" s="17">
        <f>C117*AP119/AD124</f>
        <v>110.85</v>
      </c>
      <c r="R119" s="17">
        <f>C117*AQ119/AD124</f>
        <v>12.75</v>
      </c>
      <c r="S119" s="17">
        <f>C117*AR119/AD124</f>
        <v>82.2</v>
      </c>
      <c r="T119" s="17">
        <f>C117*AS119/AD124</f>
        <v>9.1499999999999998E-2</v>
      </c>
      <c r="U119" s="17">
        <f>C117*AT119/AD124</f>
        <v>9.4499999999999993</v>
      </c>
      <c r="V119" s="17">
        <f>C117*AU119/AD124</f>
        <v>1.845</v>
      </c>
      <c r="W119" s="17">
        <f>C117*AV119/AD124</f>
        <v>21</v>
      </c>
      <c r="X119" s="17"/>
      <c r="Y119" s="262"/>
      <c r="AB119" s="86" t="s">
        <v>35</v>
      </c>
      <c r="AC119" s="287">
        <v>800</v>
      </c>
      <c r="AD119" s="287">
        <v>800</v>
      </c>
      <c r="AE119" s="56">
        <v>19.100000000000001</v>
      </c>
      <c r="AF119" s="56">
        <v>15.4</v>
      </c>
      <c r="AG119" s="56">
        <v>30.6</v>
      </c>
      <c r="AH119" s="56">
        <v>337.2</v>
      </c>
      <c r="AI119" s="56">
        <v>0.2</v>
      </c>
      <c r="AJ119" s="71">
        <v>0.84</v>
      </c>
      <c r="AK119" s="24">
        <v>92.4</v>
      </c>
      <c r="AL119" s="57">
        <v>0</v>
      </c>
      <c r="AM119" s="71">
        <v>3.64</v>
      </c>
      <c r="AN119" s="57">
        <v>266</v>
      </c>
      <c r="AO119" s="57">
        <v>848</v>
      </c>
      <c r="AP119" s="57">
        <v>739</v>
      </c>
      <c r="AQ119" s="57">
        <v>85</v>
      </c>
      <c r="AR119" s="57">
        <v>548</v>
      </c>
      <c r="AS119" s="71">
        <v>0.61</v>
      </c>
      <c r="AT119" s="39">
        <v>63</v>
      </c>
      <c r="AU119" s="56">
        <v>12.3</v>
      </c>
      <c r="AV119" s="19">
        <v>140</v>
      </c>
    </row>
    <row r="120" spans="1:49" ht="15" customHeight="1" x14ac:dyDescent="0.3">
      <c r="A120" s="263"/>
      <c r="B120" s="70" t="s">
        <v>36</v>
      </c>
      <c r="C120" s="92"/>
      <c r="D120" s="17">
        <f>C117*AC120/AD124</f>
        <v>1.2</v>
      </c>
      <c r="E120" s="17">
        <f>C117*AD120/AD124</f>
        <v>1.2</v>
      </c>
      <c r="F120" s="17">
        <f>C117*AE120/AD124</f>
        <v>0</v>
      </c>
      <c r="G120" s="17">
        <f>C117*AF120/AD124</f>
        <v>0</v>
      </c>
      <c r="H120" s="17">
        <f>C117*AG120/AD124</f>
        <v>1.095</v>
      </c>
      <c r="I120" s="17">
        <f>C117*AH120/AD124</f>
        <v>4.3650000000000002</v>
      </c>
      <c r="J120" s="17">
        <f>C117*AI120/AD124</f>
        <v>0</v>
      </c>
      <c r="K120" s="17">
        <f>C117*AJ120/AD124</f>
        <v>0</v>
      </c>
      <c r="L120" s="17">
        <f>C117*AK120/AD124</f>
        <v>0</v>
      </c>
      <c r="M120" s="17">
        <f>C117*AL120/AD124</f>
        <v>0</v>
      </c>
      <c r="N120" s="17">
        <f>C117*AM120/AD124</f>
        <v>0</v>
      </c>
      <c r="O120" s="17">
        <f>C117*AN120/AD124</f>
        <v>1.4999999999999999E-2</v>
      </c>
      <c r="P120" s="17">
        <f>C117*AO120/AD124</f>
        <v>0.03</v>
      </c>
      <c r="Q120" s="17">
        <f>C117*AP120/AD124</f>
        <v>1.4999999999999999E-2</v>
      </c>
      <c r="R120" s="17">
        <f>D117*AQ120/AD124</f>
        <v>0</v>
      </c>
      <c r="S120" s="17">
        <f>E117*AR120/AD124</f>
        <v>0</v>
      </c>
      <c r="T120" s="67">
        <f>F117*AS120/AD124</f>
        <v>0</v>
      </c>
      <c r="U120" s="17">
        <f>G117*AT120/AD124</f>
        <v>0</v>
      </c>
      <c r="V120" s="17">
        <f>H117*AU120/AD124</f>
        <v>0</v>
      </c>
      <c r="W120" s="17">
        <f>I117*AV120/AD124</f>
        <v>0</v>
      </c>
      <c r="X120" s="17"/>
      <c r="Y120" s="262"/>
      <c r="AB120" s="86" t="s">
        <v>36</v>
      </c>
      <c r="AC120" s="57">
        <v>8</v>
      </c>
      <c r="AD120" s="57">
        <v>8</v>
      </c>
      <c r="AE120" s="57">
        <v>0</v>
      </c>
      <c r="AF120" s="57">
        <v>0</v>
      </c>
      <c r="AG120" s="56">
        <v>7.3</v>
      </c>
      <c r="AH120" s="56">
        <v>29.1</v>
      </c>
      <c r="AI120" s="57">
        <v>0</v>
      </c>
      <c r="AJ120" s="57">
        <v>0</v>
      </c>
      <c r="AK120" s="19">
        <v>0</v>
      </c>
      <c r="AL120" s="57">
        <v>0</v>
      </c>
      <c r="AM120" s="57">
        <v>0</v>
      </c>
      <c r="AN120" s="56">
        <v>0.1</v>
      </c>
      <c r="AO120" s="56">
        <v>0.2</v>
      </c>
      <c r="AP120" s="56">
        <v>0.1</v>
      </c>
      <c r="AQ120" s="57">
        <v>0</v>
      </c>
      <c r="AR120" s="57">
        <v>0</v>
      </c>
      <c r="AS120" s="71">
        <v>0.02</v>
      </c>
      <c r="AT120" s="25">
        <v>0</v>
      </c>
      <c r="AU120" s="57">
        <v>0</v>
      </c>
      <c r="AV120" s="19">
        <v>0</v>
      </c>
    </row>
    <row r="121" spans="1:49" ht="15" customHeight="1" x14ac:dyDescent="0.3">
      <c r="A121" s="263"/>
      <c r="B121" s="70" t="s">
        <v>37</v>
      </c>
      <c r="C121" s="92"/>
      <c r="D121" s="17">
        <f>C117*AC121/AD124</f>
        <v>1.5</v>
      </c>
      <c r="E121" s="17">
        <f>C117*AD121/AD124</f>
        <v>1.5</v>
      </c>
      <c r="F121" s="17">
        <f>C117*AE121/AD124</f>
        <v>1.4999999999999999E-2</v>
      </c>
      <c r="G121" s="17">
        <f>C117*AF121/AD124</f>
        <v>0.96</v>
      </c>
      <c r="H121" s="17">
        <f>C117*AG121/AD124</f>
        <v>1.4999999999999999E-2</v>
      </c>
      <c r="I121" s="17">
        <f>C117*AH121/AD124</f>
        <v>8.73</v>
      </c>
      <c r="J121" s="17">
        <f>C117*AI121/AD124</f>
        <v>0</v>
      </c>
      <c r="K121" s="17">
        <f>C117*AJ121/AD124</f>
        <v>1.5E-3</v>
      </c>
      <c r="L121" s="17">
        <f>C117*AK121/AD124</f>
        <v>4.05</v>
      </c>
      <c r="M121" s="17">
        <f>C117*AL121/AD124</f>
        <v>1.95E-2</v>
      </c>
      <c r="N121" s="17">
        <f>C117*AM121/AD124</f>
        <v>0</v>
      </c>
      <c r="O121" s="17">
        <f>C117*AN121/AD124</f>
        <v>0.16500000000000001</v>
      </c>
      <c r="P121" s="17">
        <f>C117*AO121/AD124</f>
        <v>0.375</v>
      </c>
      <c r="Q121" s="17">
        <f>C117*AP121/AD124</f>
        <v>0.315</v>
      </c>
      <c r="R121" s="17">
        <f>C117*AQ121/AD124</f>
        <v>0</v>
      </c>
      <c r="S121" s="17">
        <f>PI117*AR121/AD124</f>
        <v>0</v>
      </c>
      <c r="T121" s="17">
        <f>C117*AS121/AD124</f>
        <v>3.0000000000000001E-3</v>
      </c>
      <c r="U121" s="17">
        <f>C117*AT121/AD124</f>
        <v>0</v>
      </c>
      <c r="V121" s="17">
        <f>C117*AU121/AD124</f>
        <v>1.35E-2</v>
      </c>
      <c r="W121" s="17">
        <f>C117*AV121/AD124</f>
        <v>4.4999999999999998E-2</v>
      </c>
      <c r="X121" s="17"/>
      <c r="Y121" s="262"/>
      <c r="AB121" s="86" t="s">
        <v>37</v>
      </c>
      <c r="AC121" s="57">
        <v>10</v>
      </c>
      <c r="AD121" s="57">
        <v>10</v>
      </c>
      <c r="AE121" s="56">
        <v>0.1</v>
      </c>
      <c r="AF121" s="56">
        <v>6.4</v>
      </c>
      <c r="AG121" s="56">
        <v>0.1</v>
      </c>
      <c r="AH121" s="56">
        <v>58.2</v>
      </c>
      <c r="AI121" s="57">
        <v>0</v>
      </c>
      <c r="AJ121" s="71">
        <v>0.01</v>
      </c>
      <c r="AK121" s="25">
        <v>27</v>
      </c>
      <c r="AL121" s="71">
        <v>0.13</v>
      </c>
      <c r="AM121" s="57">
        <v>0</v>
      </c>
      <c r="AN121" s="56">
        <v>1.1000000000000001</v>
      </c>
      <c r="AO121" s="56">
        <v>2.5</v>
      </c>
      <c r="AP121" s="56">
        <v>2.1</v>
      </c>
      <c r="AQ121" s="57">
        <v>0</v>
      </c>
      <c r="AR121" s="56">
        <v>2.6</v>
      </c>
      <c r="AS121" s="71">
        <v>0.02</v>
      </c>
      <c r="AT121" s="25">
        <v>0</v>
      </c>
      <c r="AU121" s="71">
        <v>0.09</v>
      </c>
      <c r="AV121" s="20">
        <v>0.3</v>
      </c>
    </row>
    <row r="122" spans="1:49" ht="69" x14ac:dyDescent="0.3">
      <c r="A122" s="263"/>
      <c r="B122" s="70" t="s">
        <v>38</v>
      </c>
      <c r="C122" s="92"/>
      <c r="D122" s="67">
        <f>C117*AC122/AD124</f>
        <v>0.15</v>
      </c>
      <c r="E122" s="17">
        <f>C117*AD122/AD124</f>
        <v>0.15</v>
      </c>
      <c r="F122" s="17">
        <f>C117*AE122/AD124</f>
        <v>0</v>
      </c>
      <c r="G122" s="17">
        <f>C117*AF122/AD124</f>
        <v>0</v>
      </c>
      <c r="H122" s="17">
        <f>C117*AG122/AD124</f>
        <v>0</v>
      </c>
      <c r="I122" s="17">
        <f>C117*AH122/AD124</f>
        <v>0</v>
      </c>
      <c r="J122" s="17">
        <f>C117*AI122/AD124</f>
        <v>0</v>
      </c>
      <c r="K122" s="17">
        <f>C117*AJ122/AD124</f>
        <v>0</v>
      </c>
      <c r="L122" s="17">
        <f>C117*AK122/AD124</f>
        <v>0</v>
      </c>
      <c r="M122" s="17">
        <f>C117*AL122/AD124</f>
        <v>0</v>
      </c>
      <c r="N122" s="17">
        <f>C117*AM122/AD124</f>
        <v>0</v>
      </c>
      <c r="O122" s="17">
        <f>C117*AN122/AD124</f>
        <v>44.1</v>
      </c>
      <c r="P122" s="17">
        <f>C117*AO122/AD124</f>
        <v>1.4999999999999999E-2</v>
      </c>
      <c r="Q122" s="17">
        <f>C117*AP122/AD124</f>
        <v>0.48</v>
      </c>
      <c r="R122" s="17">
        <f>C117*AQ122/AD124</f>
        <v>0.03</v>
      </c>
      <c r="S122" s="17">
        <f>C117*AR122/AD124</f>
        <v>0.105</v>
      </c>
      <c r="T122" s="17">
        <f>C117*AS122/AD124</f>
        <v>4.4999999999999997E-3</v>
      </c>
      <c r="U122" s="17">
        <f>C117*AT122/AD124</f>
        <v>6</v>
      </c>
      <c r="V122" s="17">
        <f>C117*AU122/AD124</f>
        <v>0</v>
      </c>
      <c r="W122" s="17">
        <f>C117*AV122/AD124</f>
        <v>0</v>
      </c>
      <c r="X122" s="17"/>
      <c r="Y122" s="262"/>
      <c r="AB122" s="86" t="s">
        <v>38</v>
      </c>
      <c r="AC122" s="57">
        <v>1</v>
      </c>
      <c r="AD122" s="57">
        <v>1</v>
      </c>
      <c r="AE122" s="57">
        <v>0</v>
      </c>
      <c r="AF122" s="57">
        <v>0</v>
      </c>
      <c r="AG122" s="57">
        <v>0</v>
      </c>
      <c r="AH122" s="57">
        <v>0</v>
      </c>
      <c r="AI122" s="57">
        <v>0</v>
      </c>
      <c r="AJ122" s="57">
        <v>0</v>
      </c>
      <c r="AK122" s="19">
        <v>0</v>
      </c>
      <c r="AL122" s="57">
        <v>0</v>
      </c>
      <c r="AM122" s="57">
        <v>0</v>
      </c>
      <c r="AN122" s="57">
        <v>294</v>
      </c>
      <c r="AO122" s="56">
        <v>0.1</v>
      </c>
      <c r="AP122" s="56">
        <v>3.2</v>
      </c>
      <c r="AQ122" s="56">
        <v>0.2</v>
      </c>
      <c r="AR122" s="56">
        <v>0.7</v>
      </c>
      <c r="AS122" s="71">
        <v>0.03</v>
      </c>
      <c r="AT122" s="39">
        <v>40</v>
      </c>
      <c r="AU122" s="57">
        <v>0</v>
      </c>
      <c r="AV122" s="19">
        <v>0</v>
      </c>
    </row>
    <row r="123" spans="1:49" x14ac:dyDescent="0.3">
      <c r="A123" s="263"/>
      <c r="B123" s="70" t="s">
        <v>39</v>
      </c>
      <c r="C123" s="92"/>
      <c r="D123" s="67">
        <f>C117*AC123/AD124</f>
        <v>30</v>
      </c>
      <c r="E123" s="17">
        <f>C117*AD123/AD124</f>
        <v>30</v>
      </c>
      <c r="F123" s="17">
        <f>C117*AE123/AD124</f>
        <v>0</v>
      </c>
      <c r="G123" s="17">
        <f>C117*AF123/AD124</f>
        <v>0</v>
      </c>
      <c r="H123" s="17">
        <f>C117*AG123/AD124</f>
        <v>0</v>
      </c>
      <c r="I123" s="17">
        <f>C117*AH123/AD124</f>
        <v>0</v>
      </c>
      <c r="J123" s="17">
        <f>C117*AI123/AD124</f>
        <v>0</v>
      </c>
      <c r="K123" s="17">
        <f>C117*AJ123/AD124</f>
        <v>0</v>
      </c>
      <c r="L123" s="17">
        <f>C117*AK123/AD124</f>
        <v>0</v>
      </c>
      <c r="M123" s="17">
        <f>C117*AL123/AD124</f>
        <v>0</v>
      </c>
      <c r="N123" s="17">
        <f>C117*AM123/AD124</f>
        <v>0</v>
      </c>
      <c r="O123" s="17">
        <f>C117*AN123/AD124</f>
        <v>0</v>
      </c>
      <c r="P123" s="17">
        <f>C117*AO123/AD124</f>
        <v>0</v>
      </c>
      <c r="Q123" s="17">
        <f>C117*AP123/AD124</f>
        <v>0</v>
      </c>
      <c r="R123" s="17">
        <f>C117*AQ123/AD124</f>
        <v>0</v>
      </c>
      <c r="S123" s="17">
        <f>C117*AR123/AD124</f>
        <v>0</v>
      </c>
      <c r="T123" s="17">
        <f>C117*AS123/AD124</f>
        <v>0</v>
      </c>
      <c r="U123" s="17">
        <f>C117*AT123/AD124</f>
        <v>0</v>
      </c>
      <c r="V123" s="17">
        <f>C117*AU123/AD124</f>
        <v>0</v>
      </c>
      <c r="W123" s="17">
        <f>C117*AV123/AD124</f>
        <v>0</v>
      </c>
      <c r="X123" s="17"/>
      <c r="Y123" s="262"/>
      <c r="AB123" s="86" t="s">
        <v>39</v>
      </c>
      <c r="AC123" s="287">
        <v>200</v>
      </c>
      <c r="AD123" s="287">
        <v>200</v>
      </c>
      <c r="AE123" s="57">
        <v>0</v>
      </c>
      <c r="AF123" s="57">
        <v>0</v>
      </c>
      <c r="AG123" s="57">
        <v>0</v>
      </c>
      <c r="AH123" s="57">
        <v>0</v>
      </c>
      <c r="AI123" s="57">
        <v>0</v>
      </c>
      <c r="AJ123" s="57">
        <v>0</v>
      </c>
      <c r="AK123" s="19">
        <v>0</v>
      </c>
      <c r="AL123" s="57">
        <v>0</v>
      </c>
      <c r="AM123" s="57">
        <v>0</v>
      </c>
      <c r="AN123" s="57">
        <v>0</v>
      </c>
      <c r="AO123" s="57">
        <v>0</v>
      </c>
      <c r="AP123" s="57">
        <v>0</v>
      </c>
      <c r="AQ123" s="57">
        <v>0</v>
      </c>
      <c r="AR123" s="57">
        <v>0</v>
      </c>
      <c r="AS123" s="57">
        <v>0</v>
      </c>
      <c r="AT123" s="25">
        <v>0</v>
      </c>
      <c r="AU123" s="57">
        <v>0</v>
      </c>
      <c r="AV123" s="19">
        <v>0</v>
      </c>
    </row>
    <row r="124" spans="1:49" x14ac:dyDescent="0.3">
      <c r="A124" s="263"/>
      <c r="B124" s="69" t="s">
        <v>40</v>
      </c>
      <c r="C124" s="92"/>
      <c r="D124" s="17"/>
      <c r="E124" s="17"/>
      <c r="F124" s="17">
        <f>SUM(F118:F123)</f>
        <v>3.6750000000000003</v>
      </c>
      <c r="G124" s="17">
        <f t="shared" ref="G124:W124" si="89">SUM(G118:G123)</f>
        <v>3.375</v>
      </c>
      <c r="H124" s="17">
        <f t="shared" si="89"/>
        <v>9.1950000000000021</v>
      </c>
      <c r="I124" s="17">
        <f t="shared" si="89"/>
        <v>100.11</v>
      </c>
      <c r="J124" s="17">
        <f t="shared" si="89"/>
        <v>3.7499999999999999E-2</v>
      </c>
      <c r="K124" s="17">
        <f t="shared" si="89"/>
        <v>0.13200000000000001</v>
      </c>
      <c r="L124" s="17">
        <f t="shared" si="89"/>
        <v>17.91</v>
      </c>
      <c r="M124" s="17">
        <f t="shared" si="89"/>
        <v>1.95E-2</v>
      </c>
      <c r="N124" s="17">
        <f t="shared" si="89"/>
        <v>0.54600000000000004</v>
      </c>
      <c r="O124" s="17">
        <f t="shared" si="89"/>
        <v>85.275000000000006</v>
      </c>
      <c r="P124" s="17">
        <f t="shared" si="89"/>
        <v>137.51999999999998</v>
      </c>
      <c r="Q124" s="17">
        <f t="shared" si="89"/>
        <v>112.5</v>
      </c>
      <c r="R124" s="17">
        <f t="shared" si="89"/>
        <v>18.03</v>
      </c>
      <c r="S124" s="17">
        <f t="shared" si="89"/>
        <v>97.905000000000001</v>
      </c>
      <c r="T124" s="17">
        <f t="shared" si="89"/>
        <v>0.20400000000000001</v>
      </c>
      <c r="U124" s="17">
        <f t="shared" si="89"/>
        <v>15.614999999999998</v>
      </c>
      <c r="V124" s="17">
        <f t="shared" si="89"/>
        <v>3.4485000000000001</v>
      </c>
      <c r="W124" s="17">
        <f t="shared" si="89"/>
        <v>27.045000000000002</v>
      </c>
      <c r="X124" s="17"/>
      <c r="Y124" s="262"/>
      <c r="AB124" s="87" t="s">
        <v>40</v>
      </c>
      <c r="AC124" s="59"/>
      <c r="AD124" s="60">
        <v>1000</v>
      </c>
      <c r="AE124" s="61">
        <v>24.5</v>
      </c>
      <c r="AF124" s="61">
        <v>22.5</v>
      </c>
      <c r="AG124" s="61">
        <v>91.9</v>
      </c>
      <c r="AH124" s="61">
        <v>667.4</v>
      </c>
      <c r="AI124" s="88">
        <v>0.25</v>
      </c>
      <c r="AJ124" s="88">
        <v>0.88</v>
      </c>
      <c r="AK124" s="27">
        <v>119</v>
      </c>
      <c r="AL124" s="88">
        <v>0.13</v>
      </c>
      <c r="AM124" s="88">
        <v>3.64</v>
      </c>
      <c r="AN124" s="60">
        <v>569</v>
      </c>
      <c r="AO124" s="60">
        <v>917</v>
      </c>
      <c r="AP124" s="60">
        <v>750</v>
      </c>
      <c r="AQ124" s="60">
        <v>120</v>
      </c>
      <c r="AR124" s="60">
        <v>656</v>
      </c>
      <c r="AS124" s="88">
        <v>1.38</v>
      </c>
      <c r="AT124" s="27">
        <v>104</v>
      </c>
      <c r="AU124" s="60">
        <v>23</v>
      </c>
      <c r="AV124" s="23">
        <v>180</v>
      </c>
    </row>
    <row r="125" spans="1:49" x14ac:dyDescent="0.3">
      <c r="A125" s="263" t="s">
        <v>128</v>
      </c>
      <c r="B125" s="17"/>
      <c r="C125" s="92">
        <v>180</v>
      </c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 t="s">
        <v>129</v>
      </c>
      <c r="Y125" s="262">
        <v>17</v>
      </c>
      <c r="AA125" t="s">
        <v>128</v>
      </c>
      <c r="AW125" t="s">
        <v>129</v>
      </c>
    </row>
    <row r="126" spans="1:49" ht="15" customHeight="1" x14ac:dyDescent="0.3">
      <c r="A126" s="263"/>
      <c r="B126" s="70" t="s">
        <v>86</v>
      </c>
      <c r="C126" s="92"/>
      <c r="D126" s="17">
        <f>C$125*AC126/AD$130</f>
        <v>1.9079999999999999</v>
      </c>
      <c r="E126" s="17">
        <f>C$125*AD126/AD$130</f>
        <v>1.9079999999999999</v>
      </c>
      <c r="F126" s="84">
        <f t="shared" ref="F126:W126" si="90">$C$125*AE$126/$AD$130</f>
        <v>0.36</v>
      </c>
      <c r="G126" s="84">
        <f t="shared" si="90"/>
        <v>0.24</v>
      </c>
      <c r="H126" s="84">
        <f t="shared" si="90"/>
        <v>0.12</v>
      </c>
      <c r="I126" s="84">
        <f t="shared" si="90"/>
        <v>4.4400000000000004</v>
      </c>
      <c r="J126" s="84">
        <f t="shared" si="90"/>
        <v>0</v>
      </c>
      <c r="K126" s="84">
        <f t="shared" si="90"/>
        <v>0</v>
      </c>
      <c r="L126" s="84">
        <f t="shared" si="90"/>
        <v>3.5999999999999997E-2</v>
      </c>
      <c r="M126" s="84">
        <f t="shared" si="90"/>
        <v>0</v>
      </c>
      <c r="N126" s="84">
        <f t="shared" si="90"/>
        <v>0</v>
      </c>
      <c r="O126" s="84">
        <f t="shared" si="90"/>
        <v>0.24</v>
      </c>
      <c r="P126" s="84">
        <f t="shared" si="90"/>
        <v>22.56</v>
      </c>
      <c r="Q126" s="84">
        <f t="shared" si="90"/>
        <v>2.04</v>
      </c>
      <c r="R126" s="84">
        <f t="shared" si="90"/>
        <v>6.7199999999999989</v>
      </c>
      <c r="S126" s="84">
        <f t="shared" si="90"/>
        <v>10.32</v>
      </c>
      <c r="T126" s="84">
        <f t="shared" si="90"/>
        <v>0.34799999999999998</v>
      </c>
      <c r="U126" s="84">
        <f t="shared" si="90"/>
        <v>0</v>
      </c>
      <c r="V126" s="84">
        <f t="shared" si="90"/>
        <v>0</v>
      </c>
      <c r="W126" s="84">
        <f t="shared" si="90"/>
        <v>0</v>
      </c>
      <c r="X126" s="17"/>
      <c r="Y126" s="262"/>
      <c r="AB126" s="86" t="s">
        <v>86</v>
      </c>
      <c r="AC126" s="299">
        <v>1.59</v>
      </c>
      <c r="AD126" s="299">
        <v>1.59</v>
      </c>
      <c r="AE126" s="56">
        <v>0.3</v>
      </c>
      <c r="AF126" s="56">
        <v>0.2</v>
      </c>
      <c r="AG126" s="56">
        <v>0.1</v>
      </c>
      <c r="AH126" s="56">
        <v>3.7</v>
      </c>
      <c r="AI126" s="62">
        <v>0</v>
      </c>
      <c r="AJ126" s="62">
        <v>0</v>
      </c>
      <c r="AK126" s="43">
        <v>0.03</v>
      </c>
      <c r="AL126" s="62">
        <v>0</v>
      </c>
      <c r="AM126" s="62">
        <v>0</v>
      </c>
      <c r="AN126" s="63">
        <v>0.2</v>
      </c>
      <c r="AO126" s="63">
        <v>18.8</v>
      </c>
      <c r="AP126" s="63">
        <v>1.7</v>
      </c>
      <c r="AQ126" s="63">
        <v>5.6</v>
      </c>
      <c r="AR126" s="63">
        <v>8.6</v>
      </c>
      <c r="AS126" s="64">
        <v>0.28999999999999998</v>
      </c>
      <c r="AT126" s="28">
        <v>0</v>
      </c>
      <c r="AU126" s="62">
        <v>0</v>
      </c>
      <c r="AV126" s="28">
        <v>0</v>
      </c>
    </row>
    <row r="127" spans="1:49" x14ac:dyDescent="0.3">
      <c r="A127" s="263"/>
      <c r="B127" s="70" t="s">
        <v>35</v>
      </c>
      <c r="C127" s="92"/>
      <c r="D127" s="17">
        <f>C$125*AC127/AD$130</f>
        <v>102</v>
      </c>
      <c r="E127" s="17">
        <f>C$125*AD127/AD$130</f>
        <v>102</v>
      </c>
      <c r="F127" s="84">
        <f t="shared" ref="F127:W127" si="91">$C$125*AE$127/$AD$130</f>
        <v>2.4</v>
      </c>
      <c r="G127" s="84">
        <f t="shared" si="91"/>
        <v>2.04</v>
      </c>
      <c r="H127" s="84">
        <f t="shared" si="91"/>
        <v>3.96</v>
      </c>
      <c r="I127" s="84">
        <f t="shared" si="91"/>
        <v>43.32</v>
      </c>
      <c r="J127" s="84">
        <f t="shared" si="91"/>
        <v>2.4E-2</v>
      </c>
      <c r="K127" s="84">
        <f t="shared" si="91"/>
        <v>0.108</v>
      </c>
      <c r="L127" s="84">
        <f t="shared" si="91"/>
        <v>11.88</v>
      </c>
      <c r="M127" s="84">
        <f t="shared" si="91"/>
        <v>0</v>
      </c>
      <c r="N127" s="84">
        <f t="shared" si="91"/>
        <v>0.46800000000000003</v>
      </c>
      <c r="O127" s="84">
        <f t="shared" si="91"/>
        <v>34.799999999999997</v>
      </c>
      <c r="P127" s="84">
        <f t="shared" si="91"/>
        <v>109.08000000000001</v>
      </c>
      <c r="Q127" s="84">
        <f t="shared" si="91"/>
        <v>94.8</v>
      </c>
      <c r="R127" s="84">
        <f t="shared" si="91"/>
        <v>10.92</v>
      </c>
      <c r="S127" s="84">
        <f t="shared" si="91"/>
        <v>70.8</v>
      </c>
      <c r="T127" s="84">
        <f t="shared" si="91"/>
        <v>8.4000000000000005E-2</v>
      </c>
      <c r="U127" s="84">
        <f t="shared" si="91"/>
        <v>8.16</v>
      </c>
      <c r="V127" s="84">
        <f t="shared" si="91"/>
        <v>1.5840000000000001</v>
      </c>
      <c r="W127" s="84">
        <f t="shared" si="91"/>
        <v>18</v>
      </c>
      <c r="X127" s="17"/>
      <c r="Y127" s="262"/>
      <c r="AB127" s="86" t="s">
        <v>35</v>
      </c>
      <c r="AC127" s="287">
        <v>85</v>
      </c>
      <c r="AD127" s="287">
        <v>85</v>
      </c>
      <c r="AE127" s="57">
        <v>2</v>
      </c>
      <c r="AF127" s="56">
        <v>1.7</v>
      </c>
      <c r="AG127" s="56">
        <v>3.3</v>
      </c>
      <c r="AH127" s="56">
        <v>36.1</v>
      </c>
      <c r="AI127" s="64">
        <v>0.02</v>
      </c>
      <c r="AJ127" s="64">
        <v>0.09</v>
      </c>
      <c r="AK127" s="30">
        <v>9.9</v>
      </c>
      <c r="AL127" s="62">
        <v>0</v>
      </c>
      <c r="AM127" s="64">
        <v>0.39</v>
      </c>
      <c r="AN127" s="62">
        <v>29</v>
      </c>
      <c r="AO127" s="63">
        <v>90.9</v>
      </c>
      <c r="AP127" s="62">
        <v>79</v>
      </c>
      <c r="AQ127" s="63">
        <v>9.1</v>
      </c>
      <c r="AR127" s="62">
        <v>59</v>
      </c>
      <c r="AS127" s="64">
        <v>7.0000000000000007E-2</v>
      </c>
      <c r="AT127" s="30">
        <v>6.8</v>
      </c>
      <c r="AU127" s="64">
        <v>1.32</v>
      </c>
      <c r="AV127" s="28">
        <v>15</v>
      </c>
    </row>
    <row r="128" spans="1:49" ht="15" customHeight="1" x14ac:dyDescent="0.3">
      <c r="A128" s="263"/>
      <c r="B128" s="70" t="s">
        <v>36</v>
      </c>
      <c r="C128" s="92"/>
      <c r="D128" s="17">
        <f>C$125*AC128/AD$130</f>
        <v>6.24</v>
      </c>
      <c r="E128" s="17">
        <f>C$125*AD128/AD$130</f>
        <v>6.24</v>
      </c>
      <c r="F128" s="84">
        <f t="shared" ref="F128:W128" si="92">$C$125*AE$128/$AD$130</f>
        <v>0</v>
      </c>
      <c r="G128" s="84">
        <f t="shared" si="92"/>
        <v>0</v>
      </c>
      <c r="H128" s="84">
        <f t="shared" si="92"/>
        <v>5.76</v>
      </c>
      <c r="I128" s="84">
        <f t="shared" si="92"/>
        <v>22.92</v>
      </c>
      <c r="J128" s="84">
        <f t="shared" si="92"/>
        <v>0</v>
      </c>
      <c r="K128" s="84">
        <f t="shared" si="92"/>
        <v>0</v>
      </c>
      <c r="L128" s="84">
        <f t="shared" si="92"/>
        <v>0</v>
      </c>
      <c r="M128" s="84">
        <f t="shared" si="92"/>
        <v>0</v>
      </c>
      <c r="N128" s="84">
        <f t="shared" si="92"/>
        <v>0</v>
      </c>
      <c r="O128" s="84">
        <f t="shared" si="92"/>
        <v>0</v>
      </c>
      <c r="P128" s="84">
        <f t="shared" si="92"/>
        <v>0.15600000000000003</v>
      </c>
      <c r="Q128" s="84">
        <f t="shared" si="92"/>
        <v>0.12</v>
      </c>
      <c r="R128" s="84">
        <f t="shared" si="92"/>
        <v>0</v>
      </c>
      <c r="S128" s="84">
        <f t="shared" si="92"/>
        <v>0</v>
      </c>
      <c r="T128" s="84">
        <f t="shared" si="92"/>
        <v>1.2E-2</v>
      </c>
      <c r="U128" s="84">
        <f t="shared" si="92"/>
        <v>0</v>
      </c>
      <c r="V128" s="84">
        <f t="shared" si="92"/>
        <v>0</v>
      </c>
      <c r="W128" s="84">
        <f t="shared" si="92"/>
        <v>0</v>
      </c>
      <c r="X128" s="17"/>
      <c r="Y128" s="262"/>
      <c r="AB128" s="86" t="s">
        <v>36</v>
      </c>
      <c r="AC128" s="56">
        <v>5.2</v>
      </c>
      <c r="AD128" s="56">
        <v>5.2</v>
      </c>
      <c r="AE128" s="57">
        <v>0</v>
      </c>
      <c r="AF128" s="57">
        <v>0</v>
      </c>
      <c r="AG128" s="56">
        <v>4.8</v>
      </c>
      <c r="AH128" s="56">
        <v>19.100000000000001</v>
      </c>
      <c r="AI128" s="62">
        <v>0</v>
      </c>
      <c r="AJ128" s="62">
        <v>0</v>
      </c>
      <c r="AK128" s="28">
        <v>0</v>
      </c>
      <c r="AL128" s="62">
        <v>0</v>
      </c>
      <c r="AM128" s="62">
        <v>0</v>
      </c>
      <c r="AN128" s="62">
        <v>0</v>
      </c>
      <c r="AO128" s="64">
        <v>0.13</v>
      </c>
      <c r="AP128" s="63">
        <v>0.1</v>
      </c>
      <c r="AQ128" s="62">
        <v>0</v>
      </c>
      <c r="AR128" s="62">
        <v>0</v>
      </c>
      <c r="AS128" s="64">
        <v>0.01</v>
      </c>
      <c r="AT128" s="28">
        <v>0</v>
      </c>
      <c r="AU128" s="62">
        <v>0</v>
      </c>
      <c r="AV128" s="28">
        <v>0</v>
      </c>
    </row>
    <row r="129" spans="1:49" x14ac:dyDescent="0.3">
      <c r="A129" s="263"/>
      <c r="B129" s="70" t="s">
        <v>39</v>
      </c>
      <c r="C129" s="92"/>
      <c r="D129" s="17">
        <f>C$125*AC129/AD$130</f>
        <v>96</v>
      </c>
      <c r="E129" s="17">
        <f>C$125*AD129/AD$130</f>
        <v>96</v>
      </c>
      <c r="F129" s="84">
        <f t="shared" ref="F129:W129" si="93">$C$125*AE$129/$AD$130</f>
        <v>0</v>
      </c>
      <c r="G129" s="84">
        <f t="shared" si="93"/>
        <v>0</v>
      </c>
      <c r="H129" s="84">
        <f t="shared" si="93"/>
        <v>0</v>
      </c>
      <c r="I129" s="84">
        <f t="shared" si="93"/>
        <v>0</v>
      </c>
      <c r="J129" s="84">
        <f t="shared" si="93"/>
        <v>0</v>
      </c>
      <c r="K129" s="84">
        <f t="shared" si="93"/>
        <v>0</v>
      </c>
      <c r="L129" s="84">
        <f t="shared" si="93"/>
        <v>0</v>
      </c>
      <c r="M129" s="84">
        <f t="shared" si="93"/>
        <v>0</v>
      </c>
      <c r="N129" s="84">
        <f t="shared" si="93"/>
        <v>0</v>
      </c>
      <c r="O129" s="84">
        <f t="shared" si="93"/>
        <v>0</v>
      </c>
      <c r="P129" s="84">
        <f t="shared" si="93"/>
        <v>0</v>
      </c>
      <c r="Q129" s="84">
        <f t="shared" si="93"/>
        <v>0</v>
      </c>
      <c r="R129" s="84">
        <f t="shared" si="93"/>
        <v>0</v>
      </c>
      <c r="S129" s="84">
        <f t="shared" si="93"/>
        <v>0</v>
      </c>
      <c r="T129" s="84">
        <f t="shared" si="93"/>
        <v>0</v>
      </c>
      <c r="U129" s="84">
        <f t="shared" si="93"/>
        <v>0</v>
      </c>
      <c r="V129" s="84">
        <f t="shared" si="93"/>
        <v>0</v>
      </c>
      <c r="W129" s="84">
        <f t="shared" si="93"/>
        <v>0</v>
      </c>
      <c r="X129" s="17"/>
      <c r="Y129" s="262"/>
      <c r="AB129" s="86" t="s">
        <v>39</v>
      </c>
      <c r="AC129" s="287">
        <v>80</v>
      </c>
      <c r="AD129" s="287">
        <v>80</v>
      </c>
      <c r="AE129" s="57">
        <v>0</v>
      </c>
      <c r="AF129" s="57">
        <v>0</v>
      </c>
      <c r="AG129" s="57">
        <v>0</v>
      </c>
      <c r="AH129" s="57">
        <v>0</v>
      </c>
      <c r="AI129" s="62">
        <v>0</v>
      </c>
      <c r="AJ129" s="62">
        <v>0</v>
      </c>
      <c r="AK129" s="28">
        <v>0</v>
      </c>
      <c r="AL129" s="62">
        <v>0</v>
      </c>
      <c r="AM129" s="62">
        <v>0</v>
      </c>
      <c r="AN129" s="62">
        <v>0</v>
      </c>
      <c r="AO129" s="62">
        <v>0</v>
      </c>
      <c r="AP129" s="62">
        <v>0</v>
      </c>
      <c r="AQ129" s="62">
        <v>0</v>
      </c>
      <c r="AR129" s="62">
        <v>0</v>
      </c>
      <c r="AS129" s="62">
        <v>0</v>
      </c>
      <c r="AT129" s="28">
        <v>0</v>
      </c>
      <c r="AU129" s="62">
        <v>0</v>
      </c>
      <c r="AV129" s="28">
        <v>0</v>
      </c>
    </row>
    <row r="130" spans="1:49" x14ac:dyDescent="0.3">
      <c r="A130" s="263"/>
      <c r="B130" s="69" t="s">
        <v>40</v>
      </c>
      <c r="C130" s="92"/>
      <c r="D130" s="17"/>
      <c r="E130" s="17"/>
      <c r="F130" s="84">
        <f>SUM(F126:F129)</f>
        <v>2.76</v>
      </c>
      <c r="G130" s="84">
        <f t="shared" ref="G130:W130" si="94">SUM(G126:G129)</f>
        <v>2.2800000000000002</v>
      </c>
      <c r="H130" s="84">
        <f t="shared" si="94"/>
        <v>9.84</v>
      </c>
      <c r="I130" s="84">
        <f t="shared" si="94"/>
        <v>70.680000000000007</v>
      </c>
      <c r="J130" s="84">
        <f t="shared" si="94"/>
        <v>2.4E-2</v>
      </c>
      <c r="K130" s="84">
        <f t="shared" si="94"/>
        <v>0.108</v>
      </c>
      <c r="L130" s="84">
        <f t="shared" si="94"/>
        <v>11.916</v>
      </c>
      <c r="M130" s="84">
        <f t="shared" si="94"/>
        <v>0</v>
      </c>
      <c r="N130" s="84">
        <f t="shared" si="94"/>
        <v>0.46800000000000003</v>
      </c>
      <c r="O130" s="84">
        <f t="shared" si="94"/>
        <v>35.04</v>
      </c>
      <c r="P130" s="84">
        <f t="shared" si="94"/>
        <v>131.79600000000002</v>
      </c>
      <c r="Q130" s="84">
        <f t="shared" si="94"/>
        <v>96.960000000000008</v>
      </c>
      <c r="R130" s="84">
        <f t="shared" si="94"/>
        <v>17.64</v>
      </c>
      <c r="S130" s="84">
        <f t="shared" si="94"/>
        <v>81.12</v>
      </c>
      <c r="T130" s="84">
        <f t="shared" si="94"/>
        <v>0.44400000000000001</v>
      </c>
      <c r="U130" s="84">
        <f t="shared" si="94"/>
        <v>8.16</v>
      </c>
      <c r="V130" s="84">
        <f t="shared" si="94"/>
        <v>1.5840000000000001</v>
      </c>
      <c r="W130" s="84">
        <f t="shared" si="94"/>
        <v>18</v>
      </c>
      <c r="X130" s="17"/>
      <c r="Y130" s="262"/>
      <c r="AB130" s="87" t="s">
        <v>40</v>
      </c>
      <c r="AC130" s="59"/>
      <c r="AD130" s="60">
        <v>150</v>
      </c>
      <c r="AE130" s="61">
        <v>2.2999999999999998</v>
      </c>
      <c r="AF130" s="61">
        <v>1.9</v>
      </c>
      <c r="AG130" s="61">
        <v>8.1999999999999993</v>
      </c>
      <c r="AH130" s="61">
        <v>58.9</v>
      </c>
      <c r="AI130" s="65">
        <v>0.02</v>
      </c>
      <c r="AJ130" s="65">
        <v>0.09</v>
      </c>
      <c r="AK130" s="48">
        <v>9.93</v>
      </c>
      <c r="AL130" s="66">
        <v>0</v>
      </c>
      <c r="AM130" s="65">
        <v>0.39</v>
      </c>
      <c r="AN130" s="66">
        <v>29</v>
      </c>
      <c r="AO130" s="66">
        <v>110</v>
      </c>
      <c r="AP130" s="66">
        <v>81</v>
      </c>
      <c r="AQ130" s="66">
        <v>15</v>
      </c>
      <c r="AR130" s="66">
        <v>67</v>
      </c>
      <c r="AS130" s="65">
        <v>0.37</v>
      </c>
      <c r="AT130" s="47">
        <v>6.8</v>
      </c>
      <c r="AU130" s="65">
        <v>1.32</v>
      </c>
      <c r="AV130" s="32">
        <v>15</v>
      </c>
    </row>
    <row r="131" spans="1:49" x14ac:dyDescent="0.3">
      <c r="A131" s="263" t="s">
        <v>93</v>
      </c>
      <c r="B131" s="17"/>
      <c r="C131" s="92">
        <v>4</v>
      </c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 t="s">
        <v>94</v>
      </c>
      <c r="Y131" s="262">
        <v>3</v>
      </c>
      <c r="AA131" s="17" t="s">
        <v>93</v>
      </c>
      <c r="AB131" s="17"/>
      <c r="AW131" t="s">
        <v>94</v>
      </c>
    </row>
    <row r="132" spans="1:49" ht="15" customHeight="1" x14ac:dyDescent="0.3">
      <c r="A132" s="263"/>
      <c r="B132" s="70" t="s">
        <v>37</v>
      </c>
      <c r="C132" s="95"/>
      <c r="D132" s="17">
        <f>C131*AC132/AD133</f>
        <v>4</v>
      </c>
      <c r="E132" s="17">
        <f>C131*AD132/AD133</f>
        <v>4</v>
      </c>
      <c r="F132" s="17">
        <f>C131*AE132/AD133</f>
        <v>0.04</v>
      </c>
      <c r="G132" s="17">
        <f>C131*AF132/AD133</f>
        <v>2.88</v>
      </c>
      <c r="H132" s="17">
        <f>C131*AG132/AD133</f>
        <v>0.04</v>
      </c>
      <c r="I132" s="17">
        <f>C131*AH132/AD133</f>
        <v>26.439999999999998</v>
      </c>
      <c r="J132" s="17">
        <f>C131*AI132/AD133</f>
        <v>0</v>
      </c>
      <c r="K132" s="17">
        <f>C131*AJ132/AD133</f>
        <v>8.0000000000000002E-3</v>
      </c>
      <c r="L132" s="17">
        <f>C131*AK132/AD133</f>
        <v>18</v>
      </c>
      <c r="M132" s="17">
        <f>C131*AL132/AD133</f>
        <v>5.6000000000000008E-2</v>
      </c>
      <c r="N132" s="17">
        <f>C131*AM132/AD133</f>
        <v>0</v>
      </c>
      <c r="O132" s="17">
        <f>C131*AN132/AD133</f>
        <v>0.64</v>
      </c>
      <c r="P132" s="17">
        <f>C131*AO132/AD133</f>
        <v>1.2</v>
      </c>
      <c r="Q132" s="17">
        <f>C131*AP132/AD133</f>
        <v>0.96</v>
      </c>
      <c r="R132" s="17">
        <f>C131*AQ132/AD133</f>
        <v>0</v>
      </c>
      <c r="S132" s="17">
        <f>C131*AR132/AD133</f>
        <v>1.2</v>
      </c>
      <c r="T132" s="17">
        <f>C131*AS132/AD133</f>
        <v>8.0000000000000002E-3</v>
      </c>
      <c r="U132" s="17">
        <f>C131*AT132/AD133</f>
        <v>0</v>
      </c>
      <c r="V132" s="17">
        <f>C131*AU132/AD133</f>
        <v>0.04</v>
      </c>
      <c r="W132" s="17">
        <f>C131*AV132/AD133</f>
        <v>0.08</v>
      </c>
      <c r="X132" s="17"/>
      <c r="Y132" s="262"/>
      <c r="AA132" s="17"/>
      <c r="AB132" s="70" t="s">
        <v>37</v>
      </c>
      <c r="AC132" s="58">
        <v>5</v>
      </c>
      <c r="AD132" s="57">
        <v>5</v>
      </c>
      <c r="AE132" s="71">
        <v>0.05</v>
      </c>
      <c r="AF132" s="56">
        <v>3.6</v>
      </c>
      <c r="AG132" s="71">
        <v>0.05</v>
      </c>
      <c r="AH132" s="71">
        <v>33.049999999999997</v>
      </c>
      <c r="AI132" s="57">
        <v>0</v>
      </c>
      <c r="AJ132" s="71">
        <v>0.01</v>
      </c>
      <c r="AK132" s="20">
        <v>22.5</v>
      </c>
      <c r="AL132" s="71">
        <v>7.0000000000000007E-2</v>
      </c>
      <c r="AM132" s="57">
        <v>0</v>
      </c>
      <c r="AN132" s="56">
        <v>0.8</v>
      </c>
      <c r="AO132" s="56">
        <v>1.5</v>
      </c>
      <c r="AP132" s="56">
        <v>1.2</v>
      </c>
      <c r="AQ132" s="57">
        <v>0</v>
      </c>
      <c r="AR132" s="56">
        <v>1.5</v>
      </c>
      <c r="AS132" s="71">
        <v>0.01</v>
      </c>
      <c r="AT132" s="19">
        <v>0</v>
      </c>
      <c r="AU132" s="71">
        <v>0.05</v>
      </c>
      <c r="AV132" s="20">
        <v>0.1</v>
      </c>
    </row>
    <row r="133" spans="1:49" x14ac:dyDescent="0.3">
      <c r="A133" s="263"/>
      <c r="B133" s="69" t="s">
        <v>40</v>
      </c>
      <c r="C133" s="96"/>
      <c r="D133" s="17"/>
      <c r="E133" s="17"/>
      <c r="F133" s="17">
        <f>SUM(F132)</f>
        <v>0.04</v>
      </c>
      <c r="G133" s="17">
        <f t="shared" ref="G133:W133" si="95">SUM(G132)</f>
        <v>2.88</v>
      </c>
      <c r="H133" s="17">
        <f t="shared" si="95"/>
        <v>0.04</v>
      </c>
      <c r="I133" s="17">
        <f t="shared" si="95"/>
        <v>26.439999999999998</v>
      </c>
      <c r="J133" s="17">
        <f t="shared" si="95"/>
        <v>0</v>
      </c>
      <c r="K133" s="17">
        <f t="shared" si="95"/>
        <v>8.0000000000000002E-3</v>
      </c>
      <c r="L133" s="17">
        <f t="shared" si="95"/>
        <v>18</v>
      </c>
      <c r="M133" s="17">
        <f t="shared" si="95"/>
        <v>5.6000000000000008E-2</v>
      </c>
      <c r="N133" s="17">
        <f t="shared" si="95"/>
        <v>0</v>
      </c>
      <c r="O133" s="17">
        <f t="shared" si="95"/>
        <v>0.64</v>
      </c>
      <c r="P133" s="17">
        <f t="shared" si="95"/>
        <v>1.2</v>
      </c>
      <c r="Q133" s="17">
        <f t="shared" si="95"/>
        <v>0.96</v>
      </c>
      <c r="R133" s="17">
        <f t="shared" si="95"/>
        <v>0</v>
      </c>
      <c r="S133" s="17">
        <f t="shared" si="95"/>
        <v>1.2</v>
      </c>
      <c r="T133" s="17">
        <f t="shared" si="95"/>
        <v>8.0000000000000002E-3</v>
      </c>
      <c r="U133" s="17">
        <f t="shared" si="95"/>
        <v>0</v>
      </c>
      <c r="V133" s="17">
        <f t="shared" si="95"/>
        <v>0.04</v>
      </c>
      <c r="W133" s="17">
        <f t="shared" si="95"/>
        <v>0.08</v>
      </c>
      <c r="X133" s="17"/>
      <c r="Y133" s="262"/>
      <c r="AB133" s="73" t="s">
        <v>40</v>
      </c>
      <c r="AC133" s="74"/>
      <c r="AD133" s="75">
        <v>5</v>
      </c>
      <c r="AE133" s="76">
        <v>0.05</v>
      </c>
      <c r="AF133" s="77">
        <v>3.6</v>
      </c>
      <c r="AG133" s="76">
        <v>0.05</v>
      </c>
      <c r="AH133" s="76">
        <v>33.049999999999997</v>
      </c>
      <c r="AI133" s="75">
        <v>0</v>
      </c>
      <c r="AJ133" s="76">
        <v>0.01</v>
      </c>
      <c r="AK133" s="78">
        <v>22.5</v>
      </c>
      <c r="AL133" s="76">
        <v>7.0000000000000007E-2</v>
      </c>
      <c r="AM133" s="75">
        <v>0</v>
      </c>
      <c r="AN133" s="77">
        <v>0.8</v>
      </c>
      <c r="AO133" s="77">
        <v>1.5</v>
      </c>
      <c r="AP133" s="77">
        <v>1.2</v>
      </c>
      <c r="AQ133" s="75">
        <v>0</v>
      </c>
      <c r="AR133" s="77">
        <v>1.5</v>
      </c>
      <c r="AS133" s="76">
        <v>0.01</v>
      </c>
      <c r="AT133" s="79">
        <v>0</v>
      </c>
      <c r="AU133" s="76">
        <v>0.05</v>
      </c>
      <c r="AV133" s="78">
        <v>0.1</v>
      </c>
    </row>
    <row r="134" spans="1:49" x14ac:dyDescent="0.3">
      <c r="A134" s="279" t="s">
        <v>130</v>
      </c>
      <c r="B134" s="73"/>
      <c r="C134" s="135">
        <v>13.3</v>
      </c>
      <c r="D134" s="135"/>
      <c r="E134" s="136"/>
      <c r="F134" s="100"/>
      <c r="G134" s="136"/>
      <c r="H134" s="136"/>
      <c r="I134" s="135"/>
      <c r="J134" s="136"/>
      <c r="K134" s="137"/>
      <c r="L134" s="136"/>
      <c r="M134" s="135"/>
      <c r="N134" s="100"/>
      <c r="O134" s="100"/>
      <c r="P134" s="100"/>
      <c r="Q134" s="135"/>
      <c r="R134" s="100"/>
      <c r="S134" s="136"/>
      <c r="T134" s="138"/>
      <c r="U134" s="136"/>
      <c r="V134" s="137"/>
      <c r="X134" t="s">
        <v>131</v>
      </c>
      <c r="Y134" s="262">
        <v>18</v>
      </c>
      <c r="AA134" t="s">
        <v>130</v>
      </c>
      <c r="AB134" s="73"/>
      <c r="AC134" s="135"/>
      <c r="AD134" s="135"/>
      <c r="AE134" s="136"/>
      <c r="AF134" s="100"/>
      <c r="AG134" s="136"/>
      <c r="AH134" s="136"/>
      <c r="AI134" s="135"/>
      <c r="AJ134" s="136"/>
      <c r="AK134" s="137"/>
      <c r="AL134" s="136"/>
      <c r="AM134" s="135"/>
      <c r="AN134" s="100"/>
      <c r="AO134" s="100"/>
      <c r="AP134" s="100"/>
      <c r="AQ134" s="135"/>
      <c r="AR134" s="100"/>
      <c r="AS134" s="136"/>
      <c r="AT134" s="138"/>
      <c r="AU134" s="136"/>
      <c r="AV134" s="137"/>
      <c r="AW134" t="s">
        <v>131</v>
      </c>
    </row>
    <row r="135" spans="1:49" ht="15" customHeight="1" x14ac:dyDescent="0.3">
      <c r="A135" s="263"/>
      <c r="B135" s="139" t="s">
        <v>42</v>
      </c>
      <c r="C135" s="96"/>
      <c r="D135" s="17">
        <f>C134*AC135/AD136</f>
        <v>13.832000000000003</v>
      </c>
      <c r="E135" s="17">
        <f>C134*AD135/AD136</f>
        <v>13.3</v>
      </c>
      <c r="F135" s="17">
        <f>C134*AE135/AD136</f>
        <v>3.0590000000000002</v>
      </c>
      <c r="G135" s="17">
        <f>C134*AF135/AD136</f>
        <v>3.9900000000000007</v>
      </c>
      <c r="H135" s="17">
        <f>C134*AG135/AD136</f>
        <v>0</v>
      </c>
      <c r="I135" s="17">
        <f>C134*AH135/AD136</f>
        <v>47.613999999999997</v>
      </c>
      <c r="J135" s="17">
        <f>C134*AI135/AD136</f>
        <v>0</v>
      </c>
      <c r="K135" s="17">
        <f>C134*AJ135/AD136</f>
        <v>3.9900000000000005E-2</v>
      </c>
      <c r="L135" s="17">
        <f>C134*AK135/AD136</f>
        <v>34.58</v>
      </c>
      <c r="M135" s="17">
        <f>C134*AL135/AD136</f>
        <v>0.13300000000000001</v>
      </c>
      <c r="N135" s="17">
        <f>C134*AM135/AD136</f>
        <v>9.3100000000000016E-2</v>
      </c>
      <c r="O135" s="17">
        <f>C134*AN135/AD136</f>
        <v>107.72999999999999</v>
      </c>
      <c r="P135" s="17">
        <f>C134*AO135/AD136</f>
        <v>11.704000000000002</v>
      </c>
      <c r="Q135" s="17">
        <f>C134*AP135/AD136</f>
        <v>117.04</v>
      </c>
      <c r="R135" s="17">
        <f>C134*AQ135/AD136</f>
        <v>4.6550000000000002</v>
      </c>
      <c r="S135" s="17">
        <f>C134*AR135/AD136</f>
        <v>66.5</v>
      </c>
      <c r="T135" s="17">
        <f>C134*AS135/AD136</f>
        <v>0.13300000000000001</v>
      </c>
      <c r="U135" s="17">
        <f>C134*AT135/AD136</f>
        <v>0</v>
      </c>
      <c r="V135" s="17">
        <f>C134*AU135/AD136</f>
        <v>1.9285000000000001</v>
      </c>
      <c r="W135" s="17">
        <f>C134*AV135/AD136</f>
        <v>0</v>
      </c>
      <c r="X135" s="17"/>
      <c r="Y135" s="262"/>
      <c r="AB135" s="139" t="s">
        <v>42</v>
      </c>
      <c r="AC135" s="56">
        <v>10.4</v>
      </c>
      <c r="AD135" s="57">
        <v>10</v>
      </c>
      <c r="AE135" s="56">
        <v>2.2999999999999998</v>
      </c>
      <c r="AF135" s="57">
        <v>3</v>
      </c>
      <c r="AG135" s="57">
        <v>0</v>
      </c>
      <c r="AH135" s="56">
        <v>35.799999999999997</v>
      </c>
      <c r="AI135" s="57">
        <v>0</v>
      </c>
      <c r="AJ135" s="71">
        <v>0.03</v>
      </c>
      <c r="AK135" s="19">
        <v>26</v>
      </c>
      <c r="AL135" s="56">
        <v>0.1</v>
      </c>
      <c r="AM135" s="71">
        <v>7.0000000000000007E-2</v>
      </c>
      <c r="AN135" s="57">
        <v>81</v>
      </c>
      <c r="AO135" s="56">
        <v>8.8000000000000007</v>
      </c>
      <c r="AP135" s="57">
        <v>88</v>
      </c>
      <c r="AQ135" s="56">
        <v>3.5</v>
      </c>
      <c r="AR135" s="57">
        <v>50</v>
      </c>
      <c r="AS135" s="56">
        <v>0.1</v>
      </c>
      <c r="AT135" s="19">
        <v>0</v>
      </c>
      <c r="AU135" s="71">
        <v>1.45</v>
      </c>
      <c r="AV135" s="19">
        <v>0</v>
      </c>
    </row>
    <row r="136" spans="1:49" x14ac:dyDescent="0.3">
      <c r="A136" s="263"/>
      <c r="B136" s="69" t="s">
        <v>40</v>
      </c>
      <c r="C136" s="96"/>
      <c r="D136" s="17"/>
      <c r="E136" s="17"/>
      <c r="F136" s="17">
        <f>SUM(F135)</f>
        <v>3.0590000000000002</v>
      </c>
      <c r="G136" s="17">
        <f t="shared" ref="G136:W136" si="96">SUM(G135)</f>
        <v>3.9900000000000007</v>
      </c>
      <c r="H136" s="17">
        <f t="shared" si="96"/>
        <v>0</v>
      </c>
      <c r="I136" s="17">
        <f t="shared" si="96"/>
        <v>47.613999999999997</v>
      </c>
      <c r="J136" s="17">
        <f t="shared" si="96"/>
        <v>0</v>
      </c>
      <c r="K136" s="17">
        <f t="shared" si="96"/>
        <v>3.9900000000000005E-2</v>
      </c>
      <c r="L136" s="17">
        <f t="shared" si="96"/>
        <v>34.58</v>
      </c>
      <c r="M136" s="17">
        <f t="shared" si="96"/>
        <v>0.13300000000000001</v>
      </c>
      <c r="N136" s="17">
        <f t="shared" si="96"/>
        <v>9.3100000000000016E-2</v>
      </c>
      <c r="O136" s="17">
        <f t="shared" si="96"/>
        <v>107.72999999999999</v>
      </c>
      <c r="P136" s="17">
        <f t="shared" si="96"/>
        <v>11.704000000000002</v>
      </c>
      <c r="Q136" s="17">
        <f t="shared" si="96"/>
        <v>117.04</v>
      </c>
      <c r="R136" s="17">
        <f t="shared" si="96"/>
        <v>4.6550000000000002</v>
      </c>
      <c r="S136" s="17">
        <f t="shared" si="96"/>
        <v>66.5</v>
      </c>
      <c r="T136" s="17">
        <f t="shared" si="96"/>
        <v>0.13300000000000001</v>
      </c>
      <c r="U136" s="17">
        <f t="shared" si="96"/>
        <v>0</v>
      </c>
      <c r="V136" s="17">
        <f t="shared" si="96"/>
        <v>1.9285000000000001</v>
      </c>
      <c r="W136" s="17">
        <f t="shared" si="96"/>
        <v>0</v>
      </c>
      <c r="X136" s="17"/>
      <c r="Y136" s="262"/>
      <c r="AB136" s="73" t="s">
        <v>132</v>
      </c>
      <c r="AC136" s="135"/>
      <c r="AD136" s="135">
        <v>10</v>
      </c>
      <c r="AE136" s="136">
        <f>SUM(AE135)</f>
        <v>2.2999999999999998</v>
      </c>
      <c r="AF136" s="136">
        <f t="shared" ref="AF136:AV136" si="97">SUM(AF135)</f>
        <v>3</v>
      </c>
      <c r="AG136" s="136">
        <f t="shared" si="97"/>
        <v>0</v>
      </c>
      <c r="AH136" s="136">
        <f t="shared" si="97"/>
        <v>35.799999999999997</v>
      </c>
      <c r="AI136" s="136">
        <f t="shared" si="97"/>
        <v>0</v>
      </c>
      <c r="AJ136" s="136">
        <f t="shared" si="97"/>
        <v>0.03</v>
      </c>
      <c r="AK136" s="136">
        <f t="shared" si="97"/>
        <v>26</v>
      </c>
      <c r="AL136" s="136">
        <f t="shared" si="97"/>
        <v>0.1</v>
      </c>
      <c r="AM136" s="136">
        <f t="shared" si="97"/>
        <v>7.0000000000000007E-2</v>
      </c>
      <c r="AN136" s="136">
        <f t="shared" si="97"/>
        <v>81</v>
      </c>
      <c r="AO136" s="136">
        <f t="shared" si="97"/>
        <v>8.8000000000000007</v>
      </c>
      <c r="AP136" s="136">
        <f t="shared" si="97"/>
        <v>88</v>
      </c>
      <c r="AQ136" s="136">
        <f t="shared" si="97"/>
        <v>3.5</v>
      </c>
      <c r="AR136" s="136">
        <f t="shared" si="97"/>
        <v>50</v>
      </c>
      <c r="AS136" s="136">
        <f t="shared" si="97"/>
        <v>0.1</v>
      </c>
      <c r="AT136" s="136">
        <f t="shared" si="97"/>
        <v>0</v>
      </c>
      <c r="AU136" s="136">
        <f t="shared" si="97"/>
        <v>1.45</v>
      </c>
      <c r="AV136" s="136">
        <f t="shared" si="97"/>
        <v>0</v>
      </c>
    </row>
    <row r="137" spans="1:49" x14ac:dyDescent="0.3">
      <c r="A137" s="263"/>
      <c r="B137" s="96"/>
      <c r="C137" s="96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262"/>
      <c r="AB137" s="73"/>
      <c r="AC137" s="135"/>
      <c r="AD137" s="135"/>
      <c r="AE137" s="136"/>
      <c r="AF137" s="100"/>
      <c r="AG137" s="136"/>
      <c r="AH137" s="136"/>
      <c r="AI137" s="135"/>
      <c r="AJ137" s="136"/>
      <c r="AK137" s="137"/>
      <c r="AL137" s="136"/>
      <c r="AM137" s="135"/>
      <c r="AN137" s="100"/>
      <c r="AO137" s="100"/>
      <c r="AP137" s="100"/>
      <c r="AQ137" s="135"/>
      <c r="AR137" s="100"/>
      <c r="AS137" s="136"/>
      <c r="AT137" s="138"/>
      <c r="AU137" s="136"/>
      <c r="AV137" s="137"/>
    </row>
    <row r="138" spans="1:49" x14ac:dyDescent="0.3">
      <c r="A138" s="263" t="s">
        <v>95</v>
      </c>
      <c r="B138" s="17"/>
      <c r="C138" s="92">
        <v>30</v>
      </c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 t="s">
        <v>96</v>
      </c>
      <c r="Y138" s="262">
        <v>4</v>
      </c>
      <c r="AA138" s="17" t="s">
        <v>95</v>
      </c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t="s">
        <v>96</v>
      </c>
    </row>
    <row r="139" spans="1:49" x14ac:dyDescent="0.3">
      <c r="A139" s="263"/>
      <c r="B139" s="17" t="s">
        <v>95</v>
      </c>
      <c r="C139" s="92"/>
      <c r="D139" s="17">
        <f>C138*AC139/AD140</f>
        <v>30</v>
      </c>
      <c r="E139" s="17">
        <f>C138*AD139/AD140</f>
        <v>30</v>
      </c>
      <c r="F139" s="17">
        <f>C138*AE139/AD140</f>
        <v>2.25</v>
      </c>
      <c r="G139" s="17">
        <f>C138*AF139/AD140</f>
        <v>0.3</v>
      </c>
      <c r="H139" s="17">
        <f>C138*AG139/AD140</f>
        <v>15</v>
      </c>
      <c r="I139" s="17">
        <f>C138*AH139/AD140</f>
        <v>72</v>
      </c>
      <c r="J139" s="17">
        <f>C138*AI139/AD140</f>
        <v>0</v>
      </c>
      <c r="K139" s="17">
        <f>C138*AJ139/AD140</f>
        <v>0</v>
      </c>
      <c r="L139" s="17">
        <f>C138*AK139/AD140</f>
        <v>0</v>
      </c>
      <c r="M139" s="17">
        <f>C138*AL139/AD140</f>
        <v>0</v>
      </c>
      <c r="N139" s="17">
        <f>C138*AM139/AD140</f>
        <v>0</v>
      </c>
      <c r="O139" s="17">
        <f>C138*AN139/AD140</f>
        <v>0</v>
      </c>
      <c r="P139" s="17">
        <f>C138*AO139/AD140</f>
        <v>0</v>
      </c>
      <c r="Q139" s="17">
        <f>C138*AP139/AD140</f>
        <v>0</v>
      </c>
      <c r="R139" s="17">
        <f>C138*AQ139/AD140</f>
        <v>0</v>
      </c>
      <c r="S139" s="17">
        <f>C138*AR139/AD140</f>
        <v>0</v>
      </c>
      <c r="T139" s="17">
        <f>C138*AS139/AD140</f>
        <v>0</v>
      </c>
      <c r="U139" s="17">
        <f>C138*AT139/AD140</f>
        <v>0</v>
      </c>
      <c r="V139" s="17">
        <f>C138*AU139/AD140</f>
        <v>0</v>
      </c>
      <c r="W139" s="17">
        <f>C138*AV139/AD140</f>
        <v>0</v>
      </c>
      <c r="X139" s="17"/>
      <c r="Y139" s="262"/>
      <c r="AA139" s="17"/>
      <c r="AB139" s="17" t="s">
        <v>95</v>
      </c>
      <c r="AC139" s="17">
        <v>100</v>
      </c>
      <c r="AD139" s="17">
        <v>100</v>
      </c>
      <c r="AE139" s="17">
        <v>7.5</v>
      </c>
      <c r="AF139" s="17">
        <v>1</v>
      </c>
      <c r="AG139" s="17">
        <v>50</v>
      </c>
      <c r="AH139" s="17">
        <v>240</v>
      </c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</row>
    <row r="140" spans="1:49" x14ac:dyDescent="0.3">
      <c r="A140" s="263"/>
      <c r="B140" s="69" t="s">
        <v>40</v>
      </c>
      <c r="C140" s="96"/>
      <c r="D140" s="17"/>
      <c r="E140" s="17"/>
      <c r="F140" s="17">
        <f>SUM(F139)</f>
        <v>2.25</v>
      </c>
      <c r="G140" s="17">
        <f t="shared" ref="G140:W140" si="98">SUM(G139)</f>
        <v>0.3</v>
      </c>
      <c r="H140" s="17">
        <f t="shared" si="98"/>
        <v>15</v>
      </c>
      <c r="I140" s="17">
        <f t="shared" si="98"/>
        <v>72</v>
      </c>
      <c r="J140" s="17">
        <f t="shared" si="98"/>
        <v>0</v>
      </c>
      <c r="K140" s="17">
        <f t="shared" si="98"/>
        <v>0</v>
      </c>
      <c r="L140" s="17">
        <f t="shared" si="98"/>
        <v>0</v>
      </c>
      <c r="M140" s="17">
        <f t="shared" si="98"/>
        <v>0</v>
      </c>
      <c r="N140" s="17">
        <f t="shared" si="98"/>
        <v>0</v>
      </c>
      <c r="O140" s="17">
        <f t="shared" si="98"/>
        <v>0</v>
      </c>
      <c r="P140" s="17">
        <f t="shared" si="98"/>
        <v>0</v>
      </c>
      <c r="Q140" s="17">
        <f t="shared" si="98"/>
        <v>0</v>
      </c>
      <c r="R140" s="17">
        <f t="shared" si="98"/>
        <v>0</v>
      </c>
      <c r="S140" s="17">
        <f t="shared" si="98"/>
        <v>0</v>
      </c>
      <c r="T140" s="17">
        <f t="shared" si="98"/>
        <v>0</v>
      </c>
      <c r="U140" s="17">
        <f t="shared" si="98"/>
        <v>0</v>
      </c>
      <c r="V140" s="17">
        <f t="shared" si="98"/>
        <v>0</v>
      </c>
      <c r="W140" s="17">
        <f t="shared" si="98"/>
        <v>0</v>
      </c>
      <c r="X140" s="17"/>
      <c r="Y140" s="262"/>
      <c r="AA140" s="17"/>
      <c r="AB140" s="69" t="s">
        <v>40</v>
      </c>
      <c r="AC140" s="17"/>
      <c r="AD140" s="17">
        <v>100</v>
      </c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</row>
    <row r="141" spans="1:49" x14ac:dyDescent="0.3">
      <c r="A141" s="263"/>
      <c r="B141" s="69"/>
      <c r="C141" s="96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262"/>
      <c r="AA141" s="17"/>
      <c r="AB141" s="69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</row>
    <row r="142" spans="1:49" ht="18" x14ac:dyDescent="0.35">
      <c r="A142" s="261" t="s">
        <v>115</v>
      </c>
      <c r="B142" s="110"/>
      <c r="C142" s="119">
        <f>SUM(C117:C141)</f>
        <v>377.3</v>
      </c>
      <c r="D142" s="119">
        <f t="shared" ref="D142:E142" si="99">SUM(D117:D141)</f>
        <v>418.83</v>
      </c>
      <c r="E142" s="119">
        <f t="shared" si="99"/>
        <v>418.298</v>
      </c>
      <c r="F142" s="134">
        <f>SUM(F124+F130+F136+F140)</f>
        <v>11.744</v>
      </c>
      <c r="G142" s="134">
        <f t="shared" ref="G142:W142" si="100">SUM(G124+G130+G136+G140)</f>
        <v>9.9450000000000021</v>
      </c>
      <c r="H142" s="134">
        <f t="shared" si="100"/>
        <v>34.035000000000004</v>
      </c>
      <c r="I142" s="134">
        <f t="shared" si="100"/>
        <v>290.404</v>
      </c>
      <c r="J142" s="134">
        <f t="shared" si="100"/>
        <v>6.1499999999999999E-2</v>
      </c>
      <c r="K142" s="134">
        <f t="shared" si="100"/>
        <v>0.27989999999999998</v>
      </c>
      <c r="L142" s="134">
        <f t="shared" si="100"/>
        <v>64.406000000000006</v>
      </c>
      <c r="M142" s="134">
        <f t="shared" si="100"/>
        <v>0.1525</v>
      </c>
      <c r="N142" s="134">
        <f t="shared" si="100"/>
        <v>1.1071</v>
      </c>
      <c r="O142" s="134">
        <f t="shared" si="100"/>
        <v>228.04499999999999</v>
      </c>
      <c r="P142" s="134">
        <f t="shared" si="100"/>
        <v>281.02000000000004</v>
      </c>
      <c r="Q142" s="134">
        <f t="shared" si="100"/>
        <v>326.5</v>
      </c>
      <c r="R142" s="134">
        <f t="shared" si="100"/>
        <v>40.325000000000003</v>
      </c>
      <c r="S142" s="134">
        <f t="shared" si="100"/>
        <v>245.52500000000001</v>
      </c>
      <c r="T142" s="134">
        <f t="shared" si="100"/>
        <v>0.78100000000000003</v>
      </c>
      <c r="U142" s="134">
        <f t="shared" si="100"/>
        <v>23.774999999999999</v>
      </c>
      <c r="V142" s="134">
        <f t="shared" si="100"/>
        <v>6.9610000000000003</v>
      </c>
      <c r="W142" s="134">
        <f t="shared" si="100"/>
        <v>45.045000000000002</v>
      </c>
      <c r="X142" s="17"/>
      <c r="Y142" s="262"/>
    </row>
    <row r="143" spans="1:49" x14ac:dyDescent="0.3">
      <c r="A143" s="263" t="s">
        <v>111</v>
      </c>
      <c r="B143" s="96"/>
      <c r="C143" s="96">
        <v>120</v>
      </c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262"/>
      <c r="AA143" s="17"/>
      <c r="AB143" s="96"/>
      <c r="AC143" s="96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t="s">
        <v>96</v>
      </c>
    </row>
    <row r="144" spans="1:49" s="201" customFormat="1" x14ac:dyDescent="0.3">
      <c r="A144" s="200" t="s">
        <v>135</v>
      </c>
      <c r="B144" s="96" t="s">
        <v>135</v>
      </c>
      <c r="C144" s="200"/>
      <c r="D144" s="199">
        <f>C143*AC144/AD145</f>
        <v>146.4</v>
      </c>
      <c r="E144" s="199">
        <f>C143*AD144/AD145</f>
        <v>120</v>
      </c>
      <c r="F144" s="199">
        <f>C143*AE144/AD145</f>
        <v>1.8</v>
      </c>
      <c r="G144" s="199">
        <f>C143*AF144/AD145</f>
        <v>0</v>
      </c>
      <c r="H144" s="199">
        <f>C143*AG144/AD145</f>
        <v>26.88</v>
      </c>
      <c r="I144" s="199">
        <f>C143*AH144/AD145</f>
        <v>114.72</v>
      </c>
      <c r="J144" s="199">
        <f>C143*AI144/AD145</f>
        <v>0</v>
      </c>
      <c r="K144" s="199">
        <f>C143*AJ144/AD145</f>
        <v>0</v>
      </c>
      <c r="L144" s="199">
        <f>C143*AK144/AD145</f>
        <v>0</v>
      </c>
      <c r="M144" s="199">
        <f>C143*AL144/AD145</f>
        <v>0</v>
      </c>
      <c r="N144" s="199">
        <f>C143*AM144/AD145</f>
        <v>0</v>
      </c>
      <c r="O144" s="199">
        <f>C143*AN144/AD145</f>
        <v>0</v>
      </c>
      <c r="P144" s="199">
        <f>C143*AO144/AD145</f>
        <v>0</v>
      </c>
      <c r="Q144" s="199">
        <f>C143*AP144/AD145</f>
        <v>0</v>
      </c>
      <c r="R144" s="199">
        <f>C143*AQ144/AD145</f>
        <v>0</v>
      </c>
      <c r="S144" s="199">
        <f>C143*AR144/AD145</f>
        <v>0</v>
      </c>
      <c r="T144" s="199">
        <f>C143*AS144/AD145</f>
        <v>0</v>
      </c>
      <c r="U144" s="199">
        <f>C143*AT144/AD145</f>
        <v>0</v>
      </c>
      <c r="V144" s="199">
        <f>C143*AU144/AD145</f>
        <v>0</v>
      </c>
      <c r="W144" s="199">
        <f>C143*AV144/AD145</f>
        <v>0</v>
      </c>
      <c r="X144" s="199" t="s">
        <v>114</v>
      </c>
      <c r="Y144" s="280">
        <v>19</v>
      </c>
      <c r="AA144" s="199"/>
      <c r="AB144" s="200" t="s">
        <v>135</v>
      </c>
      <c r="AC144" s="200">
        <v>122</v>
      </c>
      <c r="AD144" s="199">
        <v>100</v>
      </c>
      <c r="AE144" s="202">
        <v>1.5</v>
      </c>
      <c r="AF144" s="203">
        <v>0</v>
      </c>
      <c r="AG144" s="203">
        <v>22.4</v>
      </c>
      <c r="AH144" s="204">
        <v>95.6</v>
      </c>
      <c r="AI144" s="205"/>
      <c r="AJ144" s="205"/>
      <c r="AK144" s="205"/>
      <c r="AL144" s="205"/>
      <c r="AM144" s="205"/>
      <c r="AN144" s="205"/>
      <c r="AO144" s="199"/>
      <c r="AP144" s="199"/>
      <c r="AQ144" s="199"/>
      <c r="AR144" s="199"/>
      <c r="AS144" s="199"/>
      <c r="AT144" s="199"/>
      <c r="AU144" s="199"/>
      <c r="AV144" s="199"/>
    </row>
    <row r="145" spans="1:49" s="201" customFormat="1" x14ac:dyDescent="0.3">
      <c r="A145" s="200"/>
      <c r="B145" s="200"/>
      <c r="C145" s="200">
        <v>20</v>
      </c>
      <c r="D145" s="199"/>
      <c r="E145" s="199"/>
      <c r="F145" s="199"/>
      <c r="G145" s="199"/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  <c r="T145" s="199"/>
      <c r="U145" s="199"/>
      <c r="V145" s="199"/>
      <c r="W145" s="199"/>
      <c r="X145" s="199"/>
      <c r="Y145" s="280"/>
      <c r="AA145" s="199"/>
      <c r="AB145" s="156" t="s">
        <v>40</v>
      </c>
      <c r="AC145" s="200"/>
      <c r="AD145" s="199">
        <v>100</v>
      </c>
      <c r="AE145" s="199"/>
      <c r="AF145" s="199"/>
      <c r="AG145" s="199"/>
      <c r="AH145" s="199"/>
      <c r="AI145" s="199"/>
      <c r="AJ145" s="199"/>
      <c r="AK145" s="199"/>
      <c r="AL145" s="199"/>
      <c r="AM145" s="199"/>
      <c r="AN145" s="199"/>
      <c r="AO145" s="199"/>
      <c r="AP145" s="199"/>
      <c r="AQ145" s="199"/>
      <c r="AR145" s="199"/>
      <c r="AS145" s="199"/>
      <c r="AT145" s="199"/>
      <c r="AU145" s="199"/>
      <c r="AV145" s="199"/>
      <c r="AW145" s="201" t="s">
        <v>114</v>
      </c>
    </row>
    <row r="146" spans="1:49" s="143" customFormat="1" x14ac:dyDescent="0.3">
      <c r="A146" s="142" t="s">
        <v>113</v>
      </c>
      <c r="B146" s="142" t="s">
        <v>113</v>
      </c>
      <c r="C146" s="142"/>
      <c r="D146" s="141">
        <f>C145*AC146/AD147</f>
        <v>20</v>
      </c>
      <c r="E146" s="141">
        <f>C145*AD146/AD147</f>
        <v>20</v>
      </c>
      <c r="F146" s="141">
        <f>C145*AE146/AD147</f>
        <v>1.5</v>
      </c>
      <c r="G146" s="141">
        <f>C145*AF146/AD147</f>
        <v>2</v>
      </c>
      <c r="H146" s="141">
        <f>C145*AG146/AD147</f>
        <v>14.9</v>
      </c>
      <c r="I146" s="141">
        <f>C145*AH146/AD147</f>
        <v>83.2</v>
      </c>
      <c r="J146" s="141">
        <f>C145*AI146/AD147</f>
        <v>0</v>
      </c>
      <c r="K146" s="141">
        <f>C145*AJ146/AD147</f>
        <v>0</v>
      </c>
      <c r="L146" s="141">
        <f>C145*AK146/AD147</f>
        <v>0</v>
      </c>
      <c r="M146" s="141">
        <f>C145*AL146/AD147</f>
        <v>0</v>
      </c>
      <c r="N146" s="141">
        <f>C145*AM146/AD147</f>
        <v>0</v>
      </c>
      <c r="O146" s="141">
        <f>C145*AN146/AD147</f>
        <v>0</v>
      </c>
      <c r="P146" s="141">
        <f>C145*AO146/AD147</f>
        <v>0</v>
      </c>
      <c r="Q146" s="141">
        <f>C145*AP146/AD147</f>
        <v>0</v>
      </c>
      <c r="R146" s="141">
        <f>C145*AQ146/AD147</f>
        <v>0</v>
      </c>
      <c r="S146" s="141">
        <f>C145*AR146/AD147</f>
        <v>0</v>
      </c>
      <c r="T146" s="141">
        <f>C145*AS146/AD147</f>
        <v>0</v>
      </c>
      <c r="U146" s="141">
        <f>C145*AT146/AD147</f>
        <v>0</v>
      </c>
      <c r="V146" s="141">
        <f>C145*AU146/AD147</f>
        <v>0</v>
      </c>
      <c r="W146" s="141">
        <f>C145*AV146/AD147</f>
        <v>0</v>
      </c>
      <c r="X146" s="141" t="s">
        <v>114</v>
      </c>
      <c r="Y146" s="281">
        <v>6</v>
      </c>
      <c r="AA146" s="141"/>
      <c r="AB146" s="142" t="s">
        <v>113</v>
      </c>
      <c r="AC146" s="142">
        <v>20</v>
      </c>
      <c r="AD146" s="141">
        <v>20</v>
      </c>
      <c r="AE146" s="144">
        <v>1.5</v>
      </c>
      <c r="AF146" s="145">
        <v>2</v>
      </c>
      <c r="AG146" s="144">
        <v>14.9</v>
      </c>
      <c r="AH146" s="144">
        <v>83.2</v>
      </c>
      <c r="AI146" s="141"/>
      <c r="AJ146" s="141"/>
      <c r="AK146" s="141"/>
      <c r="AL146" s="141"/>
      <c r="AM146" s="141"/>
      <c r="AN146" s="141"/>
      <c r="AO146" s="141"/>
      <c r="AP146" s="141"/>
      <c r="AQ146" s="141"/>
      <c r="AR146" s="141"/>
      <c r="AS146" s="141"/>
      <c r="AT146" s="141"/>
      <c r="AU146" s="141"/>
      <c r="AV146" s="141"/>
    </row>
    <row r="147" spans="1:49" s="143" customFormat="1" ht="18" x14ac:dyDescent="0.35">
      <c r="A147" s="282" t="s">
        <v>152</v>
      </c>
      <c r="B147" s="152"/>
      <c r="C147" s="152">
        <f>SUM(C143:C146)</f>
        <v>140</v>
      </c>
      <c r="D147" s="152">
        <f t="shared" ref="D147:E147" si="101">SUM(D143:D146)</f>
        <v>166.4</v>
      </c>
      <c r="E147" s="152">
        <f t="shared" si="101"/>
        <v>140</v>
      </c>
      <c r="F147" s="151">
        <f>SUM(F144:F146)</f>
        <v>3.3</v>
      </c>
      <c r="G147" s="151">
        <f t="shared" ref="G147:W147" si="102">SUM(G144:G146)</f>
        <v>2</v>
      </c>
      <c r="H147" s="151">
        <f t="shared" si="102"/>
        <v>41.78</v>
      </c>
      <c r="I147" s="151">
        <f t="shared" si="102"/>
        <v>197.92000000000002</v>
      </c>
      <c r="J147" s="151">
        <f t="shared" si="102"/>
        <v>0</v>
      </c>
      <c r="K147" s="151">
        <f t="shared" si="102"/>
        <v>0</v>
      </c>
      <c r="L147" s="151">
        <f t="shared" si="102"/>
        <v>0</v>
      </c>
      <c r="M147" s="151">
        <f t="shared" si="102"/>
        <v>0</v>
      </c>
      <c r="N147" s="151">
        <f t="shared" si="102"/>
        <v>0</v>
      </c>
      <c r="O147" s="151">
        <f t="shared" si="102"/>
        <v>0</v>
      </c>
      <c r="P147" s="151">
        <f t="shared" si="102"/>
        <v>0</v>
      </c>
      <c r="Q147" s="151">
        <f t="shared" si="102"/>
        <v>0</v>
      </c>
      <c r="R147" s="151">
        <f t="shared" si="102"/>
        <v>0</v>
      </c>
      <c r="S147" s="151">
        <f t="shared" si="102"/>
        <v>0</v>
      </c>
      <c r="T147" s="151">
        <f t="shared" si="102"/>
        <v>0</v>
      </c>
      <c r="U147" s="151">
        <f t="shared" si="102"/>
        <v>0</v>
      </c>
      <c r="V147" s="151">
        <f t="shared" si="102"/>
        <v>0</v>
      </c>
      <c r="W147" s="151">
        <f t="shared" si="102"/>
        <v>0</v>
      </c>
      <c r="X147" s="141"/>
      <c r="Y147" s="281"/>
      <c r="AA147" s="141"/>
      <c r="AB147" s="142"/>
      <c r="AC147" s="142"/>
      <c r="AD147" s="141">
        <v>20</v>
      </c>
      <c r="AE147" s="144">
        <f>SUM(AE146)</f>
        <v>1.5</v>
      </c>
      <c r="AF147" s="144">
        <f t="shared" ref="AF147:AV147" si="103">SUM(AF146)</f>
        <v>2</v>
      </c>
      <c r="AG147" s="144">
        <f t="shared" si="103"/>
        <v>14.9</v>
      </c>
      <c r="AH147" s="144">
        <f t="shared" si="103"/>
        <v>83.2</v>
      </c>
      <c r="AI147" s="144">
        <f t="shared" si="103"/>
        <v>0</v>
      </c>
      <c r="AJ147" s="144">
        <f t="shared" si="103"/>
        <v>0</v>
      </c>
      <c r="AK147" s="144">
        <f t="shared" si="103"/>
        <v>0</v>
      </c>
      <c r="AL147" s="144">
        <f t="shared" si="103"/>
        <v>0</v>
      </c>
      <c r="AM147" s="144">
        <f t="shared" si="103"/>
        <v>0</v>
      </c>
      <c r="AN147" s="144">
        <f t="shared" si="103"/>
        <v>0</v>
      </c>
      <c r="AO147" s="144">
        <f t="shared" si="103"/>
        <v>0</v>
      </c>
      <c r="AP147" s="144">
        <f t="shared" si="103"/>
        <v>0</v>
      </c>
      <c r="AQ147" s="144">
        <f t="shared" si="103"/>
        <v>0</v>
      </c>
      <c r="AR147" s="144">
        <f t="shared" si="103"/>
        <v>0</v>
      </c>
      <c r="AS147" s="144">
        <f t="shared" si="103"/>
        <v>0</v>
      </c>
      <c r="AT147" s="144">
        <f t="shared" si="103"/>
        <v>0</v>
      </c>
      <c r="AU147" s="144">
        <f t="shared" si="103"/>
        <v>0</v>
      </c>
      <c r="AV147" s="144">
        <f t="shared" si="103"/>
        <v>0</v>
      </c>
    </row>
    <row r="148" spans="1:49" x14ac:dyDescent="0.3">
      <c r="A148" s="263" t="s">
        <v>134</v>
      </c>
      <c r="B148" s="17"/>
      <c r="C148" s="92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262"/>
    </row>
    <row r="149" spans="1:49" x14ac:dyDescent="0.3">
      <c r="A149" s="263" t="s">
        <v>136</v>
      </c>
      <c r="B149" s="17"/>
      <c r="C149" s="17">
        <v>180</v>
      </c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 t="s">
        <v>137</v>
      </c>
      <c r="Y149" s="262">
        <v>20</v>
      </c>
      <c r="AA149" t="s">
        <v>136</v>
      </c>
      <c r="AW149" t="s">
        <v>137</v>
      </c>
    </row>
    <row r="150" spans="1:49" ht="15" customHeight="1" x14ac:dyDescent="0.3">
      <c r="A150" s="263"/>
      <c r="B150" s="70" t="s">
        <v>55</v>
      </c>
      <c r="C150" s="92"/>
      <c r="D150" s="17">
        <f>C$149*AC150/AD$160</f>
        <v>47.771999999999991</v>
      </c>
      <c r="E150" s="17">
        <f>C$149*AD150/AD$160</f>
        <v>35.118000000000002</v>
      </c>
      <c r="F150" s="84">
        <f>$C$149*AE$150/$AD$160</f>
        <v>0.66600000000000004</v>
      </c>
      <c r="G150" s="84">
        <f t="shared" ref="G150:W150" si="104">$C$149*AF$150/$AD$160</f>
        <v>0.12599999999999997</v>
      </c>
      <c r="H150" s="84">
        <f t="shared" si="104"/>
        <v>5.202</v>
      </c>
      <c r="I150" s="84">
        <f t="shared" si="104"/>
        <v>24.588000000000001</v>
      </c>
      <c r="J150" s="84">
        <f t="shared" si="104"/>
        <v>3.0600000000000002E-2</v>
      </c>
      <c r="K150" s="84">
        <f t="shared" si="104"/>
        <v>1.9800000000000002E-2</v>
      </c>
      <c r="L150" s="84">
        <f t="shared" si="104"/>
        <v>0.63179999999999992</v>
      </c>
      <c r="M150" s="84">
        <f t="shared" si="104"/>
        <v>0</v>
      </c>
      <c r="N150" s="84">
        <f t="shared" si="104"/>
        <v>2.8079999999999998</v>
      </c>
      <c r="O150" s="84">
        <f t="shared" si="104"/>
        <v>1.3337999999999999</v>
      </c>
      <c r="P150" s="84">
        <f t="shared" si="104"/>
        <v>165.6</v>
      </c>
      <c r="Q150" s="84">
        <f t="shared" si="104"/>
        <v>3.06</v>
      </c>
      <c r="R150" s="84">
        <f t="shared" si="104"/>
        <v>7.02</v>
      </c>
      <c r="S150" s="84">
        <f t="shared" si="104"/>
        <v>17.64</v>
      </c>
      <c r="T150" s="84">
        <f t="shared" si="104"/>
        <v>0.27539999999999998</v>
      </c>
      <c r="U150" s="84">
        <f t="shared" si="104"/>
        <v>1.7640000000000002</v>
      </c>
      <c r="V150" s="84">
        <f t="shared" si="104"/>
        <v>8.2799999999999999E-2</v>
      </c>
      <c r="W150" s="84">
        <f t="shared" si="104"/>
        <v>10.62</v>
      </c>
      <c r="X150" s="17"/>
      <c r="Y150" s="262"/>
      <c r="AB150" s="86" t="s">
        <v>55</v>
      </c>
      <c r="AC150" s="56">
        <v>265.39999999999998</v>
      </c>
      <c r="AD150" s="56">
        <v>195.1</v>
      </c>
      <c r="AE150" s="56">
        <v>3.7</v>
      </c>
      <c r="AF150" s="56">
        <v>0.7</v>
      </c>
      <c r="AG150" s="56">
        <v>28.9</v>
      </c>
      <c r="AH150" s="56">
        <v>136.6</v>
      </c>
      <c r="AI150" s="64">
        <v>0.17</v>
      </c>
      <c r="AJ150" s="64">
        <v>0.11</v>
      </c>
      <c r="AK150" s="43">
        <v>3.51</v>
      </c>
      <c r="AL150" s="62">
        <v>0</v>
      </c>
      <c r="AM150" s="63">
        <v>15.6</v>
      </c>
      <c r="AN150" s="64">
        <v>7.41</v>
      </c>
      <c r="AO150" s="62">
        <v>920</v>
      </c>
      <c r="AP150" s="62">
        <v>17</v>
      </c>
      <c r="AQ150" s="62">
        <v>39</v>
      </c>
      <c r="AR150" s="62">
        <v>98</v>
      </c>
      <c r="AS150" s="64">
        <v>1.53</v>
      </c>
      <c r="AT150" s="30">
        <v>9.8000000000000007</v>
      </c>
      <c r="AU150" s="64">
        <v>0.46</v>
      </c>
      <c r="AV150" s="28">
        <v>59</v>
      </c>
    </row>
    <row r="151" spans="1:49" ht="15" customHeight="1" x14ac:dyDescent="0.3">
      <c r="A151" s="263"/>
      <c r="B151" s="70" t="s">
        <v>53</v>
      </c>
      <c r="C151" s="92"/>
      <c r="D151" s="17">
        <f t="shared" ref="D151:D159" si="105">C$149*AC151/AD$160</f>
        <v>6.4980000000000002</v>
      </c>
      <c r="E151" s="17">
        <f t="shared" ref="E151:E159" si="106">C$149*AD151/AD$160</f>
        <v>6.4980000000000002</v>
      </c>
      <c r="F151" s="84">
        <f>$C$149*AE$151/$AD$160</f>
        <v>0.216</v>
      </c>
      <c r="G151" s="84">
        <f t="shared" ref="G151:W151" si="107">$C$149*AF$151/$AD$160</f>
        <v>0</v>
      </c>
      <c r="H151" s="84">
        <f t="shared" si="107"/>
        <v>0.70199999999999996</v>
      </c>
      <c r="I151" s="84">
        <f t="shared" si="107"/>
        <v>3.6719999999999997</v>
      </c>
      <c r="J151" s="84">
        <f t="shared" si="107"/>
        <v>1.8E-3</v>
      </c>
      <c r="K151" s="84">
        <f t="shared" si="107"/>
        <v>1.8E-3</v>
      </c>
      <c r="L151" s="84">
        <f t="shared" si="107"/>
        <v>7.7939999999999987</v>
      </c>
      <c r="M151" s="84">
        <f t="shared" si="107"/>
        <v>0</v>
      </c>
      <c r="N151" s="84">
        <f t="shared" si="107"/>
        <v>0.67500000000000004</v>
      </c>
      <c r="O151" s="84">
        <f t="shared" si="107"/>
        <v>0.49320000000000003</v>
      </c>
      <c r="P151" s="84">
        <f t="shared" si="107"/>
        <v>36.18</v>
      </c>
      <c r="Q151" s="84">
        <f t="shared" si="107"/>
        <v>1.1519999999999999</v>
      </c>
      <c r="R151" s="84">
        <f t="shared" si="107"/>
        <v>2.52</v>
      </c>
      <c r="S151" s="84">
        <f t="shared" si="107"/>
        <v>3.96</v>
      </c>
      <c r="T151" s="84">
        <f t="shared" si="107"/>
        <v>0.1134</v>
      </c>
      <c r="U151" s="84">
        <f t="shared" si="107"/>
        <v>0</v>
      </c>
      <c r="V151" s="84">
        <f t="shared" si="107"/>
        <v>3.9600000000000003E-2</v>
      </c>
      <c r="W151" s="84">
        <f t="shared" si="107"/>
        <v>0</v>
      </c>
      <c r="X151" s="17"/>
      <c r="Y151" s="262"/>
      <c r="AB151" s="86" t="s">
        <v>53</v>
      </c>
      <c r="AC151" s="56">
        <v>36.1</v>
      </c>
      <c r="AD151" s="56">
        <v>36.1</v>
      </c>
      <c r="AE151" s="56">
        <v>1.2</v>
      </c>
      <c r="AF151" s="57">
        <v>0</v>
      </c>
      <c r="AG151" s="56">
        <v>3.9</v>
      </c>
      <c r="AH151" s="56">
        <v>20.399999999999999</v>
      </c>
      <c r="AI151" s="64">
        <v>0.01</v>
      </c>
      <c r="AJ151" s="64">
        <v>0.01</v>
      </c>
      <c r="AK151" s="30">
        <v>43.3</v>
      </c>
      <c r="AL151" s="62">
        <v>0</v>
      </c>
      <c r="AM151" s="64">
        <v>3.75</v>
      </c>
      <c r="AN151" s="64">
        <v>2.74</v>
      </c>
      <c r="AO151" s="62">
        <v>201</v>
      </c>
      <c r="AP151" s="63">
        <v>6.4</v>
      </c>
      <c r="AQ151" s="62">
        <v>14</v>
      </c>
      <c r="AR151" s="62">
        <v>22</v>
      </c>
      <c r="AS151" s="64">
        <v>0.63</v>
      </c>
      <c r="AT151" s="28">
        <v>0</v>
      </c>
      <c r="AU151" s="64">
        <v>0.22</v>
      </c>
      <c r="AV151" s="28">
        <v>0</v>
      </c>
    </row>
    <row r="152" spans="1:49" ht="15" customHeight="1" x14ac:dyDescent="0.3">
      <c r="A152" s="263"/>
      <c r="B152" s="70" t="s">
        <v>50</v>
      </c>
      <c r="C152" s="92"/>
      <c r="D152" s="17">
        <f t="shared" si="105"/>
        <v>8.7840000000000007</v>
      </c>
      <c r="E152" s="17">
        <f t="shared" si="106"/>
        <v>7.02</v>
      </c>
      <c r="F152" s="84">
        <f>$C$149*AE$152/$AD$160</f>
        <v>0.09</v>
      </c>
      <c r="G152" s="84">
        <f t="shared" ref="G152:W152" si="108">$C$149*AF$152/$AD$160</f>
        <v>1.7999999999999999E-2</v>
      </c>
      <c r="H152" s="84">
        <f t="shared" si="108"/>
        <v>0.52200000000000002</v>
      </c>
      <c r="I152" s="84">
        <f t="shared" si="108"/>
        <v>2.5739999999999998</v>
      </c>
      <c r="J152" s="84">
        <f t="shared" si="108"/>
        <v>1.8E-3</v>
      </c>
      <c r="K152" s="84">
        <f t="shared" si="108"/>
        <v>1.8E-3</v>
      </c>
      <c r="L152" s="84">
        <f t="shared" si="108"/>
        <v>0</v>
      </c>
      <c r="M152" s="84">
        <f t="shared" si="108"/>
        <v>0</v>
      </c>
      <c r="N152" s="84">
        <f t="shared" si="108"/>
        <v>0.28079999999999999</v>
      </c>
      <c r="O152" s="84">
        <f t="shared" si="108"/>
        <v>0.2142</v>
      </c>
      <c r="P152" s="84">
        <f t="shared" si="108"/>
        <v>10.206</v>
      </c>
      <c r="Q152" s="84">
        <f t="shared" si="108"/>
        <v>1.98</v>
      </c>
      <c r="R152" s="84">
        <f t="shared" si="108"/>
        <v>0.86399999999999999</v>
      </c>
      <c r="S152" s="84">
        <f t="shared" si="108"/>
        <v>3.6</v>
      </c>
      <c r="T152" s="84">
        <f t="shared" si="108"/>
        <v>4.8600000000000004E-2</v>
      </c>
      <c r="U152" s="84">
        <f t="shared" si="108"/>
        <v>0.216</v>
      </c>
      <c r="V152" s="84">
        <f t="shared" si="108"/>
        <v>3.0600000000000002E-2</v>
      </c>
      <c r="W152" s="84">
        <f t="shared" si="108"/>
        <v>2.16</v>
      </c>
      <c r="X152" s="17"/>
      <c r="Y152" s="262"/>
      <c r="AB152" s="86" t="s">
        <v>50</v>
      </c>
      <c r="AC152" s="56">
        <v>48.8</v>
      </c>
      <c r="AD152" s="57">
        <v>39</v>
      </c>
      <c r="AE152" s="56">
        <v>0.5</v>
      </c>
      <c r="AF152" s="56">
        <v>0.1</v>
      </c>
      <c r="AG152" s="56">
        <v>2.9</v>
      </c>
      <c r="AH152" s="56">
        <v>14.3</v>
      </c>
      <c r="AI152" s="64">
        <v>0.01</v>
      </c>
      <c r="AJ152" s="64">
        <v>0.01</v>
      </c>
      <c r="AK152" s="28">
        <v>0</v>
      </c>
      <c r="AL152" s="62">
        <v>0</v>
      </c>
      <c r="AM152" s="64">
        <v>1.56</v>
      </c>
      <c r="AN152" s="64">
        <v>1.19</v>
      </c>
      <c r="AO152" s="63">
        <v>56.7</v>
      </c>
      <c r="AP152" s="62">
        <v>11</v>
      </c>
      <c r="AQ152" s="63">
        <v>4.8</v>
      </c>
      <c r="AR152" s="62">
        <v>20</v>
      </c>
      <c r="AS152" s="64">
        <v>0.27</v>
      </c>
      <c r="AT152" s="30">
        <v>1.2</v>
      </c>
      <c r="AU152" s="64">
        <v>0.17</v>
      </c>
      <c r="AV152" s="28">
        <v>12</v>
      </c>
    </row>
    <row r="153" spans="1:49" x14ac:dyDescent="0.3">
      <c r="A153" s="263"/>
      <c r="B153" s="70" t="s">
        <v>51</v>
      </c>
      <c r="C153" s="92"/>
      <c r="D153" s="17">
        <f t="shared" si="105"/>
        <v>4.3920000000000003</v>
      </c>
      <c r="E153" s="17">
        <f t="shared" si="106"/>
        <v>3.51</v>
      </c>
      <c r="F153" s="84">
        <f>$C$149*AE$153/$AD$160</f>
        <v>3.5999999999999997E-2</v>
      </c>
      <c r="G153" s="84">
        <f t="shared" ref="G153:W153" si="109">$C$149*AF$153/$AD$160</f>
        <v>0</v>
      </c>
      <c r="H153" s="84">
        <f t="shared" si="109"/>
        <v>0.216</v>
      </c>
      <c r="I153" s="84">
        <f t="shared" si="109"/>
        <v>1.08</v>
      </c>
      <c r="J153" s="84">
        <f t="shared" si="109"/>
        <v>1.8E-3</v>
      </c>
      <c r="K153" s="84">
        <f t="shared" si="109"/>
        <v>1.8E-3</v>
      </c>
      <c r="L153" s="84">
        <f t="shared" si="109"/>
        <v>42.12</v>
      </c>
      <c r="M153" s="84">
        <f t="shared" si="109"/>
        <v>0</v>
      </c>
      <c r="N153" s="84">
        <f t="shared" si="109"/>
        <v>7.0199999999999999E-2</v>
      </c>
      <c r="O153" s="84">
        <f t="shared" si="109"/>
        <v>0.55979999999999996</v>
      </c>
      <c r="P153" s="84">
        <f t="shared" si="109"/>
        <v>5.8319999999999999</v>
      </c>
      <c r="Q153" s="84">
        <f t="shared" si="109"/>
        <v>0.82799999999999985</v>
      </c>
      <c r="R153" s="84">
        <f t="shared" si="109"/>
        <v>1.17</v>
      </c>
      <c r="S153" s="84">
        <f t="shared" si="109"/>
        <v>1.6740000000000002</v>
      </c>
      <c r="T153" s="84">
        <f t="shared" si="109"/>
        <v>2.1599999999999998E-2</v>
      </c>
      <c r="U153" s="84">
        <f t="shared" si="109"/>
        <v>0.18</v>
      </c>
      <c r="V153" s="84">
        <f t="shared" si="109"/>
        <v>3.5999999999999999E-3</v>
      </c>
      <c r="W153" s="84">
        <f t="shared" si="109"/>
        <v>1.98</v>
      </c>
      <c r="X153" s="17"/>
      <c r="Y153" s="262"/>
      <c r="AB153" s="86" t="s">
        <v>51</v>
      </c>
      <c r="AC153" s="56">
        <v>24.4</v>
      </c>
      <c r="AD153" s="56">
        <v>19.5</v>
      </c>
      <c r="AE153" s="56">
        <v>0.2</v>
      </c>
      <c r="AF153" s="57">
        <v>0</v>
      </c>
      <c r="AG153" s="56">
        <v>1.2</v>
      </c>
      <c r="AH153" s="57">
        <v>6</v>
      </c>
      <c r="AI153" s="64">
        <v>0.01</v>
      </c>
      <c r="AJ153" s="64">
        <v>0.01</v>
      </c>
      <c r="AK153" s="28">
        <v>234</v>
      </c>
      <c r="AL153" s="62">
        <v>0</v>
      </c>
      <c r="AM153" s="64">
        <v>0.39</v>
      </c>
      <c r="AN153" s="64">
        <v>3.11</v>
      </c>
      <c r="AO153" s="63">
        <v>32.4</v>
      </c>
      <c r="AP153" s="63">
        <v>4.5999999999999996</v>
      </c>
      <c r="AQ153" s="63">
        <v>6.5</v>
      </c>
      <c r="AR153" s="63">
        <v>9.3000000000000007</v>
      </c>
      <c r="AS153" s="64">
        <v>0.12</v>
      </c>
      <c r="AT153" s="28">
        <v>1</v>
      </c>
      <c r="AU153" s="64">
        <v>0.02</v>
      </c>
      <c r="AV153" s="28">
        <v>11</v>
      </c>
    </row>
    <row r="154" spans="1:49" x14ac:dyDescent="0.3">
      <c r="A154" s="263"/>
      <c r="B154" s="70" t="s">
        <v>54</v>
      </c>
      <c r="C154" s="92"/>
      <c r="D154" s="17">
        <f t="shared" si="105"/>
        <v>54</v>
      </c>
      <c r="E154" s="17">
        <f t="shared" si="106"/>
        <v>40.5</v>
      </c>
      <c r="F154" s="84">
        <f>$C$149*AE$154/$AD$160</f>
        <v>0.50399999999999989</v>
      </c>
      <c r="G154" s="84">
        <f t="shared" ref="G154:W154" si="110">$C$149*AF$154/$AD$160</f>
        <v>3.5999999999999997E-2</v>
      </c>
      <c r="H154" s="84">
        <f t="shared" si="110"/>
        <v>2.8079999999999998</v>
      </c>
      <c r="I154" s="84">
        <f t="shared" si="110"/>
        <v>13.517999999999999</v>
      </c>
      <c r="J154" s="84">
        <f t="shared" si="110"/>
        <v>5.3999999999999994E-3</v>
      </c>
      <c r="K154" s="84">
        <f t="shared" si="110"/>
        <v>1.0799999999999999E-2</v>
      </c>
      <c r="L154" s="84">
        <f t="shared" si="110"/>
        <v>0.42119999999999996</v>
      </c>
      <c r="M154" s="84">
        <f t="shared" si="110"/>
        <v>0</v>
      </c>
      <c r="N154" s="84">
        <f t="shared" si="110"/>
        <v>1.4039999999999999</v>
      </c>
      <c r="O154" s="84">
        <f t="shared" si="110"/>
        <v>12.276</v>
      </c>
      <c r="P154" s="84">
        <f t="shared" si="110"/>
        <v>83.88</v>
      </c>
      <c r="Q154" s="84">
        <f t="shared" si="110"/>
        <v>11.52</v>
      </c>
      <c r="R154" s="84">
        <f t="shared" si="110"/>
        <v>6.66</v>
      </c>
      <c r="S154" s="84">
        <f t="shared" si="110"/>
        <v>13.14</v>
      </c>
      <c r="T154" s="84">
        <f t="shared" si="110"/>
        <v>0.4284</v>
      </c>
      <c r="U154" s="84">
        <f t="shared" si="110"/>
        <v>2.52</v>
      </c>
      <c r="V154" s="84">
        <f t="shared" si="110"/>
        <v>0.216</v>
      </c>
      <c r="W154" s="84">
        <f t="shared" si="110"/>
        <v>7.02</v>
      </c>
      <c r="X154" s="17"/>
      <c r="Y154" s="262"/>
      <c r="AB154" s="86" t="s">
        <v>54</v>
      </c>
      <c r="AC154" s="299">
        <v>300</v>
      </c>
      <c r="AD154" s="299">
        <v>225</v>
      </c>
      <c r="AE154" s="56">
        <v>2.8</v>
      </c>
      <c r="AF154" s="56">
        <v>0.2</v>
      </c>
      <c r="AG154" s="56">
        <v>15.6</v>
      </c>
      <c r="AH154" s="56">
        <v>75.099999999999994</v>
      </c>
      <c r="AI154" s="64">
        <v>0.03</v>
      </c>
      <c r="AJ154" s="64">
        <v>0.06</v>
      </c>
      <c r="AK154" s="43">
        <v>2.34</v>
      </c>
      <c r="AL154" s="62">
        <v>0</v>
      </c>
      <c r="AM154" s="63">
        <v>7.8</v>
      </c>
      <c r="AN154" s="63">
        <v>68.2</v>
      </c>
      <c r="AO154" s="62">
        <v>466</v>
      </c>
      <c r="AP154" s="62">
        <v>64</v>
      </c>
      <c r="AQ154" s="62">
        <v>37</v>
      </c>
      <c r="AR154" s="62">
        <v>73</v>
      </c>
      <c r="AS154" s="64">
        <v>2.38</v>
      </c>
      <c r="AT154" s="28">
        <v>14</v>
      </c>
      <c r="AU154" s="63">
        <v>1.2</v>
      </c>
      <c r="AV154" s="28">
        <v>39</v>
      </c>
    </row>
    <row r="155" spans="1:49" x14ac:dyDescent="0.3">
      <c r="A155" s="263"/>
      <c r="B155" s="70" t="s">
        <v>61</v>
      </c>
      <c r="C155" s="92"/>
      <c r="D155" s="17">
        <f t="shared" si="105"/>
        <v>4.3920000000000003</v>
      </c>
      <c r="E155" s="17">
        <f t="shared" si="106"/>
        <v>4.3920000000000003</v>
      </c>
      <c r="F155" s="84">
        <f>$C$149*AE$155/$AD$160</f>
        <v>0.108</v>
      </c>
      <c r="G155" s="84">
        <f t="shared" ref="G155:W155" si="111">$C$149*AF$155/$AD$160</f>
        <v>0.57599999999999996</v>
      </c>
      <c r="H155" s="84">
        <f t="shared" si="111"/>
        <v>0.14399999999999999</v>
      </c>
      <c r="I155" s="84">
        <f t="shared" si="111"/>
        <v>6.2279999999999998</v>
      </c>
      <c r="J155" s="84">
        <f t="shared" si="111"/>
        <v>1.8E-3</v>
      </c>
      <c r="K155" s="84">
        <f t="shared" si="111"/>
        <v>3.5999999999999999E-3</v>
      </c>
      <c r="L155" s="84">
        <f t="shared" si="111"/>
        <v>2.8260000000000001</v>
      </c>
      <c r="M155" s="84">
        <f t="shared" si="111"/>
        <v>0</v>
      </c>
      <c r="N155" s="84">
        <f t="shared" si="111"/>
        <v>7.1999999999999998E-3</v>
      </c>
      <c r="O155" s="84">
        <f t="shared" si="111"/>
        <v>1.3337999999999999</v>
      </c>
      <c r="P155" s="84">
        <f t="shared" si="111"/>
        <v>4.2300000000000004</v>
      </c>
      <c r="Q155" s="84">
        <f t="shared" si="111"/>
        <v>3.42</v>
      </c>
      <c r="R155" s="84">
        <f t="shared" si="111"/>
        <v>0.34200000000000003</v>
      </c>
      <c r="S155" s="84">
        <f t="shared" si="111"/>
        <v>2.34</v>
      </c>
      <c r="T155" s="84">
        <f t="shared" si="111"/>
        <v>7.1999999999999998E-3</v>
      </c>
      <c r="U155" s="84">
        <f t="shared" si="111"/>
        <v>0.39600000000000007</v>
      </c>
      <c r="V155" s="84">
        <f t="shared" si="111"/>
        <v>1.6199999999999999E-2</v>
      </c>
      <c r="W155" s="84">
        <f t="shared" si="111"/>
        <v>0.61199999999999999</v>
      </c>
      <c r="X155" s="17"/>
      <c r="Y155" s="262"/>
      <c r="AB155" s="86" t="s">
        <v>61</v>
      </c>
      <c r="AC155" s="56">
        <v>24.4</v>
      </c>
      <c r="AD155" s="56">
        <v>24.4</v>
      </c>
      <c r="AE155" s="56">
        <v>0.6</v>
      </c>
      <c r="AF155" s="56">
        <v>3.2</v>
      </c>
      <c r="AG155" s="56">
        <v>0.8</v>
      </c>
      <c r="AH155" s="56">
        <v>34.6</v>
      </c>
      <c r="AI155" s="64">
        <v>0.01</v>
      </c>
      <c r="AJ155" s="64">
        <v>0.02</v>
      </c>
      <c r="AK155" s="30">
        <v>15.7</v>
      </c>
      <c r="AL155" s="62">
        <v>0</v>
      </c>
      <c r="AM155" s="64">
        <v>0.04</v>
      </c>
      <c r="AN155" s="64">
        <v>7.41</v>
      </c>
      <c r="AO155" s="63">
        <v>23.5</v>
      </c>
      <c r="AP155" s="62">
        <v>19</v>
      </c>
      <c r="AQ155" s="63">
        <v>1.9</v>
      </c>
      <c r="AR155" s="62">
        <v>13</v>
      </c>
      <c r="AS155" s="64">
        <v>0.04</v>
      </c>
      <c r="AT155" s="30">
        <v>2.2000000000000002</v>
      </c>
      <c r="AU155" s="64">
        <v>0.09</v>
      </c>
      <c r="AV155" s="30">
        <v>3.4</v>
      </c>
    </row>
    <row r="156" spans="1:49" ht="15" customHeight="1" x14ac:dyDescent="0.3">
      <c r="A156" s="263"/>
      <c r="B156" s="70" t="s">
        <v>46</v>
      </c>
      <c r="C156" s="92"/>
      <c r="D156" s="17">
        <f t="shared" si="105"/>
        <v>3.51</v>
      </c>
      <c r="E156" s="17">
        <f t="shared" si="106"/>
        <v>3.51</v>
      </c>
      <c r="F156" s="84">
        <f>$C$149*AE$156/$AD$160</f>
        <v>0</v>
      </c>
      <c r="G156" s="84">
        <f t="shared" ref="G156:W156" si="112">$C$149*AF$156/$AD$160</f>
        <v>3.0960000000000001</v>
      </c>
      <c r="H156" s="84">
        <f t="shared" si="112"/>
        <v>0</v>
      </c>
      <c r="I156" s="84">
        <f t="shared" si="112"/>
        <v>27.792000000000002</v>
      </c>
      <c r="J156" s="84">
        <f t="shared" si="112"/>
        <v>0</v>
      </c>
      <c r="K156" s="84">
        <f t="shared" si="112"/>
        <v>0</v>
      </c>
      <c r="L156" s="84">
        <f t="shared" si="112"/>
        <v>0</v>
      </c>
      <c r="M156" s="84">
        <f t="shared" si="112"/>
        <v>0</v>
      </c>
      <c r="N156" s="84">
        <f t="shared" si="112"/>
        <v>0</v>
      </c>
      <c r="O156" s="84">
        <f t="shared" si="112"/>
        <v>0</v>
      </c>
      <c r="P156" s="84">
        <f t="shared" si="112"/>
        <v>0</v>
      </c>
      <c r="Q156" s="84">
        <f t="shared" si="112"/>
        <v>0</v>
      </c>
      <c r="R156" s="84">
        <f t="shared" si="112"/>
        <v>0</v>
      </c>
      <c r="S156" s="84">
        <f t="shared" si="112"/>
        <v>5.3999999999999999E-2</v>
      </c>
      <c r="T156" s="84">
        <f t="shared" si="112"/>
        <v>0</v>
      </c>
      <c r="U156" s="84">
        <f t="shared" si="112"/>
        <v>0</v>
      </c>
      <c r="V156" s="84">
        <f t="shared" si="112"/>
        <v>0</v>
      </c>
      <c r="W156" s="84">
        <f t="shared" si="112"/>
        <v>0</v>
      </c>
      <c r="X156" s="17"/>
      <c r="Y156" s="262"/>
      <c r="AB156" s="86" t="s">
        <v>46</v>
      </c>
      <c r="AC156" s="56">
        <v>19.5</v>
      </c>
      <c r="AD156" s="56">
        <v>19.5</v>
      </c>
      <c r="AE156" s="57">
        <v>0</v>
      </c>
      <c r="AF156" s="56">
        <v>17.2</v>
      </c>
      <c r="AG156" s="57">
        <v>0</v>
      </c>
      <c r="AH156" s="56">
        <v>154.4</v>
      </c>
      <c r="AI156" s="62">
        <v>0</v>
      </c>
      <c r="AJ156" s="62">
        <v>0</v>
      </c>
      <c r="AK156" s="28">
        <v>0</v>
      </c>
      <c r="AL156" s="62">
        <v>0</v>
      </c>
      <c r="AM156" s="62">
        <v>0</v>
      </c>
      <c r="AN156" s="62">
        <v>0</v>
      </c>
      <c r="AO156" s="62">
        <v>0</v>
      </c>
      <c r="AP156" s="62">
        <v>0</v>
      </c>
      <c r="AQ156" s="62">
        <v>0</v>
      </c>
      <c r="AR156" s="63">
        <v>0.3</v>
      </c>
      <c r="AS156" s="62">
        <v>0</v>
      </c>
      <c r="AT156" s="28">
        <v>0</v>
      </c>
      <c r="AU156" s="62">
        <v>0</v>
      </c>
      <c r="AV156" s="28">
        <v>0</v>
      </c>
    </row>
    <row r="157" spans="1:49" ht="15" customHeight="1" x14ac:dyDescent="0.3">
      <c r="A157" s="263"/>
      <c r="B157" s="70" t="s">
        <v>58</v>
      </c>
      <c r="C157" s="92"/>
      <c r="D157" s="17">
        <f t="shared" si="105"/>
        <v>0</v>
      </c>
      <c r="E157" s="17">
        <f t="shared" si="106"/>
        <v>0</v>
      </c>
      <c r="F157" s="84">
        <f>$C$149*AE$157/$AD$160</f>
        <v>0</v>
      </c>
      <c r="G157" s="84">
        <f t="shared" ref="G157:W157" si="113">$C$149*AF$157/$AD$160</f>
        <v>0</v>
      </c>
      <c r="H157" s="84">
        <f t="shared" si="113"/>
        <v>0</v>
      </c>
      <c r="I157" s="84">
        <f t="shared" si="113"/>
        <v>1.7999999999999999E-2</v>
      </c>
      <c r="J157" s="84">
        <f t="shared" si="113"/>
        <v>0</v>
      </c>
      <c r="K157" s="84">
        <f t="shared" si="113"/>
        <v>0</v>
      </c>
      <c r="L157" s="84">
        <f t="shared" si="113"/>
        <v>1.6199999999999999E-2</v>
      </c>
      <c r="M157" s="84">
        <f t="shared" si="113"/>
        <v>0</v>
      </c>
      <c r="N157" s="84">
        <f t="shared" si="113"/>
        <v>1.8E-3</v>
      </c>
      <c r="O157" s="84">
        <f t="shared" si="113"/>
        <v>1.8E-3</v>
      </c>
      <c r="P157" s="84">
        <f t="shared" si="113"/>
        <v>3.78E-2</v>
      </c>
      <c r="Q157" s="84">
        <f t="shared" si="113"/>
        <v>7.1999999999999995E-2</v>
      </c>
      <c r="R157" s="84">
        <f t="shared" si="113"/>
        <v>1.7999999999999999E-2</v>
      </c>
      <c r="S157" s="84">
        <f t="shared" si="113"/>
        <v>1.7999999999999999E-2</v>
      </c>
      <c r="T157" s="84">
        <f t="shared" si="113"/>
        <v>3.5999999999999999E-3</v>
      </c>
      <c r="U157" s="84">
        <f t="shared" si="113"/>
        <v>0</v>
      </c>
      <c r="V157" s="84">
        <f t="shared" si="113"/>
        <v>0</v>
      </c>
      <c r="W157" s="84">
        <f t="shared" si="113"/>
        <v>0</v>
      </c>
      <c r="X157" s="17"/>
      <c r="Y157" s="262"/>
      <c r="AB157" s="86" t="s">
        <v>58</v>
      </c>
      <c r="AC157" s="57">
        <v>0</v>
      </c>
      <c r="AD157" s="57">
        <v>0</v>
      </c>
      <c r="AE157" s="57">
        <v>0</v>
      </c>
      <c r="AF157" s="57">
        <v>0</v>
      </c>
      <c r="AG157" s="57">
        <v>0</v>
      </c>
      <c r="AH157" s="56">
        <v>0.1</v>
      </c>
      <c r="AI157" s="62">
        <v>0</v>
      </c>
      <c r="AJ157" s="62">
        <v>0</v>
      </c>
      <c r="AK157" s="43">
        <v>0.09</v>
      </c>
      <c r="AL157" s="62">
        <v>0</v>
      </c>
      <c r="AM157" s="64">
        <v>0.01</v>
      </c>
      <c r="AN157" s="64">
        <v>0.01</v>
      </c>
      <c r="AO157" s="64">
        <v>0.21</v>
      </c>
      <c r="AP157" s="63">
        <v>0.4</v>
      </c>
      <c r="AQ157" s="63">
        <v>0.1</v>
      </c>
      <c r="AR157" s="63">
        <v>0.1</v>
      </c>
      <c r="AS157" s="64">
        <v>0.02</v>
      </c>
      <c r="AT157" s="28">
        <v>0</v>
      </c>
      <c r="AU157" s="62">
        <v>0</v>
      </c>
      <c r="AV157" s="28">
        <v>0</v>
      </c>
    </row>
    <row r="158" spans="1:49" ht="15" customHeight="1" x14ac:dyDescent="0.3">
      <c r="A158" s="263"/>
      <c r="B158" s="70" t="s">
        <v>38</v>
      </c>
      <c r="C158" s="92"/>
      <c r="D158" s="17">
        <f t="shared" si="105"/>
        <v>0.88200000000000012</v>
      </c>
      <c r="E158" s="17">
        <f t="shared" si="106"/>
        <v>0.88200000000000012</v>
      </c>
      <c r="F158" s="84">
        <f>$C$149*AE$158/$AD$160</f>
        <v>0</v>
      </c>
      <c r="G158" s="84">
        <f t="shared" ref="G158:W158" si="114">$C$149*AF$158/$AD$160</f>
        <v>0</v>
      </c>
      <c r="H158" s="84">
        <f t="shared" si="114"/>
        <v>0</v>
      </c>
      <c r="I158" s="84">
        <f t="shared" si="114"/>
        <v>0</v>
      </c>
      <c r="J158" s="84">
        <f t="shared" si="114"/>
        <v>0</v>
      </c>
      <c r="K158" s="84">
        <f t="shared" si="114"/>
        <v>0</v>
      </c>
      <c r="L158" s="84">
        <f t="shared" si="114"/>
        <v>0</v>
      </c>
      <c r="M158" s="84">
        <f t="shared" si="114"/>
        <v>0</v>
      </c>
      <c r="N158" s="84">
        <f t="shared" si="114"/>
        <v>0</v>
      </c>
      <c r="O158" s="84">
        <f t="shared" si="114"/>
        <v>258.3</v>
      </c>
      <c r="P158" s="84">
        <f t="shared" si="114"/>
        <v>6.4799999999999996E-2</v>
      </c>
      <c r="Q158" s="84">
        <f t="shared" si="114"/>
        <v>2.88</v>
      </c>
      <c r="R158" s="84">
        <f t="shared" si="114"/>
        <v>0.16200000000000001</v>
      </c>
      <c r="S158" s="84">
        <f t="shared" si="114"/>
        <v>0.57599999999999996</v>
      </c>
      <c r="T158" s="84">
        <f t="shared" si="114"/>
        <v>2.1599999999999998E-2</v>
      </c>
      <c r="U158" s="84">
        <f t="shared" si="114"/>
        <v>35.1</v>
      </c>
      <c r="V158" s="84">
        <f t="shared" si="114"/>
        <v>0</v>
      </c>
      <c r="W158" s="84">
        <f t="shared" si="114"/>
        <v>0</v>
      </c>
      <c r="X158" s="17"/>
      <c r="Y158" s="262"/>
      <c r="AB158" s="86" t="s">
        <v>38</v>
      </c>
      <c r="AC158" s="56">
        <v>4.9000000000000004</v>
      </c>
      <c r="AD158" s="56">
        <v>4.9000000000000004</v>
      </c>
      <c r="AE158" s="57">
        <v>0</v>
      </c>
      <c r="AF158" s="57">
        <v>0</v>
      </c>
      <c r="AG158" s="57">
        <v>0</v>
      </c>
      <c r="AH158" s="57">
        <v>0</v>
      </c>
      <c r="AI158" s="62">
        <v>0</v>
      </c>
      <c r="AJ158" s="62">
        <v>0</v>
      </c>
      <c r="AK158" s="28">
        <v>0</v>
      </c>
      <c r="AL158" s="62">
        <v>0</v>
      </c>
      <c r="AM158" s="62">
        <v>0</v>
      </c>
      <c r="AN158" s="62">
        <v>1435</v>
      </c>
      <c r="AO158" s="64">
        <v>0.36</v>
      </c>
      <c r="AP158" s="62">
        <v>16</v>
      </c>
      <c r="AQ158" s="63">
        <v>0.9</v>
      </c>
      <c r="AR158" s="63">
        <v>3.2</v>
      </c>
      <c r="AS158" s="64">
        <v>0.12</v>
      </c>
      <c r="AT158" s="28">
        <v>195</v>
      </c>
      <c r="AU158" s="62">
        <v>0</v>
      </c>
      <c r="AV158" s="28">
        <v>0</v>
      </c>
    </row>
    <row r="159" spans="1:49" x14ac:dyDescent="0.3">
      <c r="A159" s="263"/>
      <c r="B159" s="70" t="s">
        <v>39</v>
      </c>
      <c r="C159" s="92"/>
      <c r="D159" s="17">
        <f t="shared" si="105"/>
        <v>122.922</v>
      </c>
      <c r="E159" s="17">
        <f t="shared" si="106"/>
        <v>122.922</v>
      </c>
      <c r="F159" s="84">
        <f>$C$149*AE$159/$AD$160</f>
        <v>0</v>
      </c>
      <c r="G159" s="84">
        <f t="shared" ref="G159:W159" si="115">$C$149*AF$159/$AD$160</f>
        <v>0</v>
      </c>
      <c r="H159" s="84">
        <f t="shared" si="115"/>
        <v>0</v>
      </c>
      <c r="I159" s="84">
        <f t="shared" si="115"/>
        <v>0</v>
      </c>
      <c r="J159" s="84">
        <f t="shared" si="115"/>
        <v>0</v>
      </c>
      <c r="K159" s="84">
        <f t="shared" si="115"/>
        <v>0</v>
      </c>
      <c r="L159" s="84">
        <f t="shared" si="115"/>
        <v>0</v>
      </c>
      <c r="M159" s="84">
        <f t="shared" si="115"/>
        <v>0</v>
      </c>
      <c r="N159" s="84">
        <f t="shared" si="115"/>
        <v>0</v>
      </c>
      <c r="O159" s="84">
        <f t="shared" si="115"/>
        <v>0</v>
      </c>
      <c r="P159" s="84">
        <f t="shared" si="115"/>
        <v>0</v>
      </c>
      <c r="Q159" s="84">
        <f t="shared" si="115"/>
        <v>0</v>
      </c>
      <c r="R159" s="84">
        <f t="shared" si="115"/>
        <v>0</v>
      </c>
      <c r="S159" s="84">
        <f t="shared" si="115"/>
        <v>0</v>
      </c>
      <c r="T159" s="84">
        <f t="shared" si="115"/>
        <v>0</v>
      </c>
      <c r="U159" s="84">
        <f t="shared" si="115"/>
        <v>0</v>
      </c>
      <c r="V159" s="84">
        <f t="shared" si="115"/>
        <v>0</v>
      </c>
      <c r="W159" s="84">
        <f t="shared" si="115"/>
        <v>0</v>
      </c>
      <c r="X159" s="17"/>
      <c r="Y159" s="262"/>
      <c r="AB159" s="86" t="s">
        <v>39</v>
      </c>
      <c r="AC159" s="56">
        <v>682.9</v>
      </c>
      <c r="AD159" s="56">
        <v>682.9</v>
      </c>
      <c r="AE159" s="57">
        <v>0</v>
      </c>
      <c r="AF159" s="57">
        <v>0</v>
      </c>
      <c r="AG159" s="57">
        <v>0</v>
      </c>
      <c r="AH159" s="57">
        <v>0</v>
      </c>
      <c r="AI159" s="62">
        <v>0</v>
      </c>
      <c r="AJ159" s="62">
        <v>0</v>
      </c>
      <c r="AK159" s="28">
        <v>0</v>
      </c>
      <c r="AL159" s="62">
        <v>0</v>
      </c>
      <c r="AM159" s="62">
        <v>0</v>
      </c>
      <c r="AN159" s="62">
        <v>0</v>
      </c>
      <c r="AO159" s="62">
        <v>0</v>
      </c>
      <c r="AP159" s="62">
        <v>0</v>
      </c>
      <c r="AQ159" s="62">
        <v>0</v>
      </c>
      <c r="AR159" s="62">
        <v>0</v>
      </c>
      <c r="AS159" s="62">
        <v>0</v>
      </c>
      <c r="AT159" s="28">
        <v>0</v>
      </c>
      <c r="AU159" s="62">
        <v>0</v>
      </c>
      <c r="AV159" s="28">
        <v>0</v>
      </c>
    </row>
    <row r="160" spans="1:49" x14ac:dyDescent="0.3">
      <c r="A160" s="263"/>
      <c r="B160" s="69" t="s">
        <v>40</v>
      </c>
      <c r="C160" s="92"/>
      <c r="D160" s="17"/>
      <c r="E160" s="17"/>
      <c r="F160" s="18">
        <f>SUM(F150:F159)</f>
        <v>1.62</v>
      </c>
      <c r="G160" s="18">
        <f t="shared" ref="G160:W160" si="116">SUM(G150:G159)</f>
        <v>3.8519999999999999</v>
      </c>
      <c r="H160" s="18">
        <f t="shared" si="116"/>
        <v>9.5939999999999994</v>
      </c>
      <c r="I160" s="18">
        <f t="shared" si="116"/>
        <v>79.47</v>
      </c>
      <c r="J160" s="18">
        <f t="shared" si="116"/>
        <v>4.3200000000000016E-2</v>
      </c>
      <c r="K160" s="18">
        <f t="shared" si="116"/>
        <v>3.9599999999999996E-2</v>
      </c>
      <c r="L160" s="18">
        <f t="shared" si="116"/>
        <v>53.809199999999997</v>
      </c>
      <c r="M160" s="18">
        <f t="shared" si="116"/>
        <v>0</v>
      </c>
      <c r="N160" s="18">
        <f t="shared" si="116"/>
        <v>5.2469999999999999</v>
      </c>
      <c r="O160" s="18">
        <f t="shared" si="116"/>
        <v>274.51260000000002</v>
      </c>
      <c r="P160" s="18">
        <f t="shared" si="116"/>
        <v>306.03059999999999</v>
      </c>
      <c r="Q160" s="18">
        <f t="shared" si="116"/>
        <v>24.911999999999999</v>
      </c>
      <c r="R160" s="18">
        <f t="shared" si="116"/>
        <v>18.756</v>
      </c>
      <c r="S160" s="18">
        <f t="shared" si="116"/>
        <v>43.002000000000002</v>
      </c>
      <c r="T160" s="18">
        <f t="shared" si="116"/>
        <v>0.91979999999999995</v>
      </c>
      <c r="U160" s="18">
        <f t="shared" si="116"/>
        <v>40.176000000000002</v>
      </c>
      <c r="V160" s="18">
        <f t="shared" si="116"/>
        <v>0.38880000000000003</v>
      </c>
      <c r="W160" s="18">
        <f t="shared" si="116"/>
        <v>22.391999999999999</v>
      </c>
      <c r="X160" s="17"/>
      <c r="Y160" s="262"/>
      <c r="AB160" s="162" t="s">
        <v>40</v>
      </c>
      <c r="AC160" s="163"/>
      <c r="AD160" s="164">
        <v>1000</v>
      </c>
      <c r="AE160" s="164">
        <v>9</v>
      </c>
      <c r="AF160" s="82">
        <v>21.4</v>
      </c>
      <c r="AG160" s="82">
        <v>53.3</v>
      </c>
      <c r="AH160" s="82">
        <v>441.5</v>
      </c>
      <c r="AI160" s="165">
        <v>0.24</v>
      </c>
      <c r="AJ160" s="165">
        <v>0.22</v>
      </c>
      <c r="AK160" s="166">
        <v>299</v>
      </c>
      <c r="AL160" s="167">
        <v>0</v>
      </c>
      <c r="AM160" s="168">
        <v>29.2</v>
      </c>
      <c r="AN160" s="167">
        <v>1525</v>
      </c>
      <c r="AO160" s="167">
        <v>1700</v>
      </c>
      <c r="AP160" s="167">
        <v>137</v>
      </c>
      <c r="AQ160" s="167">
        <v>105</v>
      </c>
      <c r="AR160" s="167">
        <v>239</v>
      </c>
      <c r="AS160" s="165">
        <v>5.1100000000000003</v>
      </c>
      <c r="AT160" s="166">
        <v>223</v>
      </c>
      <c r="AU160" s="165">
        <v>2.16</v>
      </c>
      <c r="AV160" s="166">
        <v>124</v>
      </c>
    </row>
    <row r="161" spans="1:49" x14ac:dyDescent="0.3">
      <c r="A161" s="263"/>
      <c r="B161" s="96"/>
      <c r="C161" s="92"/>
      <c r="D161" s="17"/>
      <c r="E161" s="17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7"/>
      <c r="Y161" s="262"/>
      <c r="AA161" t="s">
        <v>161</v>
      </c>
      <c r="AB161" s="96"/>
      <c r="AC161" s="169"/>
      <c r="AD161" s="170"/>
      <c r="AE161" s="170"/>
      <c r="AF161" s="171"/>
      <c r="AG161" s="171"/>
      <c r="AH161" s="171"/>
      <c r="AI161" s="172"/>
      <c r="AJ161" s="172"/>
      <c r="AK161" s="173"/>
      <c r="AL161" s="174"/>
      <c r="AM161" s="175"/>
      <c r="AN161" s="174"/>
      <c r="AO161" s="174"/>
      <c r="AP161" s="174"/>
      <c r="AQ161" s="174"/>
      <c r="AR161" s="174"/>
      <c r="AS161" s="172"/>
      <c r="AT161" s="173"/>
      <c r="AU161" s="172"/>
      <c r="AV161" s="173"/>
    </row>
    <row r="162" spans="1:49" x14ac:dyDescent="0.3">
      <c r="A162" s="263"/>
      <c r="B162" s="96"/>
      <c r="C162" s="92"/>
      <c r="D162" s="17"/>
      <c r="E162" s="17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7"/>
      <c r="Y162" s="262"/>
      <c r="AB162" s="96"/>
      <c r="AC162" s="169"/>
      <c r="AD162" s="170"/>
      <c r="AE162" s="170"/>
      <c r="AF162" s="171"/>
      <c r="AG162" s="171"/>
      <c r="AH162" s="171"/>
      <c r="AI162" s="172"/>
      <c r="AJ162" s="172"/>
      <c r="AK162" s="173"/>
      <c r="AL162" s="174"/>
      <c r="AM162" s="175"/>
      <c r="AN162" s="174"/>
      <c r="AO162" s="174"/>
      <c r="AP162" s="174"/>
      <c r="AQ162" s="174"/>
      <c r="AR162" s="174"/>
      <c r="AS162" s="172"/>
      <c r="AT162" s="173"/>
      <c r="AU162" s="172"/>
      <c r="AV162" s="173"/>
    </row>
    <row r="163" spans="1:49" x14ac:dyDescent="0.3">
      <c r="A163" s="263"/>
      <c r="B163" s="96"/>
      <c r="C163" s="92"/>
      <c r="D163" s="17"/>
      <c r="E163" s="17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7"/>
      <c r="Y163" s="262"/>
      <c r="AB163" s="96"/>
      <c r="AC163" s="169"/>
      <c r="AD163" s="170"/>
      <c r="AE163" s="170"/>
      <c r="AF163" s="171"/>
      <c r="AG163" s="171"/>
      <c r="AH163" s="171"/>
      <c r="AI163" s="172"/>
      <c r="AJ163" s="172"/>
      <c r="AK163" s="173"/>
      <c r="AL163" s="174"/>
      <c r="AM163" s="175"/>
      <c r="AN163" s="174"/>
      <c r="AO163" s="174"/>
      <c r="AP163" s="174"/>
      <c r="AQ163" s="174"/>
      <c r="AR163" s="174"/>
      <c r="AS163" s="172"/>
      <c r="AT163" s="173"/>
      <c r="AU163" s="172"/>
      <c r="AV163" s="173"/>
    </row>
    <row r="164" spans="1:49" x14ac:dyDescent="0.3">
      <c r="A164" s="263"/>
      <c r="B164" s="96"/>
      <c r="C164" s="92"/>
      <c r="D164" s="17"/>
      <c r="E164" s="17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7"/>
      <c r="Y164" s="262"/>
      <c r="AB164" s="96"/>
      <c r="AC164" s="169"/>
      <c r="AD164" s="170"/>
      <c r="AE164" s="170"/>
      <c r="AF164" s="171"/>
      <c r="AG164" s="171"/>
      <c r="AH164" s="171"/>
      <c r="AI164" s="172"/>
      <c r="AJ164" s="172"/>
      <c r="AK164" s="173"/>
      <c r="AL164" s="174"/>
      <c r="AM164" s="175"/>
      <c r="AN164" s="174"/>
      <c r="AO164" s="174"/>
      <c r="AP164" s="174"/>
      <c r="AQ164" s="174"/>
      <c r="AR164" s="174"/>
      <c r="AS164" s="172"/>
      <c r="AT164" s="173"/>
      <c r="AU164" s="172"/>
      <c r="AV164" s="173"/>
    </row>
    <row r="165" spans="1:49" x14ac:dyDescent="0.3">
      <c r="A165" s="263"/>
      <c r="B165" s="96"/>
      <c r="C165" s="92"/>
      <c r="D165" s="17"/>
      <c r="E165" s="17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7"/>
      <c r="Y165" s="262"/>
      <c r="AB165" s="96"/>
      <c r="AC165" s="169"/>
      <c r="AD165" s="170"/>
      <c r="AE165" s="170"/>
      <c r="AF165" s="171"/>
      <c r="AG165" s="171"/>
      <c r="AH165" s="171"/>
      <c r="AI165" s="172"/>
      <c r="AJ165" s="172"/>
      <c r="AK165" s="173"/>
      <c r="AL165" s="174"/>
      <c r="AM165" s="175"/>
      <c r="AN165" s="174"/>
      <c r="AO165" s="174"/>
      <c r="AP165" s="174"/>
      <c r="AQ165" s="174"/>
      <c r="AR165" s="174"/>
      <c r="AS165" s="172"/>
      <c r="AT165" s="173"/>
      <c r="AU165" s="172"/>
      <c r="AV165" s="173"/>
    </row>
    <row r="166" spans="1:49" x14ac:dyDescent="0.3">
      <c r="A166" s="263" t="s">
        <v>187</v>
      </c>
      <c r="B166" s="96"/>
      <c r="C166" s="92">
        <v>40</v>
      </c>
      <c r="D166" s="17"/>
      <c r="E166" s="17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t="s">
        <v>188</v>
      </c>
      <c r="Y166" s="262">
        <v>21</v>
      </c>
      <c r="AA166" t="s">
        <v>187</v>
      </c>
      <c r="AB166" s="96"/>
      <c r="AC166" s="169"/>
      <c r="AD166" s="170"/>
      <c r="AE166" s="170"/>
      <c r="AF166" s="171"/>
      <c r="AG166" s="171"/>
      <c r="AH166" s="171"/>
      <c r="AI166" s="172"/>
      <c r="AJ166" s="172"/>
      <c r="AK166" s="173"/>
      <c r="AL166" s="174"/>
      <c r="AM166" s="175"/>
      <c r="AN166" s="174"/>
      <c r="AO166" s="174"/>
      <c r="AP166" s="174"/>
      <c r="AQ166" s="174"/>
      <c r="AR166" s="174"/>
      <c r="AS166" s="172"/>
      <c r="AT166" s="173"/>
      <c r="AU166" s="172"/>
      <c r="AV166" s="173"/>
      <c r="AW166" t="s">
        <v>188</v>
      </c>
    </row>
    <row r="167" spans="1:49" ht="15" customHeight="1" x14ac:dyDescent="0.3">
      <c r="A167" s="263"/>
      <c r="B167" s="70" t="s">
        <v>48</v>
      </c>
      <c r="C167" s="92"/>
      <c r="D167" s="17">
        <f>C166*AC167/AD168</f>
        <v>1</v>
      </c>
      <c r="E167" s="17">
        <f>C166*AD167/AD168</f>
        <v>1</v>
      </c>
      <c r="F167" s="17">
        <f>C166*AE167/AD168</f>
        <v>4.8</v>
      </c>
      <c r="G167" s="17">
        <f>C166*AF167/AD168</f>
        <v>4</v>
      </c>
      <c r="H167" s="17">
        <f>C166*AG167/AD168</f>
        <v>0.3</v>
      </c>
      <c r="I167" s="17">
        <f>C166*AH167/AD168</f>
        <v>56.6</v>
      </c>
      <c r="J167" s="17">
        <f>C166*AI167/AD168</f>
        <v>0.02</v>
      </c>
      <c r="K167" s="17">
        <f>C166*AJ167/AD168</f>
        <v>0.14000000000000001</v>
      </c>
      <c r="L167" s="17">
        <f>C166*AK167/AD168</f>
        <v>62.4</v>
      </c>
      <c r="M167" s="17">
        <f>C166*AL167/AD168</f>
        <v>0.88000000000000012</v>
      </c>
      <c r="N167" s="17">
        <f>C166*AM167/AD168</f>
        <v>0</v>
      </c>
      <c r="O167" s="17">
        <f>C166*AN167/AD168</f>
        <v>41</v>
      </c>
      <c r="P167" s="17">
        <f>C166*AO167/AD168</f>
        <v>46</v>
      </c>
      <c r="Q167" s="17">
        <f>C166*AP167/AD168</f>
        <v>19</v>
      </c>
      <c r="R167" s="17">
        <f>C166*AQ167/AD168</f>
        <v>4.2</v>
      </c>
      <c r="S167" s="17">
        <f>C166*AR167/AD168</f>
        <v>67</v>
      </c>
      <c r="T167" s="17">
        <f>C166*AS167/AD168</f>
        <v>0.86999999999999988</v>
      </c>
      <c r="U167" s="17">
        <f>C166*AT167/AD168</f>
        <v>8</v>
      </c>
      <c r="V167" s="17">
        <f>C166*AU167/AD168</f>
        <v>10.8</v>
      </c>
      <c r="W167" s="17">
        <f>C166*AV167/AD168</f>
        <v>22</v>
      </c>
      <c r="X167" s="17"/>
      <c r="Y167" s="262"/>
      <c r="AB167" s="208" t="s">
        <v>48</v>
      </c>
      <c r="AC167" s="209">
        <v>1</v>
      </c>
      <c r="AD167" s="209">
        <v>1</v>
      </c>
      <c r="AE167" s="210">
        <v>4.8</v>
      </c>
      <c r="AF167" s="57">
        <v>4</v>
      </c>
      <c r="AG167" s="56">
        <v>0.3</v>
      </c>
      <c r="AH167" s="56">
        <v>56.6</v>
      </c>
      <c r="AI167" s="211">
        <v>0.02</v>
      </c>
      <c r="AJ167" s="211">
        <v>0.14000000000000001</v>
      </c>
      <c r="AK167" s="20">
        <v>62.4</v>
      </c>
      <c r="AL167" s="211">
        <v>0.88</v>
      </c>
      <c r="AM167" s="209">
        <v>0</v>
      </c>
      <c r="AN167" s="209">
        <v>41</v>
      </c>
      <c r="AO167" s="57">
        <v>46</v>
      </c>
      <c r="AP167" s="57">
        <v>19</v>
      </c>
      <c r="AQ167" s="56">
        <v>4.2</v>
      </c>
      <c r="AR167" s="57">
        <v>67</v>
      </c>
      <c r="AS167" s="71">
        <v>0.87</v>
      </c>
      <c r="AT167" s="19">
        <v>8</v>
      </c>
      <c r="AU167" s="56">
        <v>10.8</v>
      </c>
      <c r="AV167" s="35">
        <v>22</v>
      </c>
    </row>
    <row r="168" spans="1:49" x14ac:dyDescent="0.3">
      <c r="A168" s="263"/>
      <c r="B168" s="69" t="s">
        <v>40</v>
      </c>
      <c r="C168" s="92"/>
      <c r="D168" s="17"/>
      <c r="E168" s="17"/>
      <c r="F168" s="18">
        <f>SUM(F167)</f>
        <v>4.8</v>
      </c>
      <c r="G168" s="18">
        <f t="shared" ref="G168:W168" si="117">SUM(G167)</f>
        <v>4</v>
      </c>
      <c r="H168" s="18">
        <f t="shared" si="117"/>
        <v>0.3</v>
      </c>
      <c r="I168" s="18">
        <f t="shared" si="117"/>
        <v>56.6</v>
      </c>
      <c r="J168" s="18">
        <f t="shared" si="117"/>
        <v>0.02</v>
      </c>
      <c r="K168" s="18">
        <f t="shared" si="117"/>
        <v>0.14000000000000001</v>
      </c>
      <c r="L168" s="18">
        <f t="shared" si="117"/>
        <v>62.4</v>
      </c>
      <c r="M168" s="18">
        <f t="shared" si="117"/>
        <v>0.88000000000000012</v>
      </c>
      <c r="N168" s="18">
        <f t="shared" si="117"/>
        <v>0</v>
      </c>
      <c r="O168" s="18">
        <f t="shared" si="117"/>
        <v>41</v>
      </c>
      <c r="P168" s="18">
        <f t="shared" si="117"/>
        <v>46</v>
      </c>
      <c r="Q168" s="18">
        <f t="shared" si="117"/>
        <v>19</v>
      </c>
      <c r="R168" s="18">
        <f t="shared" si="117"/>
        <v>4.2</v>
      </c>
      <c r="S168" s="18">
        <f t="shared" si="117"/>
        <v>67</v>
      </c>
      <c r="T168" s="18">
        <f t="shared" si="117"/>
        <v>0.86999999999999988</v>
      </c>
      <c r="U168" s="18">
        <f t="shared" si="117"/>
        <v>8</v>
      </c>
      <c r="V168" s="18">
        <f t="shared" si="117"/>
        <v>10.8</v>
      </c>
      <c r="W168" s="18">
        <f t="shared" si="117"/>
        <v>22</v>
      </c>
      <c r="X168" s="17"/>
      <c r="Y168" s="262"/>
      <c r="AB168" s="96"/>
      <c r="AC168" s="169"/>
      <c r="AD168" s="170">
        <v>40</v>
      </c>
      <c r="AE168" s="170">
        <f>SUM(AE167)</f>
        <v>4.8</v>
      </c>
      <c r="AF168" s="170">
        <f t="shared" ref="AF168:AV168" si="118">SUM(AF167)</f>
        <v>4</v>
      </c>
      <c r="AG168" s="170">
        <f t="shared" si="118"/>
        <v>0.3</v>
      </c>
      <c r="AH168" s="170">
        <f t="shared" si="118"/>
        <v>56.6</v>
      </c>
      <c r="AI168" s="170">
        <f t="shared" si="118"/>
        <v>0.02</v>
      </c>
      <c r="AJ168" s="170">
        <f t="shared" si="118"/>
        <v>0.14000000000000001</v>
      </c>
      <c r="AK168" s="170">
        <f t="shared" si="118"/>
        <v>62.4</v>
      </c>
      <c r="AL168" s="170">
        <f t="shared" si="118"/>
        <v>0.88</v>
      </c>
      <c r="AM168" s="170">
        <f t="shared" si="118"/>
        <v>0</v>
      </c>
      <c r="AN168" s="170">
        <f t="shared" si="118"/>
        <v>41</v>
      </c>
      <c r="AO168" s="170">
        <f t="shared" si="118"/>
        <v>46</v>
      </c>
      <c r="AP168" s="170">
        <f t="shared" si="118"/>
        <v>19</v>
      </c>
      <c r="AQ168" s="170">
        <f t="shared" si="118"/>
        <v>4.2</v>
      </c>
      <c r="AR168" s="170">
        <f t="shared" si="118"/>
        <v>67</v>
      </c>
      <c r="AS168" s="170">
        <f t="shared" si="118"/>
        <v>0.87</v>
      </c>
      <c r="AT168" s="170">
        <f t="shared" si="118"/>
        <v>8</v>
      </c>
      <c r="AU168" s="170">
        <f t="shared" si="118"/>
        <v>10.8</v>
      </c>
      <c r="AV168" s="170">
        <f t="shared" si="118"/>
        <v>22</v>
      </c>
    </row>
    <row r="169" spans="1:49" x14ac:dyDescent="0.3">
      <c r="A169" s="263"/>
      <c r="B169" s="96"/>
      <c r="C169" s="92"/>
      <c r="D169" s="17"/>
      <c r="E169" s="17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7"/>
      <c r="Y169" s="262"/>
      <c r="AB169" s="96"/>
      <c r="AC169" s="169"/>
      <c r="AD169" s="170"/>
      <c r="AE169" s="170"/>
      <c r="AF169" s="171"/>
      <c r="AG169" s="171"/>
      <c r="AH169" s="171"/>
      <c r="AI169" s="172"/>
      <c r="AJ169" s="172"/>
      <c r="AK169" s="173"/>
      <c r="AL169" s="174"/>
      <c r="AM169" s="175"/>
      <c r="AN169" s="174"/>
      <c r="AO169" s="174"/>
      <c r="AP169" s="174"/>
      <c r="AQ169" s="174"/>
      <c r="AR169" s="174"/>
      <c r="AS169" s="172"/>
      <c r="AT169" s="173"/>
      <c r="AU169" s="172"/>
      <c r="AV169" s="173"/>
    </row>
    <row r="170" spans="1:49" x14ac:dyDescent="0.3">
      <c r="A170" s="263" t="s">
        <v>138</v>
      </c>
      <c r="B170" s="17"/>
      <c r="C170" s="17">
        <v>180</v>
      </c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 t="s">
        <v>139</v>
      </c>
      <c r="Y170" s="262">
        <v>22</v>
      </c>
      <c r="AA170" t="s">
        <v>138</v>
      </c>
      <c r="AW170" t="s">
        <v>139</v>
      </c>
    </row>
    <row r="171" spans="1:49" ht="15" customHeight="1" x14ac:dyDescent="0.3">
      <c r="A171" s="263"/>
      <c r="B171" s="70" t="s">
        <v>79</v>
      </c>
      <c r="C171" s="92"/>
      <c r="D171" s="17">
        <f>C$170*AC171/AD$178</f>
        <v>104.85000000000001</v>
      </c>
      <c r="E171" s="17">
        <f>C$170*AD171/AD$178</f>
        <v>100.8</v>
      </c>
      <c r="F171" s="84">
        <f>$C$170*AE$171/$AD$178</f>
        <v>16.950000000000003</v>
      </c>
      <c r="G171" s="84">
        <f t="shared" ref="G171:W171" si="119">$C$170*AF$171/$AD$178</f>
        <v>3.3000000000000003</v>
      </c>
      <c r="H171" s="84">
        <f t="shared" si="119"/>
        <v>4.8</v>
      </c>
      <c r="I171" s="84">
        <f t="shared" si="119"/>
        <v>116.85000000000001</v>
      </c>
      <c r="J171" s="84">
        <f t="shared" si="119"/>
        <v>0.28500000000000003</v>
      </c>
      <c r="K171" s="84">
        <f t="shared" si="119"/>
        <v>2.2199999999999998</v>
      </c>
      <c r="L171" s="84">
        <f t="shared" si="119"/>
        <v>632.54999999999995</v>
      </c>
      <c r="M171" s="84">
        <f t="shared" si="119"/>
        <v>0</v>
      </c>
      <c r="N171" s="84">
        <f t="shared" si="119"/>
        <v>16.649999999999999</v>
      </c>
      <c r="O171" s="84">
        <f t="shared" si="119"/>
        <v>99</v>
      </c>
      <c r="P171" s="84">
        <f t="shared" si="119"/>
        <v>289.5</v>
      </c>
      <c r="Q171" s="84">
        <f t="shared" si="119"/>
        <v>10.050000000000001</v>
      </c>
      <c r="R171" s="84">
        <f t="shared" si="119"/>
        <v>19.5</v>
      </c>
      <c r="S171" s="84">
        <f t="shared" si="119"/>
        <v>343.5</v>
      </c>
      <c r="T171" s="84">
        <f t="shared" si="119"/>
        <v>7.5600000000000005</v>
      </c>
      <c r="U171" s="84">
        <f t="shared" si="119"/>
        <v>7.95</v>
      </c>
      <c r="V171" s="84">
        <f t="shared" si="119"/>
        <v>44.1</v>
      </c>
      <c r="W171" s="84">
        <f t="shared" si="119"/>
        <v>289.5</v>
      </c>
      <c r="X171" s="17"/>
      <c r="Y171" s="262"/>
      <c r="AB171" s="86" t="s">
        <v>79</v>
      </c>
      <c r="AC171" s="56">
        <v>69.900000000000006</v>
      </c>
      <c r="AD171" s="56">
        <v>67.2</v>
      </c>
      <c r="AE171" s="56">
        <v>11.3</v>
      </c>
      <c r="AF171" s="56">
        <v>2.2000000000000002</v>
      </c>
      <c r="AG171" s="56">
        <v>3.2</v>
      </c>
      <c r="AH171" s="56">
        <v>77.900000000000006</v>
      </c>
      <c r="AI171" s="64">
        <v>0.19</v>
      </c>
      <c r="AJ171" s="64">
        <v>1.48</v>
      </c>
      <c r="AK171" s="42">
        <v>421.7</v>
      </c>
      <c r="AL171" s="62">
        <v>0</v>
      </c>
      <c r="AM171" s="63">
        <v>11.1</v>
      </c>
      <c r="AN171" s="62">
        <v>66</v>
      </c>
      <c r="AO171" s="62">
        <v>193</v>
      </c>
      <c r="AP171" s="63">
        <v>6.7</v>
      </c>
      <c r="AQ171" s="62">
        <v>13</v>
      </c>
      <c r="AR171" s="62">
        <v>229</v>
      </c>
      <c r="AS171" s="64">
        <v>5.04</v>
      </c>
      <c r="AT171" s="29">
        <v>5.3</v>
      </c>
      <c r="AU171" s="63">
        <v>29.4</v>
      </c>
      <c r="AV171" s="28">
        <v>193</v>
      </c>
    </row>
    <row r="172" spans="1:49" ht="15" customHeight="1" x14ac:dyDescent="0.3">
      <c r="A172" s="263"/>
      <c r="B172" s="70" t="s">
        <v>73</v>
      </c>
      <c r="C172" s="92"/>
      <c r="D172" s="17">
        <f t="shared" ref="D172:D177" si="120">C$170*AC172/AD$178</f>
        <v>2.7</v>
      </c>
      <c r="E172" s="17">
        <f t="shared" ref="E172:E177" si="121">C$149*AD172/AD$160</f>
        <v>0.32400000000000001</v>
      </c>
      <c r="F172" s="84">
        <f>$C$170*AE$172/$AD$178</f>
        <v>0.3</v>
      </c>
      <c r="G172" s="84">
        <f t="shared" ref="G172:W172" si="122">$C$170*AF$172/$AD$178</f>
        <v>0</v>
      </c>
      <c r="H172" s="84">
        <f t="shared" si="122"/>
        <v>1.6500000000000001</v>
      </c>
      <c r="I172" s="84">
        <f t="shared" si="122"/>
        <v>8.1000000000000014</v>
      </c>
      <c r="J172" s="84">
        <f t="shared" si="122"/>
        <v>0</v>
      </c>
      <c r="K172" s="84">
        <f t="shared" si="122"/>
        <v>0</v>
      </c>
      <c r="L172" s="84">
        <f t="shared" si="122"/>
        <v>0</v>
      </c>
      <c r="M172" s="84">
        <f t="shared" si="122"/>
        <v>0</v>
      </c>
      <c r="N172" s="84">
        <f t="shared" si="122"/>
        <v>0</v>
      </c>
      <c r="O172" s="84">
        <f t="shared" si="122"/>
        <v>13.65</v>
      </c>
      <c r="P172" s="84">
        <f t="shared" si="122"/>
        <v>5.3250000000000002</v>
      </c>
      <c r="Q172" s="84">
        <f t="shared" si="122"/>
        <v>0.9</v>
      </c>
      <c r="R172" s="84">
        <f t="shared" si="122"/>
        <v>1.35</v>
      </c>
      <c r="S172" s="84">
        <f t="shared" si="122"/>
        <v>3.6</v>
      </c>
      <c r="T172" s="84">
        <f t="shared" si="122"/>
        <v>0.09</v>
      </c>
      <c r="U172" s="84">
        <f t="shared" si="122"/>
        <v>0</v>
      </c>
      <c r="V172" s="84">
        <f t="shared" si="122"/>
        <v>0.75</v>
      </c>
      <c r="W172" s="84">
        <f t="shared" si="122"/>
        <v>0</v>
      </c>
      <c r="X172" s="17"/>
      <c r="Y172" s="262"/>
      <c r="AB172" s="86" t="s">
        <v>73</v>
      </c>
      <c r="AC172" s="56">
        <v>1.8</v>
      </c>
      <c r="AD172" s="56">
        <v>1.8</v>
      </c>
      <c r="AE172" s="56">
        <v>0.2</v>
      </c>
      <c r="AF172" s="57">
        <v>0</v>
      </c>
      <c r="AG172" s="56">
        <v>1.1000000000000001</v>
      </c>
      <c r="AH172" s="56">
        <v>5.4</v>
      </c>
      <c r="AI172" s="62">
        <v>0</v>
      </c>
      <c r="AJ172" s="62">
        <v>0</v>
      </c>
      <c r="AK172" s="28">
        <v>0</v>
      </c>
      <c r="AL172" s="62">
        <v>0</v>
      </c>
      <c r="AM172" s="62">
        <v>0</v>
      </c>
      <c r="AN172" s="63">
        <v>9.1</v>
      </c>
      <c r="AO172" s="64">
        <v>3.55</v>
      </c>
      <c r="AP172" s="63">
        <v>0.6</v>
      </c>
      <c r="AQ172" s="63">
        <v>0.9</v>
      </c>
      <c r="AR172" s="63">
        <v>2.4</v>
      </c>
      <c r="AS172" s="64">
        <v>0.06</v>
      </c>
      <c r="AT172" s="31">
        <v>0</v>
      </c>
      <c r="AU172" s="63">
        <v>0.5</v>
      </c>
      <c r="AV172" s="28">
        <v>0</v>
      </c>
    </row>
    <row r="173" spans="1:49" ht="15" customHeight="1" x14ac:dyDescent="0.3">
      <c r="A173" s="263"/>
      <c r="B173" s="70" t="s">
        <v>48</v>
      </c>
      <c r="C173" s="92"/>
      <c r="D173" s="17">
        <f t="shared" si="120"/>
        <v>8.8499999999999995E-2</v>
      </c>
      <c r="E173" s="17">
        <f t="shared" si="121"/>
        <v>1.0799999999999999E-2</v>
      </c>
      <c r="F173" s="84">
        <f>$C$170*AE$173/$AD$178</f>
        <v>0.45</v>
      </c>
      <c r="G173" s="84">
        <f t="shared" ref="G173:W173" si="123">$C$170*AF$173/$AD$178</f>
        <v>0.3</v>
      </c>
      <c r="H173" s="84">
        <f t="shared" si="123"/>
        <v>0</v>
      </c>
      <c r="I173" s="84">
        <f t="shared" si="123"/>
        <v>5.0999999999999996</v>
      </c>
      <c r="J173" s="84">
        <f t="shared" si="123"/>
        <v>0</v>
      </c>
      <c r="K173" s="84">
        <f t="shared" si="123"/>
        <v>1.5000000000000001E-2</v>
      </c>
      <c r="L173" s="84">
        <f t="shared" si="123"/>
        <v>7.02</v>
      </c>
      <c r="M173" s="84">
        <f t="shared" si="123"/>
        <v>0.09</v>
      </c>
      <c r="N173" s="84">
        <f t="shared" si="123"/>
        <v>0</v>
      </c>
      <c r="O173" s="84">
        <f t="shared" si="123"/>
        <v>4.6500000000000004</v>
      </c>
      <c r="P173" s="84">
        <f t="shared" si="123"/>
        <v>5.2350000000000003</v>
      </c>
      <c r="Q173" s="84">
        <f t="shared" si="123"/>
        <v>2.25</v>
      </c>
      <c r="R173" s="84">
        <f t="shared" si="123"/>
        <v>0.45</v>
      </c>
      <c r="S173" s="84">
        <f t="shared" si="123"/>
        <v>7.5</v>
      </c>
      <c r="T173" s="84">
        <f t="shared" si="123"/>
        <v>0.09</v>
      </c>
      <c r="U173" s="84">
        <f t="shared" si="123"/>
        <v>0.9</v>
      </c>
      <c r="V173" s="84">
        <f t="shared" si="123"/>
        <v>1.2150000000000001</v>
      </c>
      <c r="W173" s="84">
        <f t="shared" si="123"/>
        <v>2.5499999999999998</v>
      </c>
      <c r="X173" s="17"/>
      <c r="Y173" s="262"/>
      <c r="AB173" s="86" t="s">
        <v>48</v>
      </c>
      <c r="AC173" s="56">
        <v>5.8999999999999997E-2</v>
      </c>
      <c r="AD173" s="56">
        <v>0.06</v>
      </c>
      <c r="AE173" s="56">
        <v>0.3</v>
      </c>
      <c r="AF173" s="56">
        <v>0.2</v>
      </c>
      <c r="AG173" s="57">
        <v>0</v>
      </c>
      <c r="AH173" s="56">
        <v>3.4</v>
      </c>
      <c r="AI173" s="62">
        <v>0</v>
      </c>
      <c r="AJ173" s="64">
        <v>0.01</v>
      </c>
      <c r="AK173" s="41">
        <v>4.68</v>
      </c>
      <c r="AL173" s="64">
        <v>0.06</v>
      </c>
      <c r="AM173" s="62">
        <v>0</v>
      </c>
      <c r="AN173" s="63">
        <v>3.1</v>
      </c>
      <c r="AO173" s="64">
        <v>3.49</v>
      </c>
      <c r="AP173" s="63">
        <v>1.5</v>
      </c>
      <c r="AQ173" s="63">
        <v>0.3</v>
      </c>
      <c r="AR173" s="62">
        <v>5</v>
      </c>
      <c r="AS173" s="64">
        <v>0.06</v>
      </c>
      <c r="AT173" s="29">
        <v>0.6</v>
      </c>
      <c r="AU173" s="64">
        <v>0.81</v>
      </c>
      <c r="AV173" s="30">
        <v>1.7</v>
      </c>
    </row>
    <row r="174" spans="1:49" ht="15" customHeight="1" x14ac:dyDescent="0.3">
      <c r="A174" s="263"/>
      <c r="B174" s="70" t="s">
        <v>55</v>
      </c>
      <c r="C174" s="92"/>
      <c r="D174" s="17">
        <f t="shared" si="120"/>
        <v>240</v>
      </c>
      <c r="E174" s="17">
        <f>C$170*AD174/AD$178</f>
        <v>195</v>
      </c>
      <c r="F174" s="84">
        <f>$C$170*AE$174/$AD$178</f>
        <v>2.85</v>
      </c>
      <c r="G174" s="84">
        <f t="shared" ref="G174:W174" si="124">$C$170*AF$174/$AD$178</f>
        <v>0.45</v>
      </c>
      <c r="H174" s="84">
        <f t="shared" si="124"/>
        <v>22.05</v>
      </c>
      <c r="I174" s="84">
        <f t="shared" si="124"/>
        <v>103.95</v>
      </c>
      <c r="J174" s="84">
        <f t="shared" si="124"/>
        <v>0.16500000000000001</v>
      </c>
      <c r="K174" s="84">
        <f t="shared" si="124"/>
        <v>0.12000000000000001</v>
      </c>
      <c r="L174" s="84">
        <f t="shared" si="124"/>
        <v>3.3449999999999998</v>
      </c>
      <c r="M174" s="84">
        <f t="shared" si="124"/>
        <v>0</v>
      </c>
      <c r="N174" s="84">
        <f t="shared" si="124"/>
        <v>14.85</v>
      </c>
      <c r="O174" s="84">
        <f t="shared" si="124"/>
        <v>7.05</v>
      </c>
      <c r="P174" s="84">
        <f t="shared" si="124"/>
        <v>874.5</v>
      </c>
      <c r="Q174" s="84">
        <f t="shared" si="124"/>
        <v>16.5</v>
      </c>
      <c r="R174" s="84">
        <f t="shared" si="124"/>
        <v>37.5</v>
      </c>
      <c r="S174" s="84">
        <f t="shared" si="124"/>
        <v>93</v>
      </c>
      <c r="T174" s="84">
        <f t="shared" si="124"/>
        <v>1.47</v>
      </c>
      <c r="U174" s="84">
        <f t="shared" si="124"/>
        <v>9.3000000000000007</v>
      </c>
      <c r="V174" s="84">
        <f t="shared" si="124"/>
        <v>0.43499999999999994</v>
      </c>
      <c r="W174" s="84">
        <f t="shared" si="124"/>
        <v>55.5</v>
      </c>
      <c r="X174" s="17"/>
      <c r="Y174" s="262"/>
      <c r="AB174" s="86" t="s">
        <v>55</v>
      </c>
      <c r="AC174" s="299">
        <v>160</v>
      </c>
      <c r="AD174" s="287">
        <v>130</v>
      </c>
      <c r="AE174" s="56">
        <v>1.9</v>
      </c>
      <c r="AF174" s="56">
        <v>0.3</v>
      </c>
      <c r="AG174" s="56">
        <v>14.7</v>
      </c>
      <c r="AH174" s="56">
        <v>69.3</v>
      </c>
      <c r="AI174" s="64">
        <v>0.11</v>
      </c>
      <c r="AJ174" s="64">
        <v>0.08</v>
      </c>
      <c r="AK174" s="41">
        <v>2.23</v>
      </c>
      <c r="AL174" s="62">
        <v>0</v>
      </c>
      <c r="AM174" s="63">
        <v>9.9</v>
      </c>
      <c r="AN174" s="63">
        <v>4.7</v>
      </c>
      <c r="AO174" s="62">
        <v>583</v>
      </c>
      <c r="AP174" s="62">
        <v>11</v>
      </c>
      <c r="AQ174" s="62">
        <v>25</v>
      </c>
      <c r="AR174" s="62">
        <v>62</v>
      </c>
      <c r="AS174" s="64">
        <v>0.98</v>
      </c>
      <c r="AT174" s="29">
        <v>6.2</v>
      </c>
      <c r="AU174" s="64">
        <v>0.28999999999999998</v>
      </c>
      <c r="AV174" s="28">
        <v>37</v>
      </c>
    </row>
    <row r="175" spans="1:49" ht="15" customHeight="1" x14ac:dyDescent="0.3">
      <c r="A175" s="263"/>
      <c r="B175" s="70" t="s">
        <v>67</v>
      </c>
      <c r="C175" s="92"/>
      <c r="D175" s="17">
        <f t="shared" si="120"/>
        <v>4.5</v>
      </c>
      <c r="E175" s="17">
        <f t="shared" si="121"/>
        <v>0.432</v>
      </c>
      <c r="F175" s="84">
        <f>$C$170*AE$175/$AD$178</f>
        <v>0.15</v>
      </c>
      <c r="G175" s="84">
        <f t="shared" ref="G175:W175" si="125">$C$170*AF$175/$AD$178</f>
        <v>0</v>
      </c>
      <c r="H175" s="84">
        <f t="shared" si="125"/>
        <v>0.3</v>
      </c>
      <c r="I175" s="84">
        <f t="shared" si="125"/>
        <v>1.6500000000000001</v>
      </c>
      <c r="J175" s="84">
        <f t="shared" si="125"/>
        <v>0</v>
      </c>
      <c r="K175" s="84">
        <f t="shared" si="125"/>
        <v>0</v>
      </c>
      <c r="L175" s="84">
        <f t="shared" si="125"/>
        <v>25.650000000000002</v>
      </c>
      <c r="M175" s="84">
        <f t="shared" si="125"/>
        <v>0</v>
      </c>
      <c r="N175" s="84">
        <f t="shared" si="125"/>
        <v>2.7</v>
      </c>
      <c r="O175" s="84">
        <f t="shared" si="125"/>
        <v>1.2</v>
      </c>
      <c r="P175" s="84">
        <f t="shared" si="125"/>
        <v>29.849999999999998</v>
      </c>
      <c r="Q175" s="84">
        <f t="shared" si="125"/>
        <v>9.75</v>
      </c>
      <c r="R175" s="84">
        <f t="shared" si="125"/>
        <v>3.3000000000000003</v>
      </c>
      <c r="S175" s="84">
        <f t="shared" si="125"/>
        <v>3.75</v>
      </c>
      <c r="T175" s="84">
        <f t="shared" si="125"/>
        <v>7.4999999999999997E-2</v>
      </c>
      <c r="U175" s="84">
        <f t="shared" si="125"/>
        <v>0.15</v>
      </c>
      <c r="V175" s="84">
        <f t="shared" si="125"/>
        <v>0</v>
      </c>
      <c r="W175" s="84">
        <f t="shared" si="125"/>
        <v>10.35</v>
      </c>
      <c r="X175" s="17"/>
      <c r="Y175" s="262"/>
      <c r="AB175" s="86" t="s">
        <v>67</v>
      </c>
      <c r="AC175" s="57">
        <v>3</v>
      </c>
      <c r="AD175" s="56">
        <v>2.4</v>
      </c>
      <c r="AE175" s="56">
        <v>0.1</v>
      </c>
      <c r="AF175" s="57">
        <v>0</v>
      </c>
      <c r="AG175" s="56">
        <v>0.2</v>
      </c>
      <c r="AH175" s="56">
        <v>1.1000000000000001</v>
      </c>
      <c r="AI175" s="62">
        <v>0</v>
      </c>
      <c r="AJ175" s="62">
        <v>0</v>
      </c>
      <c r="AK175" s="29">
        <v>17.100000000000001</v>
      </c>
      <c r="AL175" s="62">
        <v>0</v>
      </c>
      <c r="AM175" s="63">
        <v>1.8</v>
      </c>
      <c r="AN175" s="63">
        <v>0.8</v>
      </c>
      <c r="AO175" s="63">
        <v>19.899999999999999</v>
      </c>
      <c r="AP175" s="63">
        <v>6.5</v>
      </c>
      <c r="AQ175" s="63">
        <v>2.2000000000000002</v>
      </c>
      <c r="AR175" s="63">
        <v>2.5</v>
      </c>
      <c r="AS175" s="64">
        <v>0.05</v>
      </c>
      <c r="AT175" s="29">
        <v>0.1</v>
      </c>
      <c r="AU175" s="62">
        <v>0</v>
      </c>
      <c r="AV175" s="30">
        <v>6.9</v>
      </c>
    </row>
    <row r="176" spans="1:49" ht="15" customHeight="1" x14ac:dyDescent="0.3">
      <c r="A176" s="263"/>
      <c r="B176" s="70" t="s">
        <v>37</v>
      </c>
      <c r="C176" s="92"/>
      <c r="D176" s="17">
        <f t="shared" si="120"/>
        <v>9</v>
      </c>
      <c r="E176" s="17">
        <f t="shared" si="121"/>
        <v>1.08</v>
      </c>
      <c r="F176" s="84">
        <f>$C$170*AE$176/$AD$178</f>
        <v>0</v>
      </c>
      <c r="G176" s="84">
        <f t="shared" ref="G176:W176" si="126">$C$170*AF$176/$AD$178</f>
        <v>5.7</v>
      </c>
      <c r="H176" s="84">
        <f t="shared" si="126"/>
        <v>0.15</v>
      </c>
      <c r="I176" s="84">
        <f t="shared" si="126"/>
        <v>52.35</v>
      </c>
      <c r="J176" s="84">
        <f t="shared" si="126"/>
        <v>0</v>
      </c>
      <c r="K176" s="84">
        <f t="shared" si="126"/>
        <v>1.5000000000000001E-2</v>
      </c>
      <c r="L176" s="84">
        <f t="shared" si="126"/>
        <v>30.45</v>
      </c>
      <c r="M176" s="84">
        <f t="shared" si="126"/>
        <v>0.15</v>
      </c>
      <c r="N176" s="84">
        <f t="shared" si="126"/>
        <v>0</v>
      </c>
      <c r="O176" s="84">
        <f t="shared" si="126"/>
        <v>1.35</v>
      </c>
      <c r="P176" s="84">
        <f t="shared" si="126"/>
        <v>2.79</v>
      </c>
      <c r="Q176" s="84">
        <f t="shared" si="126"/>
        <v>2.4</v>
      </c>
      <c r="R176" s="84">
        <f t="shared" si="126"/>
        <v>0</v>
      </c>
      <c r="S176" s="84">
        <f t="shared" si="126"/>
        <v>3</v>
      </c>
      <c r="T176" s="84">
        <f t="shared" si="126"/>
        <v>1.5000000000000001E-2</v>
      </c>
      <c r="U176" s="84">
        <f t="shared" si="126"/>
        <v>0</v>
      </c>
      <c r="V176" s="84">
        <f t="shared" si="126"/>
        <v>0.09</v>
      </c>
      <c r="W176" s="84">
        <f t="shared" si="126"/>
        <v>0.3</v>
      </c>
      <c r="X176" s="17"/>
      <c r="Y176" s="262"/>
      <c r="AB176" s="86" t="s">
        <v>37</v>
      </c>
      <c r="AC176" s="57">
        <v>6</v>
      </c>
      <c r="AD176" s="57">
        <v>6</v>
      </c>
      <c r="AE176" s="57">
        <v>0</v>
      </c>
      <c r="AF176" s="56">
        <v>3.8</v>
      </c>
      <c r="AG176" s="56">
        <v>0.1</v>
      </c>
      <c r="AH176" s="56">
        <v>34.9</v>
      </c>
      <c r="AI176" s="62">
        <v>0</v>
      </c>
      <c r="AJ176" s="64">
        <v>0.01</v>
      </c>
      <c r="AK176" s="29">
        <v>20.3</v>
      </c>
      <c r="AL176" s="63">
        <v>0.1</v>
      </c>
      <c r="AM176" s="62">
        <v>0</v>
      </c>
      <c r="AN176" s="63">
        <v>0.9</v>
      </c>
      <c r="AO176" s="64">
        <v>1.86</v>
      </c>
      <c r="AP176" s="63">
        <v>1.6</v>
      </c>
      <c r="AQ176" s="62">
        <v>0</v>
      </c>
      <c r="AR176" s="62">
        <v>2</v>
      </c>
      <c r="AS176" s="64">
        <v>0.01</v>
      </c>
      <c r="AT176" s="31">
        <v>0</v>
      </c>
      <c r="AU176" s="64">
        <v>0.06</v>
      </c>
      <c r="AV176" s="30">
        <v>0.2</v>
      </c>
    </row>
    <row r="177" spans="1:49" ht="15" customHeight="1" x14ac:dyDescent="0.3">
      <c r="A177" s="263"/>
      <c r="B177" s="70" t="s">
        <v>38</v>
      </c>
      <c r="C177" s="92"/>
      <c r="D177" s="17">
        <f t="shared" si="120"/>
        <v>0.9</v>
      </c>
      <c r="E177" s="17">
        <f t="shared" si="121"/>
        <v>0.108</v>
      </c>
      <c r="F177" s="84">
        <f>$C$170*AE$177/$AD$178</f>
        <v>0</v>
      </c>
      <c r="G177" s="84">
        <f t="shared" ref="G177:W177" si="127">$C$170*AF$177/$AD$178</f>
        <v>0</v>
      </c>
      <c r="H177" s="84">
        <f t="shared" si="127"/>
        <v>0</v>
      </c>
      <c r="I177" s="84">
        <f t="shared" si="127"/>
        <v>0</v>
      </c>
      <c r="J177" s="84">
        <f t="shared" si="127"/>
        <v>0</v>
      </c>
      <c r="K177" s="84">
        <f t="shared" si="127"/>
        <v>0</v>
      </c>
      <c r="L177" s="84">
        <f t="shared" si="127"/>
        <v>0</v>
      </c>
      <c r="M177" s="84">
        <f t="shared" si="127"/>
        <v>0</v>
      </c>
      <c r="N177" s="84">
        <f t="shared" si="127"/>
        <v>0</v>
      </c>
      <c r="O177" s="84">
        <f t="shared" si="127"/>
        <v>331.5</v>
      </c>
      <c r="P177" s="84">
        <f t="shared" si="127"/>
        <v>7.4999999999999997E-2</v>
      </c>
      <c r="Q177" s="84">
        <f t="shared" si="127"/>
        <v>3.6</v>
      </c>
      <c r="R177" s="84">
        <f t="shared" si="127"/>
        <v>0.15</v>
      </c>
      <c r="S177" s="84">
        <f t="shared" si="127"/>
        <v>0.75</v>
      </c>
      <c r="T177" s="84">
        <f t="shared" si="127"/>
        <v>4.4999999999999998E-2</v>
      </c>
      <c r="U177" s="84">
        <f t="shared" si="127"/>
        <v>45</v>
      </c>
      <c r="V177" s="84">
        <f t="shared" si="127"/>
        <v>0</v>
      </c>
      <c r="W177" s="84">
        <f t="shared" si="127"/>
        <v>0</v>
      </c>
      <c r="X177" s="17"/>
      <c r="Y177" s="262"/>
      <c r="AB177" s="86" t="s">
        <v>38</v>
      </c>
      <c r="AC177" s="56">
        <v>0.6</v>
      </c>
      <c r="AD177" s="56">
        <v>0.6</v>
      </c>
      <c r="AE177" s="57">
        <v>0</v>
      </c>
      <c r="AF177" s="57">
        <v>0</v>
      </c>
      <c r="AG177" s="57">
        <v>0</v>
      </c>
      <c r="AH177" s="57">
        <v>0</v>
      </c>
      <c r="AI177" s="62">
        <v>0</v>
      </c>
      <c r="AJ177" s="62">
        <v>0</v>
      </c>
      <c r="AK177" s="28">
        <v>0</v>
      </c>
      <c r="AL177" s="62">
        <v>0</v>
      </c>
      <c r="AM177" s="62">
        <v>0</v>
      </c>
      <c r="AN177" s="62">
        <v>221</v>
      </c>
      <c r="AO177" s="64">
        <v>0.05</v>
      </c>
      <c r="AP177" s="63">
        <v>2.4</v>
      </c>
      <c r="AQ177" s="63">
        <v>0.1</v>
      </c>
      <c r="AR177" s="63">
        <v>0.5</v>
      </c>
      <c r="AS177" s="64">
        <v>0.03</v>
      </c>
      <c r="AT177" s="42">
        <v>30</v>
      </c>
      <c r="AU177" s="62">
        <v>0</v>
      </c>
      <c r="AV177" s="28">
        <v>0</v>
      </c>
    </row>
    <row r="178" spans="1:49" x14ac:dyDescent="0.3">
      <c r="A178" s="263"/>
      <c r="B178" s="69" t="s">
        <v>40</v>
      </c>
      <c r="C178" s="92"/>
      <c r="D178" s="17"/>
      <c r="E178" s="17"/>
      <c r="F178" s="146">
        <f>SUM(F171:F177)</f>
        <v>20.700000000000003</v>
      </c>
      <c r="G178" s="146">
        <f t="shared" ref="G178:W178" si="128">SUM(G171:G177)</f>
        <v>9.75</v>
      </c>
      <c r="H178" s="146">
        <f t="shared" si="128"/>
        <v>28.95</v>
      </c>
      <c r="I178" s="146">
        <f t="shared" si="128"/>
        <v>288</v>
      </c>
      <c r="J178" s="146">
        <f t="shared" si="128"/>
        <v>0.45000000000000007</v>
      </c>
      <c r="K178" s="146">
        <f t="shared" si="128"/>
        <v>2.37</v>
      </c>
      <c r="L178" s="146">
        <f t="shared" si="128"/>
        <v>699.01499999999999</v>
      </c>
      <c r="M178" s="146">
        <f t="shared" si="128"/>
        <v>0.24</v>
      </c>
      <c r="N178" s="146">
        <f t="shared" si="128"/>
        <v>34.200000000000003</v>
      </c>
      <c r="O178" s="146">
        <f t="shared" si="128"/>
        <v>458.4</v>
      </c>
      <c r="P178" s="146">
        <f t="shared" si="128"/>
        <v>1207.2749999999999</v>
      </c>
      <c r="Q178" s="146">
        <f t="shared" si="128"/>
        <v>45.45</v>
      </c>
      <c r="R178" s="146">
        <f t="shared" si="128"/>
        <v>62.249999999999993</v>
      </c>
      <c r="S178" s="146">
        <f t="shared" si="128"/>
        <v>455.1</v>
      </c>
      <c r="T178" s="146">
        <f t="shared" si="128"/>
        <v>9.3450000000000006</v>
      </c>
      <c r="U178" s="146">
        <f t="shared" si="128"/>
        <v>63.3</v>
      </c>
      <c r="V178" s="146">
        <f t="shared" si="128"/>
        <v>46.590000000000011</v>
      </c>
      <c r="W178" s="146">
        <f t="shared" si="128"/>
        <v>358.20000000000005</v>
      </c>
      <c r="X178" s="17"/>
      <c r="Y178" s="262"/>
      <c r="AB178" s="87" t="s">
        <v>40</v>
      </c>
      <c r="AC178" s="59"/>
      <c r="AD178" s="60">
        <v>120</v>
      </c>
      <c r="AE178" s="61">
        <v>13.8</v>
      </c>
      <c r="AF178" s="61">
        <v>6.5</v>
      </c>
      <c r="AG178" s="61">
        <v>19.3</v>
      </c>
      <c r="AH178" s="60">
        <v>192</v>
      </c>
      <c r="AI178" s="83">
        <v>0.3</v>
      </c>
      <c r="AJ178" s="65">
        <v>1.58</v>
      </c>
      <c r="AK178" s="33">
        <v>4261</v>
      </c>
      <c r="AL178" s="65">
        <v>0.16</v>
      </c>
      <c r="AM178" s="83">
        <v>22.8</v>
      </c>
      <c r="AN178" s="66">
        <v>306</v>
      </c>
      <c r="AO178" s="66">
        <v>805</v>
      </c>
      <c r="AP178" s="66">
        <v>30</v>
      </c>
      <c r="AQ178" s="66">
        <v>42</v>
      </c>
      <c r="AR178" s="66">
        <v>304</v>
      </c>
      <c r="AS178" s="65">
        <v>6.23</v>
      </c>
      <c r="AT178" s="33">
        <v>42</v>
      </c>
      <c r="AU178" s="66">
        <v>31</v>
      </c>
      <c r="AV178" s="32">
        <v>239</v>
      </c>
    </row>
    <row r="179" spans="1:49" x14ac:dyDescent="0.3">
      <c r="A179" s="263" t="s">
        <v>140</v>
      </c>
      <c r="B179" s="17"/>
      <c r="C179" s="92">
        <v>40</v>
      </c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 t="s">
        <v>141</v>
      </c>
      <c r="Y179" s="262">
        <v>23</v>
      </c>
      <c r="AA179" t="s">
        <v>140</v>
      </c>
      <c r="AW179" t="s">
        <v>141</v>
      </c>
    </row>
    <row r="180" spans="1:49" ht="15" customHeight="1" x14ac:dyDescent="0.3">
      <c r="A180" s="263"/>
      <c r="B180" s="70" t="s">
        <v>45</v>
      </c>
      <c r="C180" s="92"/>
      <c r="D180" s="17">
        <f>C$179*AC180/AD$185</f>
        <v>5.4666666666666668</v>
      </c>
      <c r="E180" s="17">
        <f>C$179*AD180/AD$185</f>
        <v>4.8</v>
      </c>
      <c r="F180" s="84">
        <f>$C$179*AE$180/$AD$185</f>
        <v>0</v>
      </c>
      <c r="G180" s="84">
        <f t="shared" ref="G180:W180" si="129">$C$179*AF$180/$AD$185</f>
        <v>0</v>
      </c>
      <c r="H180" s="84">
        <f t="shared" si="129"/>
        <v>0.13333333333333333</v>
      </c>
      <c r="I180" s="84">
        <f t="shared" si="129"/>
        <v>0.93333333333333335</v>
      </c>
      <c r="J180" s="84">
        <f t="shared" si="129"/>
        <v>0</v>
      </c>
      <c r="K180" s="84">
        <f t="shared" si="129"/>
        <v>0</v>
      </c>
      <c r="L180" s="84">
        <f t="shared" si="129"/>
        <v>16</v>
      </c>
      <c r="M180" s="84">
        <f t="shared" si="129"/>
        <v>0</v>
      </c>
      <c r="N180" s="84">
        <f t="shared" si="129"/>
        <v>1.4400000000000002</v>
      </c>
      <c r="O180" s="84">
        <f t="shared" si="129"/>
        <v>0.53333333333333333</v>
      </c>
      <c r="P180" s="84">
        <f t="shared" si="129"/>
        <v>12.4</v>
      </c>
      <c r="Q180" s="84">
        <f t="shared" si="129"/>
        <v>4.8</v>
      </c>
      <c r="R180" s="84">
        <f t="shared" si="129"/>
        <v>0.93333333333333335</v>
      </c>
      <c r="S180" s="84">
        <f t="shared" si="129"/>
        <v>1.2</v>
      </c>
      <c r="T180" s="84">
        <f t="shared" si="129"/>
        <v>5.3333333333333337E-2</v>
      </c>
      <c r="U180" s="84">
        <f t="shared" si="129"/>
        <v>0.13333333333333333</v>
      </c>
      <c r="V180" s="84">
        <f t="shared" si="129"/>
        <v>2.6666666666666668E-2</v>
      </c>
      <c r="W180" s="84">
        <f t="shared" si="129"/>
        <v>3.3333333333333335</v>
      </c>
      <c r="X180" s="17"/>
      <c r="Y180" s="262"/>
      <c r="AB180" s="86" t="s">
        <v>45</v>
      </c>
      <c r="AC180" s="56">
        <v>4.0999999999999996</v>
      </c>
      <c r="AD180" s="56">
        <v>3.6</v>
      </c>
      <c r="AE180" s="57">
        <v>0</v>
      </c>
      <c r="AF180" s="57">
        <v>0</v>
      </c>
      <c r="AG180" s="56">
        <v>0.1</v>
      </c>
      <c r="AH180" s="56">
        <v>0.7</v>
      </c>
      <c r="AI180" s="57">
        <v>0</v>
      </c>
      <c r="AJ180" s="57">
        <v>0</v>
      </c>
      <c r="AK180" s="19">
        <v>12</v>
      </c>
      <c r="AL180" s="57">
        <v>0</v>
      </c>
      <c r="AM180" s="71">
        <v>1.08</v>
      </c>
      <c r="AN180" s="56">
        <v>0.4</v>
      </c>
      <c r="AO180" s="56">
        <v>9.3000000000000007</v>
      </c>
      <c r="AP180" s="56">
        <v>3.6</v>
      </c>
      <c r="AQ180" s="56">
        <v>0.7</v>
      </c>
      <c r="AR180" s="56">
        <v>0.9</v>
      </c>
      <c r="AS180" s="71">
        <v>0.04</v>
      </c>
      <c r="AT180" s="20">
        <v>0.1</v>
      </c>
      <c r="AU180" s="71">
        <v>0.02</v>
      </c>
      <c r="AV180" s="20">
        <v>2.5</v>
      </c>
    </row>
    <row r="181" spans="1:49" x14ac:dyDescent="0.3">
      <c r="A181" s="263"/>
      <c r="B181" s="70" t="s">
        <v>43</v>
      </c>
      <c r="C181" s="92"/>
      <c r="D181" s="17">
        <f>C$179*AC181/AD$185</f>
        <v>15.866666666666667</v>
      </c>
      <c r="E181" s="17">
        <f t="shared" ref="E181:E184" si="130">C$179*AD181/AD$185</f>
        <v>14</v>
      </c>
      <c r="F181" s="84">
        <f>$C$179*AE$181/$AD$185</f>
        <v>0.13333333333333333</v>
      </c>
      <c r="G181" s="84">
        <f t="shared" ref="G181:W181" si="131">$C$179*AF$181/$AD$185</f>
        <v>0</v>
      </c>
      <c r="H181" s="84">
        <f t="shared" si="131"/>
        <v>0.4</v>
      </c>
      <c r="I181" s="84">
        <f t="shared" si="131"/>
        <v>2</v>
      </c>
      <c r="J181" s="84">
        <f t="shared" si="131"/>
        <v>0</v>
      </c>
      <c r="K181" s="84">
        <f t="shared" si="131"/>
        <v>0</v>
      </c>
      <c r="L181" s="84">
        <f t="shared" si="131"/>
        <v>1.4</v>
      </c>
      <c r="M181" s="84">
        <f t="shared" si="131"/>
        <v>0</v>
      </c>
      <c r="N181" s="84">
        <f t="shared" si="131"/>
        <v>1.4</v>
      </c>
      <c r="O181" s="84">
        <f t="shared" si="131"/>
        <v>1.0666666666666667</v>
      </c>
      <c r="P181" s="84">
        <f t="shared" si="131"/>
        <v>20</v>
      </c>
      <c r="Q181" s="84">
        <f t="shared" si="131"/>
        <v>3.2</v>
      </c>
      <c r="R181" s="84">
        <f t="shared" si="131"/>
        <v>2</v>
      </c>
      <c r="S181" s="84">
        <f t="shared" si="131"/>
        <v>5.8666666666666663</v>
      </c>
      <c r="T181" s="84">
        <f t="shared" si="131"/>
        <v>0.08</v>
      </c>
      <c r="U181" s="84">
        <f t="shared" si="131"/>
        <v>0.4</v>
      </c>
      <c r="V181" s="84">
        <f t="shared" si="131"/>
        <v>0.04</v>
      </c>
      <c r="W181" s="84">
        <f t="shared" si="131"/>
        <v>2.4</v>
      </c>
      <c r="X181" s="17"/>
      <c r="Y181" s="262"/>
      <c r="AB181" s="86" t="s">
        <v>43</v>
      </c>
      <c r="AC181" s="56">
        <v>11.9</v>
      </c>
      <c r="AD181" s="56">
        <v>10.5</v>
      </c>
      <c r="AE181" s="56">
        <v>0.1</v>
      </c>
      <c r="AF181" s="57">
        <v>0</v>
      </c>
      <c r="AG181" s="56">
        <v>0.3</v>
      </c>
      <c r="AH181" s="56">
        <v>1.5</v>
      </c>
      <c r="AI181" s="57">
        <v>0</v>
      </c>
      <c r="AJ181" s="57">
        <v>0</v>
      </c>
      <c r="AK181" s="21">
        <v>1.05</v>
      </c>
      <c r="AL181" s="57">
        <v>0</v>
      </c>
      <c r="AM181" s="71">
        <v>1.05</v>
      </c>
      <c r="AN181" s="56">
        <v>0.8</v>
      </c>
      <c r="AO181" s="57">
        <v>15</v>
      </c>
      <c r="AP181" s="56">
        <v>2.4</v>
      </c>
      <c r="AQ181" s="56">
        <v>1.5</v>
      </c>
      <c r="AR181" s="56">
        <v>4.4000000000000004</v>
      </c>
      <c r="AS181" s="71">
        <v>0.06</v>
      </c>
      <c r="AT181" s="20">
        <v>0.3</v>
      </c>
      <c r="AU181" s="71">
        <v>0.03</v>
      </c>
      <c r="AV181" s="20">
        <v>1.8</v>
      </c>
    </row>
    <row r="182" spans="1:49" x14ac:dyDescent="0.3">
      <c r="A182" s="263"/>
      <c r="B182" s="70" t="s">
        <v>44</v>
      </c>
      <c r="C182" s="92"/>
      <c r="D182" s="17">
        <f t="shared" ref="D182:D184" si="132">C$179*AC182/AD$185</f>
        <v>21.733333333333334</v>
      </c>
      <c r="E182" s="17">
        <f t="shared" si="130"/>
        <v>19.2</v>
      </c>
      <c r="F182" s="84">
        <f>$C$179*AE$182/$AD$185</f>
        <v>0.26666666666666666</v>
      </c>
      <c r="G182" s="84">
        <f t="shared" ref="G182:W182" si="133">$C$179*AF$182/$AD$185</f>
        <v>0</v>
      </c>
      <c r="H182" s="84">
        <f t="shared" si="133"/>
        <v>0.66666666666666663</v>
      </c>
      <c r="I182" s="84">
        <f t="shared" si="133"/>
        <v>4.1333333333333337</v>
      </c>
      <c r="J182" s="84">
        <f t="shared" si="133"/>
        <v>1.3333333333333334E-2</v>
      </c>
      <c r="K182" s="84">
        <f t="shared" si="133"/>
        <v>1.3333333333333334E-2</v>
      </c>
      <c r="L182" s="84">
        <f t="shared" si="133"/>
        <v>25.6</v>
      </c>
      <c r="M182" s="84">
        <f t="shared" si="133"/>
        <v>0</v>
      </c>
      <c r="N182" s="84">
        <f t="shared" si="133"/>
        <v>4.8</v>
      </c>
      <c r="O182" s="84">
        <f t="shared" si="133"/>
        <v>0.53333333333333333</v>
      </c>
      <c r="P182" s="84">
        <f t="shared" si="133"/>
        <v>56</v>
      </c>
      <c r="Q182" s="84">
        <f t="shared" si="133"/>
        <v>2.6666666666666665</v>
      </c>
      <c r="R182" s="84">
        <f t="shared" si="133"/>
        <v>3.8666666666666667</v>
      </c>
      <c r="S182" s="84">
        <f t="shared" si="133"/>
        <v>4.9333333333333336</v>
      </c>
      <c r="T182" s="84">
        <f t="shared" si="133"/>
        <v>0.17333333333333334</v>
      </c>
      <c r="U182" s="84">
        <f t="shared" si="133"/>
        <v>0.4</v>
      </c>
      <c r="V182" s="84">
        <f t="shared" si="133"/>
        <v>0.08</v>
      </c>
      <c r="W182" s="84">
        <f t="shared" si="133"/>
        <v>3.8666666666666667</v>
      </c>
      <c r="X182" s="17"/>
      <c r="Y182" s="262"/>
      <c r="AB182" s="86" t="s">
        <v>44</v>
      </c>
      <c r="AC182" s="56">
        <v>16.3</v>
      </c>
      <c r="AD182" s="56">
        <v>14.4</v>
      </c>
      <c r="AE182" s="56">
        <v>0.2</v>
      </c>
      <c r="AF182" s="57">
        <v>0</v>
      </c>
      <c r="AG182" s="56">
        <v>0.5</v>
      </c>
      <c r="AH182" s="56">
        <v>3.1</v>
      </c>
      <c r="AI182" s="71">
        <v>0.01</v>
      </c>
      <c r="AJ182" s="71">
        <v>0.01</v>
      </c>
      <c r="AK182" s="20">
        <v>19.2</v>
      </c>
      <c r="AL182" s="57">
        <v>0</v>
      </c>
      <c r="AM182" s="56">
        <v>3.6</v>
      </c>
      <c r="AN182" s="56">
        <v>0.4</v>
      </c>
      <c r="AO182" s="57">
        <v>42</v>
      </c>
      <c r="AP182" s="57">
        <v>2</v>
      </c>
      <c r="AQ182" s="56">
        <v>2.9</v>
      </c>
      <c r="AR182" s="56">
        <v>3.7</v>
      </c>
      <c r="AS182" s="71">
        <v>0.13</v>
      </c>
      <c r="AT182" s="20">
        <v>0.3</v>
      </c>
      <c r="AU182" s="71">
        <v>0.06</v>
      </c>
      <c r="AV182" s="20">
        <v>2.9</v>
      </c>
    </row>
    <row r="183" spans="1:49" ht="15" customHeight="1" x14ac:dyDescent="0.3">
      <c r="A183" s="263"/>
      <c r="B183" s="70" t="s">
        <v>46</v>
      </c>
      <c r="C183" s="92"/>
      <c r="D183" s="17">
        <f t="shared" si="132"/>
        <v>2</v>
      </c>
      <c r="E183" s="17">
        <f t="shared" si="130"/>
        <v>2</v>
      </c>
      <c r="F183" s="84">
        <f>$C$179*AE$183/$AD$185</f>
        <v>0</v>
      </c>
      <c r="G183" s="84">
        <f t="shared" ref="G183:W183" si="134">$C$179*AF$183/$AD$185</f>
        <v>2</v>
      </c>
      <c r="H183" s="84">
        <f t="shared" si="134"/>
        <v>0</v>
      </c>
      <c r="I183" s="84">
        <f t="shared" si="134"/>
        <v>18</v>
      </c>
      <c r="J183" s="84">
        <f t="shared" si="134"/>
        <v>0</v>
      </c>
      <c r="K183" s="84">
        <f t="shared" si="134"/>
        <v>0</v>
      </c>
      <c r="L183" s="84">
        <f t="shared" si="134"/>
        <v>0</v>
      </c>
      <c r="M183" s="84">
        <f t="shared" si="134"/>
        <v>0</v>
      </c>
      <c r="N183" s="84">
        <f t="shared" si="134"/>
        <v>0</v>
      </c>
      <c r="O183" s="84">
        <f t="shared" si="134"/>
        <v>0</v>
      </c>
      <c r="P183" s="84">
        <f t="shared" si="134"/>
        <v>0</v>
      </c>
      <c r="Q183" s="84">
        <f t="shared" si="134"/>
        <v>0</v>
      </c>
      <c r="R183" s="84">
        <f t="shared" si="134"/>
        <v>0</v>
      </c>
      <c r="S183" s="84">
        <f t="shared" si="134"/>
        <v>0</v>
      </c>
      <c r="T183" s="84">
        <f t="shared" si="134"/>
        <v>0</v>
      </c>
      <c r="U183" s="84">
        <f t="shared" si="134"/>
        <v>0</v>
      </c>
      <c r="V183" s="84">
        <f t="shared" si="134"/>
        <v>0</v>
      </c>
      <c r="W183" s="84">
        <f t="shared" si="134"/>
        <v>0</v>
      </c>
      <c r="X183" s="17"/>
      <c r="Y183" s="262"/>
      <c r="AB183" s="86" t="s">
        <v>46</v>
      </c>
      <c r="AC183" s="56">
        <v>1.5</v>
      </c>
      <c r="AD183" s="56">
        <v>1.5</v>
      </c>
      <c r="AE183" s="57">
        <v>0</v>
      </c>
      <c r="AF183" s="56">
        <v>1.5</v>
      </c>
      <c r="AG183" s="57">
        <v>0</v>
      </c>
      <c r="AH183" s="56">
        <v>13.5</v>
      </c>
      <c r="AI183" s="57">
        <v>0</v>
      </c>
      <c r="AJ183" s="57">
        <v>0</v>
      </c>
      <c r="AK183" s="19">
        <v>0</v>
      </c>
      <c r="AL183" s="57">
        <v>0</v>
      </c>
      <c r="AM183" s="57">
        <v>0</v>
      </c>
      <c r="AN183" s="57">
        <v>0</v>
      </c>
      <c r="AO183" s="57">
        <v>0</v>
      </c>
      <c r="AP183" s="57">
        <v>0</v>
      </c>
      <c r="AQ183" s="57">
        <v>0</v>
      </c>
      <c r="AR183" s="57">
        <v>0</v>
      </c>
      <c r="AS183" s="57">
        <v>0</v>
      </c>
      <c r="AT183" s="19">
        <v>0</v>
      </c>
      <c r="AU183" s="57">
        <v>0</v>
      </c>
      <c r="AV183" s="19">
        <v>0</v>
      </c>
    </row>
    <row r="184" spans="1:49" ht="15" customHeight="1" x14ac:dyDescent="0.3">
      <c r="A184" s="263"/>
      <c r="B184" s="70" t="s">
        <v>38</v>
      </c>
      <c r="C184" s="92"/>
      <c r="D184" s="17">
        <f t="shared" si="132"/>
        <v>0.13333333333333333</v>
      </c>
      <c r="E184" s="17">
        <f t="shared" si="130"/>
        <v>0.13333333333333333</v>
      </c>
      <c r="F184" s="84">
        <f>$C$179*AE$184/$AD$185</f>
        <v>0</v>
      </c>
      <c r="G184" s="84">
        <f t="shared" ref="G184:W184" si="135">$C$179*AF$184/$AD$185</f>
        <v>0</v>
      </c>
      <c r="H184" s="84">
        <f t="shared" si="135"/>
        <v>0</v>
      </c>
      <c r="I184" s="84">
        <f t="shared" si="135"/>
        <v>0</v>
      </c>
      <c r="J184" s="84">
        <f t="shared" si="135"/>
        <v>0</v>
      </c>
      <c r="K184" s="84">
        <f t="shared" si="135"/>
        <v>0</v>
      </c>
      <c r="L184" s="84">
        <f t="shared" si="135"/>
        <v>0</v>
      </c>
      <c r="M184" s="84">
        <f t="shared" si="135"/>
        <v>0</v>
      </c>
      <c r="N184" s="84">
        <f t="shared" si="135"/>
        <v>0</v>
      </c>
      <c r="O184" s="84">
        <f t="shared" si="135"/>
        <v>52</v>
      </c>
      <c r="P184" s="84">
        <f t="shared" si="135"/>
        <v>0</v>
      </c>
      <c r="Q184" s="84">
        <f t="shared" si="135"/>
        <v>0.53333333333333333</v>
      </c>
      <c r="R184" s="84">
        <f t="shared" si="135"/>
        <v>0</v>
      </c>
      <c r="S184" s="84">
        <f t="shared" si="135"/>
        <v>0.13333333333333333</v>
      </c>
      <c r="T184" s="84">
        <f t="shared" si="135"/>
        <v>0</v>
      </c>
      <c r="U184" s="84">
        <f t="shared" si="135"/>
        <v>5.333333333333333</v>
      </c>
      <c r="V184" s="84">
        <f t="shared" si="135"/>
        <v>0</v>
      </c>
      <c r="W184" s="84">
        <f t="shared" si="135"/>
        <v>0</v>
      </c>
      <c r="X184" s="17"/>
      <c r="Y184" s="262"/>
      <c r="AB184" s="86" t="s">
        <v>38</v>
      </c>
      <c r="AC184" s="56">
        <v>0.1</v>
      </c>
      <c r="AD184" s="56">
        <v>0.1</v>
      </c>
      <c r="AE184" s="57">
        <v>0</v>
      </c>
      <c r="AF184" s="57">
        <v>0</v>
      </c>
      <c r="AG184" s="57">
        <v>0</v>
      </c>
      <c r="AH184" s="57">
        <v>0</v>
      </c>
      <c r="AI184" s="57">
        <v>0</v>
      </c>
      <c r="AJ184" s="57">
        <v>0</v>
      </c>
      <c r="AK184" s="19">
        <v>0</v>
      </c>
      <c r="AL184" s="57">
        <v>0</v>
      </c>
      <c r="AM184" s="57">
        <v>0</v>
      </c>
      <c r="AN184" s="57">
        <v>39</v>
      </c>
      <c r="AO184" s="57">
        <v>0</v>
      </c>
      <c r="AP184" s="56">
        <v>0.4</v>
      </c>
      <c r="AQ184" s="57">
        <v>0</v>
      </c>
      <c r="AR184" s="56">
        <v>0.1</v>
      </c>
      <c r="AS184" s="57">
        <v>0</v>
      </c>
      <c r="AT184" s="19">
        <v>4</v>
      </c>
      <c r="AU184" s="57">
        <v>0</v>
      </c>
      <c r="AV184" s="19">
        <v>0</v>
      </c>
    </row>
    <row r="185" spans="1:49" x14ac:dyDescent="0.3">
      <c r="A185" s="263"/>
      <c r="B185" s="69" t="s">
        <v>40</v>
      </c>
      <c r="C185" s="92"/>
      <c r="D185" s="17"/>
      <c r="E185" s="17"/>
      <c r="F185" s="146">
        <f>SUM(F180:F184)</f>
        <v>0.4</v>
      </c>
      <c r="G185" s="146">
        <f t="shared" ref="G185:W185" si="136">SUM(G180:G184)</f>
        <v>2</v>
      </c>
      <c r="H185" s="146">
        <f t="shared" si="136"/>
        <v>1.2</v>
      </c>
      <c r="I185" s="146">
        <f t="shared" si="136"/>
        <v>25.066666666666666</v>
      </c>
      <c r="J185" s="146">
        <f t="shared" si="136"/>
        <v>1.3333333333333334E-2</v>
      </c>
      <c r="K185" s="146">
        <f t="shared" si="136"/>
        <v>1.3333333333333334E-2</v>
      </c>
      <c r="L185" s="146">
        <f t="shared" si="136"/>
        <v>43</v>
      </c>
      <c r="M185" s="146">
        <f t="shared" si="136"/>
        <v>0</v>
      </c>
      <c r="N185" s="146">
        <f t="shared" si="136"/>
        <v>7.64</v>
      </c>
      <c r="O185" s="146">
        <f t="shared" si="136"/>
        <v>54.133333333333333</v>
      </c>
      <c r="P185" s="146">
        <f t="shared" si="136"/>
        <v>88.4</v>
      </c>
      <c r="Q185" s="146">
        <f t="shared" si="136"/>
        <v>11.2</v>
      </c>
      <c r="R185" s="146">
        <f t="shared" si="136"/>
        <v>6.8000000000000007</v>
      </c>
      <c r="S185" s="146">
        <f t="shared" si="136"/>
        <v>12.133333333333333</v>
      </c>
      <c r="T185" s="146">
        <f t="shared" si="136"/>
        <v>0.30666666666666664</v>
      </c>
      <c r="U185" s="146">
        <f t="shared" si="136"/>
        <v>6.2666666666666666</v>
      </c>
      <c r="V185" s="146">
        <f t="shared" si="136"/>
        <v>0.14666666666666667</v>
      </c>
      <c r="W185" s="146">
        <f t="shared" si="136"/>
        <v>9.6</v>
      </c>
      <c r="X185" s="17"/>
      <c r="Y185" s="262"/>
      <c r="AB185" s="87" t="s">
        <v>40</v>
      </c>
      <c r="AC185" s="59"/>
      <c r="AD185" s="60">
        <v>30</v>
      </c>
      <c r="AE185" s="61">
        <v>0.3</v>
      </c>
      <c r="AF185" s="61">
        <v>1.5</v>
      </c>
      <c r="AG185" s="61">
        <v>0.9</v>
      </c>
      <c r="AH185" s="61">
        <v>18.8</v>
      </c>
      <c r="AI185" s="88">
        <v>0.01</v>
      </c>
      <c r="AJ185" s="88">
        <v>0.01</v>
      </c>
      <c r="AK185" s="22">
        <v>32.200000000000003</v>
      </c>
      <c r="AL185" s="60">
        <v>0</v>
      </c>
      <c r="AM185" s="88">
        <v>5.73</v>
      </c>
      <c r="AN185" s="60">
        <v>40</v>
      </c>
      <c r="AO185" s="60">
        <v>66</v>
      </c>
      <c r="AP185" s="61">
        <v>8.4</v>
      </c>
      <c r="AQ185" s="60">
        <v>5</v>
      </c>
      <c r="AR185" s="61">
        <v>9.1999999999999993</v>
      </c>
      <c r="AS185" s="88">
        <v>0.23</v>
      </c>
      <c r="AT185" s="22">
        <v>4.7</v>
      </c>
      <c r="AU185" s="88">
        <v>0.11</v>
      </c>
      <c r="AV185" s="22">
        <v>7.2</v>
      </c>
    </row>
    <row r="186" spans="1:49" x14ac:dyDescent="0.3">
      <c r="A186" s="263" t="s">
        <v>142</v>
      </c>
      <c r="B186" s="17"/>
      <c r="C186" s="92">
        <v>180</v>
      </c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 t="s">
        <v>143</v>
      </c>
      <c r="Y186" s="262">
        <v>24</v>
      </c>
      <c r="AA186" t="s">
        <v>142</v>
      </c>
      <c r="AW186" t="s">
        <v>143</v>
      </c>
    </row>
    <row r="187" spans="1:49" ht="15" customHeight="1" x14ac:dyDescent="0.3">
      <c r="A187" s="263"/>
      <c r="B187" s="70" t="s">
        <v>81</v>
      </c>
      <c r="C187" s="92"/>
      <c r="D187" s="17">
        <f>C$186*AC187/AD$192</f>
        <v>6.6</v>
      </c>
      <c r="E187" s="17">
        <f>C$186*AD187/AD$192</f>
        <v>6.6</v>
      </c>
      <c r="F187" s="84">
        <f>$C$186*AE$187/$AD$192</f>
        <v>0</v>
      </c>
      <c r="G187" s="84">
        <f t="shared" ref="G187:W187" si="137">$C$186*AF$187/$AD$192</f>
        <v>0</v>
      </c>
      <c r="H187" s="84">
        <f t="shared" si="137"/>
        <v>3.84</v>
      </c>
      <c r="I187" s="84">
        <f t="shared" si="137"/>
        <v>15.36</v>
      </c>
      <c r="J187" s="84">
        <f t="shared" si="137"/>
        <v>0</v>
      </c>
      <c r="K187" s="84">
        <f t="shared" si="137"/>
        <v>0</v>
      </c>
      <c r="L187" s="84">
        <f t="shared" si="137"/>
        <v>0</v>
      </c>
      <c r="M187" s="84">
        <f t="shared" si="137"/>
        <v>0</v>
      </c>
      <c r="N187" s="84">
        <f t="shared" si="137"/>
        <v>0</v>
      </c>
      <c r="O187" s="84">
        <f t="shared" si="137"/>
        <v>0.24</v>
      </c>
      <c r="P187" s="84">
        <f t="shared" si="137"/>
        <v>0.67200000000000004</v>
      </c>
      <c r="Q187" s="84">
        <f t="shared" si="137"/>
        <v>1.92</v>
      </c>
      <c r="R187" s="84">
        <f t="shared" si="137"/>
        <v>0</v>
      </c>
      <c r="S187" s="84">
        <f t="shared" si="137"/>
        <v>3.6</v>
      </c>
      <c r="T187" s="84">
        <f t="shared" si="137"/>
        <v>0</v>
      </c>
      <c r="U187" s="84">
        <f t="shared" si="137"/>
        <v>0</v>
      </c>
      <c r="V187" s="84">
        <f t="shared" si="137"/>
        <v>0</v>
      </c>
      <c r="W187" s="84">
        <f t="shared" si="137"/>
        <v>0</v>
      </c>
      <c r="X187" s="17"/>
      <c r="Y187" s="262"/>
      <c r="AB187" s="86" t="s">
        <v>81</v>
      </c>
      <c r="AC187" s="299">
        <v>5.5</v>
      </c>
      <c r="AD187" s="299">
        <v>5.5</v>
      </c>
      <c r="AE187" s="57">
        <v>0</v>
      </c>
      <c r="AF187" s="57">
        <v>0</v>
      </c>
      <c r="AG187" s="56">
        <v>3.2</v>
      </c>
      <c r="AH187" s="56">
        <v>12.8</v>
      </c>
      <c r="AI187" s="62">
        <v>0</v>
      </c>
      <c r="AJ187" s="62">
        <v>0</v>
      </c>
      <c r="AK187" s="31">
        <v>0</v>
      </c>
      <c r="AL187" s="62">
        <v>0</v>
      </c>
      <c r="AM187" s="62">
        <v>0</v>
      </c>
      <c r="AN187" s="63">
        <v>0.2</v>
      </c>
      <c r="AO187" s="64">
        <v>0.56000000000000005</v>
      </c>
      <c r="AP187" s="63">
        <v>1.6</v>
      </c>
      <c r="AQ187" s="62">
        <v>0</v>
      </c>
      <c r="AR187" s="62">
        <v>3</v>
      </c>
      <c r="AS187" s="62">
        <v>0</v>
      </c>
      <c r="AT187" s="28">
        <v>0</v>
      </c>
      <c r="AU187" s="62">
        <v>0</v>
      </c>
      <c r="AV187" s="28">
        <v>0</v>
      </c>
    </row>
    <row r="188" spans="1:49" ht="15" customHeight="1" x14ac:dyDescent="0.3">
      <c r="A188" s="263"/>
      <c r="B188" s="70" t="s">
        <v>36</v>
      </c>
      <c r="C188" s="92"/>
      <c r="D188" s="17">
        <f t="shared" ref="D188:D191" si="138">C$186*AC188/AD$192</f>
        <v>9.6</v>
      </c>
      <c r="E188" s="17">
        <f t="shared" ref="E188:E192" si="139">C$186*AD188/AD$192</f>
        <v>9.6</v>
      </c>
      <c r="F188" s="84">
        <f>$C$186*AE$188/$AD$192</f>
        <v>0</v>
      </c>
      <c r="G188" s="84">
        <f t="shared" ref="G188:W188" si="140">$C$186*AF$188/$AD$192</f>
        <v>0</v>
      </c>
      <c r="H188" s="84">
        <f t="shared" si="140"/>
        <v>5.76</v>
      </c>
      <c r="I188" s="84">
        <f t="shared" si="140"/>
        <v>22.92</v>
      </c>
      <c r="J188" s="84">
        <f t="shared" si="140"/>
        <v>0</v>
      </c>
      <c r="K188" s="84">
        <f t="shared" si="140"/>
        <v>0</v>
      </c>
      <c r="L188" s="84">
        <f t="shared" si="140"/>
        <v>0</v>
      </c>
      <c r="M188" s="84">
        <f t="shared" si="140"/>
        <v>0</v>
      </c>
      <c r="N188" s="84">
        <f t="shared" si="140"/>
        <v>0</v>
      </c>
      <c r="O188" s="84">
        <f t="shared" si="140"/>
        <v>0</v>
      </c>
      <c r="P188" s="84">
        <f t="shared" si="140"/>
        <v>0.15600000000000003</v>
      </c>
      <c r="Q188" s="84">
        <f t="shared" si="140"/>
        <v>0.12</v>
      </c>
      <c r="R188" s="84">
        <f t="shared" si="140"/>
        <v>0</v>
      </c>
      <c r="S188" s="84">
        <f t="shared" si="140"/>
        <v>0</v>
      </c>
      <c r="T188" s="84">
        <f t="shared" si="140"/>
        <v>1.2E-2</v>
      </c>
      <c r="U188" s="84">
        <f t="shared" si="140"/>
        <v>0</v>
      </c>
      <c r="V188" s="84">
        <f t="shared" si="140"/>
        <v>0</v>
      </c>
      <c r="W188" s="84">
        <f t="shared" si="140"/>
        <v>0</v>
      </c>
      <c r="X188" s="17"/>
      <c r="Y188" s="262"/>
      <c r="AB188" s="86" t="s">
        <v>36</v>
      </c>
      <c r="AC188" s="299">
        <v>8</v>
      </c>
      <c r="AD188" s="299">
        <v>8</v>
      </c>
      <c r="AE188" s="57">
        <v>0</v>
      </c>
      <c r="AF188" s="57">
        <v>0</v>
      </c>
      <c r="AG188" s="56">
        <v>4.8</v>
      </c>
      <c r="AH188" s="56">
        <v>19.100000000000001</v>
      </c>
      <c r="AI188" s="62">
        <v>0</v>
      </c>
      <c r="AJ188" s="62">
        <v>0</v>
      </c>
      <c r="AK188" s="31">
        <v>0</v>
      </c>
      <c r="AL188" s="62">
        <v>0</v>
      </c>
      <c r="AM188" s="62">
        <v>0</v>
      </c>
      <c r="AN188" s="62">
        <v>0</v>
      </c>
      <c r="AO188" s="64">
        <v>0.13</v>
      </c>
      <c r="AP188" s="63">
        <v>0.1</v>
      </c>
      <c r="AQ188" s="62">
        <v>0</v>
      </c>
      <c r="AR188" s="62">
        <v>0</v>
      </c>
      <c r="AS188" s="64">
        <v>0.01</v>
      </c>
      <c r="AT188" s="28">
        <v>0</v>
      </c>
      <c r="AU188" s="62">
        <v>0</v>
      </c>
      <c r="AV188" s="28">
        <v>0</v>
      </c>
    </row>
    <row r="189" spans="1:49" x14ac:dyDescent="0.3">
      <c r="A189" s="263"/>
      <c r="B189" s="70" t="s">
        <v>84</v>
      </c>
      <c r="C189" s="92"/>
      <c r="D189" s="17">
        <f t="shared" si="138"/>
        <v>66.12</v>
      </c>
      <c r="E189" s="17">
        <f t="shared" si="139"/>
        <v>45</v>
      </c>
      <c r="F189" s="84">
        <f>$C$186*AE$189/$AD$192</f>
        <v>0.36</v>
      </c>
      <c r="G189" s="84">
        <f t="shared" ref="G189:W189" si="141">$C$186*AF$189/$AD$192</f>
        <v>0.12</v>
      </c>
      <c r="H189" s="84">
        <f t="shared" si="141"/>
        <v>3.3599999999999994</v>
      </c>
      <c r="I189" s="84">
        <f t="shared" si="141"/>
        <v>15.48</v>
      </c>
      <c r="J189" s="84">
        <f t="shared" si="141"/>
        <v>1.2E-2</v>
      </c>
      <c r="K189" s="84">
        <f t="shared" si="141"/>
        <v>1.2E-2</v>
      </c>
      <c r="L189" s="84">
        <f t="shared" si="141"/>
        <v>2.16</v>
      </c>
      <c r="M189" s="84">
        <f t="shared" si="141"/>
        <v>0</v>
      </c>
      <c r="N189" s="84">
        <f t="shared" si="141"/>
        <v>10.8</v>
      </c>
      <c r="O189" s="84">
        <f t="shared" si="141"/>
        <v>4.4400000000000004</v>
      </c>
      <c r="P189" s="84">
        <f t="shared" si="141"/>
        <v>73.56</v>
      </c>
      <c r="Q189" s="84">
        <f t="shared" si="141"/>
        <v>13.2</v>
      </c>
      <c r="R189" s="84">
        <f t="shared" si="141"/>
        <v>5.04</v>
      </c>
      <c r="S189" s="84">
        <f t="shared" si="141"/>
        <v>9</v>
      </c>
      <c r="T189" s="84">
        <f t="shared" si="141"/>
        <v>0.12</v>
      </c>
      <c r="U189" s="84">
        <f t="shared" si="141"/>
        <v>0.96</v>
      </c>
      <c r="V189" s="84">
        <f t="shared" si="141"/>
        <v>0.20400000000000001</v>
      </c>
      <c r="W189" s="84">
        <f t="shared" si="141"/>
        <v>7.68</v>
      </c>
      <c r="X189" s="17"/>
      <c r="Y189" s="262"/>
      <c r="AB189" s="86" t="s">
        <v>84</v>
      </c>
      <c r="AC189" s="56">
        <v>55.1</v>
      </c>
      <c r="AD189" s="56">
        <v>37.5</v>
      </c>
      <c r="AE189" s="56">
        <v>0.3</v>
      </c>
      <c r="AF189" s="56">
        <v>0.1</v>
      </c>
      <c r="AG189" s="56">
        <v>2.8</v>
      </c>
      <c r="AH189" s="56">
        <v>12.9</v>
      </c>
      <c r="AI189" s="64">
        <v>0.01</v>
      </c>
      <c r="AJ189" s="64">
        <v>0.01</v>
      </c>
      <c r="AK189" s="29">
        <v>1.8</v>
      </c>
      <c r="AL189" s="62">
        <v>0</v>
      </c>
      <c r="AM189" s="62">
        <v>9</v>
      </c>
      <c r="AN189" s="63">
        <v>3.7</v>
      </c>
      <c r="AO189" s="63">
        <v>61.3</v>
      </c>
      <c r="AP189" s="62">
        <v>11</v>
      </c>
      <c r="AQ189" s="63">
        <v>4.2</v>
      </c>
      <c r="AR189" s="63">
        <v>7.5</v>
      </c>
      <c r="AS189" s="63">
        <v>0.1</v>
      </c>
      <c r="AT189" s="30">
        <v>0.8</v>
      </c>
      <c r="AU189" s="64">
        <v>0.17</v>
      </c>
      <c r="AV189" s="30">
        <v>6.4</v>
      </c>
    </row>
    <row r="190" spans="1:49" x14ac:dyDescent="0.3">
      <c r="A190" s="263"/>
      <c r="B190" s="70" t="s">
        <v>39</v>
      </c>
      <c r="C190" s="92"/>
      <c r="D190" s="17">
        <f t="shared" si="138"/>
        <v>144</v>
      </c>
      <c r="E190" s="17">
        <f t="shared" si="139"/>
        <v>144</v>
      </c>
      <c r="F190" s="84">
        <f>$C$186*AE$190/$AD$192</f>
        <v>0</v>
      </c>
      <c r="G190" s="84">
        <f t="shared" ref="G190:W190" si="142">$C$186*AF$190/$AD$192</f>
        <v>0</v>
      </c>
      <c r="H190" s="84">
        <f t="shared" si="142"/>
        <v>0</v>
      </c>
      <c r="I190" s="84">
        <f t="shared" si="142"/>
        <v>0</v>
      </c>
      <c r="J190" s="84">
        <f t="shared" si="142"/>
        <v>0</v>
      </c>
      <c r="K190" s="84">
        <f t="shared" si="142"/>
        <v>0</v>
      </c>
      <c r="L190" s="84">
        <f t="shared" si="142"/>
        <v>0</v>
      </c>
      <c r="M190" s="84">
        <f t="shared" si="142"/>
        <v>0</v>
      </c>
      <c r="N190" s="84">
        <f t="shared" si="142"/>
        <v>0</v>
      </c>
      <c r="O190" s="84">
        <f t="shared" si="142"/>
        <v>0</v>
      </c>
      <c r="P190" s="84">
        <f t="shared" si="142"/>
        <v>0</v>
      </c>
      <c r="Q190" s="84">
        <f t="shared" si="142"/>
        <v>0</v>
      </c>
      <c r="R190" s="84">
        <f t="shared" si="142"/>
        <v>0</v>
      </c>
      <c r="S190" s="84">
        <f t="shared" si="142"/>
        <v>0</v>
      </c>
      <c r="T190" s="84">
        <f t="shared" si="142"/>
        <v>0</v>
      </c>
      <c r="U190" s="84">
        <f t="shared" si="142"/>
        <v>0</v>
      </c>
      <c r="V190" s="84">
        <f t="shared" si="142"/>
        <v>0</v>
      </c>
      <c r="W190" s="84">
        <f t="shared" si="142"/>
        <v>0</v>
      </c>
      <c r="X190" s="17"/>
      <c r="Y190" s="262"/>
      <c r="AB190" s="86" t="s">
        <v>39</v>
      </c>
      <c r="AC190" s="57">
        <v>120</v>
      </c>
      <c r="AD190" s="57">
        <v>120</v>
      </c>
      <c r="AE190" s="57">
        <v>0</v>
      </c>
      <c r="AF190" s="57">
        <v>0</v>
      </c>
      <c r="AG190" s="57">
        <v>0</v>
      </c>
      <c r="AH190" s="57">
        <v>0</v>
      </c>
      <c r="AI190" s="62">
        <v>0</v>
      </c>
      <c r="AJ190" s="62">
        <v>0</v>
      </c>
      <c r="AK190" s="31">
        <v>0</v>
      </c>
      <c r="AL190" s="62">
        <v>0</v>
      </c>
      <c r="AM190" s="62">
        <v>0</v>
      </c>
      <c r="AN190" s="62">
        <v>0</v>
      </c>
      <c r="AO190" s="62">
        <v>0</v>
      </c>
      <c r="AP190" s="62">
        <v>0</v>
      </c>
      <c r="AQ190" s="62">
        <v>0</v>
      </c>
      <c r="AR190" s="62">
        <v>0</v>
      </c>
      <c r="AS190" s="62">
        <v>0</v>
      </c>
      <c r="AT190" s="28">
        <v>0</v>
      </c>
      <c r="AU190" s="62">
        <v>0</v>
      </c>
      <c r="AV190" s="28">
        <v>0</v>
      </c>
    </row>
    <row r="191" spans="1:49" ht="15" customHeight="1" x14ac:dyDescent="0.3">
      <c r="A191" s="263"/>
      <c r="B191" s="70" t="s">
        <v>49</v>
      </c>
      <c r="C191" s="92"/>
      <c r="D191" s="17">
        <f t="shared" si="138"/>
        <v>0</v>
      </c>
      <c r="E191" s="17">
        <f t="shared" si="139"/>
        <v>0</v>
      </c>
      <c r="F191" s="84">
        <f>$C$186*AE$191/$AD$192</f>
        <v>0</v>
      </c>
      <c r="G191" s="84">
        <f t="shared" ref="G191:W191" si="143">$C$186*AF$191/$AD$192</f>
        <v>0</v>
      </c>
      <c r="H191" s="84">
        <f t="shared" si="143"/>
        <v>0</v>
      </c>
      <c r="I191" s="84">
        <f t="shared" si="143"/>
        <v>0</v>
      </c>
      <c r="J191" s="84">
        <f t="shared" si="143"/>
        <v>0</v>
      </c>
      <c r="K191" s="84">
        <f t="shared" si="143"/>
        <v>0</v>
      </c>
      <c r="L191" s="84">
        <f t="shared" si="143"/>
        <v>0</v>
      </c>
      <c r="M191" s="84">
        <f t="shared" si="143"/>
        <v>0</v>
      </c>
      <c r="N191" s="84">
        <f t="shared" si="143"/>
        <v>1.2E-2</v>
      </c>
      <c r="O191" s="84">
        <f t="shared" si="143"/>
        <v>0</v>
      </c>
      <c r="P191" s="84">
        <f t="shared" si="143"/>
        <v>2.4E-2</v>
      </c>
      <c r="Q191" s="84">
        <f t="shared" si="143"/>
        <v>0</v>
      </c>
      <c r="R191" s="84">
        <f t="shared" si="143"/>
        <v>0</v>
      </c>
      <c r="S191" s="84">
        <f t="shared" si="143"/>
        <v>0</v>
      </c>
      <c r="T191" s="84">
        <f t="shared" si="143"/>
        <v>0</v>
      </c>
      <c r="U191" s="84">
        <f t="shared" si="143"/>
        <v>0</v>
      </c>
      <c r="V191" s="84">
        <f t="shared" si="143"/>
        <v>0</v>
      </c>
      <c r="W191" s="84">
        <f t="shared" si="143"/>
        <v>0</v>
      </c>
      <c r="X191" s="17"/>
      <c r="Y191" s="262"/>
      <c r="AB191" s="86" t="s">
        <v>49</v>
      </c>
      <c r="AC191" s="57">
        <v>0</v>
      </c>
      <c r="AD191" s="57">
        <v>0</v>
      </c>
      <c r="AE191" s="57">
        <v>0</v>
      </c>
      <c r="AF191" s="57">
        <v>0</v>
      </c>
      <c r="AG191" s="57">
        <v>0</v>
      </c>
      <c r="AH191" s="57">
        <v>0</v>
      </c>
      <c r="AI191" s="62">
        <v>0</v>
      </c>
      <c r="AJ191" s="62">
        <v>0</v>
      </c>
      <c r="AK191" s="31">
        <v>0</v>
      </c>
      <c r="AL191" s="62">
        <v>0</v>
      </c>
      <c r="AM191" s="64">
        <v>0.01</v>
      </c>
      <c r="AN191" s="62">
        <v>0</v>
      </c>
      <c r="AO191" s="64">
        <v>0.02</v>
      </c>
      <c r="AP191" s="62">
        <v>0</v>
      </c>
      <c r="AQ191" s="62">
        <v>0</v>
      </c>
      <c r="AR191" s="62">
        <v>0</v>
      </c>
      <c r="AS191" s="62">
        <v>0</v>
      </c>
      <c r="AT191" s="28">
        <v>0</v>
      </c>
      <c r="AU191" s="62">
        <v>0</v>
      </c>
      <c r="AV191" s="28">
        <v>0</v>
      </c>
    </row>
    <row r="192" spans="1:49" x14ac:dyDescent="0.3">
      <c r="A192" s="263"/>
      <c r="B192" s="69" t="s">
        <v>40</v>
      </c>
      <c r="C192" s="92"/>
      <c r="D192" s="17"/>
      <c r="E192" s="17">
        <f t="shared" si="139"/>
        <v>180</v>
      </c>
      <c r="F192" s="146">
        <f>SUM(F187:F191)</f>
        <v>0.36</v>
      </c>
      <c r="G192" s="146">
        <f t="shared" ref="G192" si="144">SUM(G187:G191)</f>
        <v>0.12</v>
      </c>
      <c r="H192" s="146">
        <f t="shared" ref="H192" si="145">SUM(H187:H191)</f>
        <v>12.959999999999999</v>
      </c>
      <c r="I192" s="146">
        <f t="shared" ref="I192" si="146">SUM(I187:I191)</f>
        <v>53.760000000000005</v>
      </c>
      <c r="J192" s="146">
        <f t="shared" ref="J192" si="147">SUM(J187:J191)</f>
        <v>1.2E-2</v>
      </c>
      <c r="K192" s="146">
        <f t="shared" ref="K192" si="148">SUM(K187:K191)</f>
        <v>1.2E-2</v>
      </c>
      <c r="L192" s="146">
        <f t="shared" ref="L192" si="149">SUM(L187:L191)</f>
        <v>2.16</v>
      </c>
      <c r="M192" s="146">
        <f t="shared" ref="M192" si="150">SUM(M187:M191)</f>
        <v>0</v>
      </c>
      <c r="N192" s="146">
        <f t="shared" ref="N192" si="151">SUM(N187:N191)</f>
        <v>10.812000000000001</v>
      </c>
      <c r="O192" s="146">
        <f t="shared" ref="O192" si="152">SUM(O187:O191)</f>
        <v>4.6800000000000006</v>
      </c>
      <c r="P192" s="146">
        <f t="shared" ref="P192" si="153">SUM(P187:P191)</f>
        <v>74.412000000000006</v>
      </c>
      <c r="Q192" s="146">
        <f t="shared" ref="Q192" si="154">SUM(Q187:Q191)</f>
        <v>15.239999999999998</v>
      </c>
      <c r="R192" s="146">
        <f t="shared" ref="R192" si="155">SUM(R187:R191)</f>
        <v>5.04</v>
      </c>
      <c r="S192" s="146">
        <f t="shared" ref="S192" si="156">SUM(S187:S191)</f>
        <v>12.6</v>
      </c>
      <c r="T192" s="146">
        <f t="shared" ref="T192" si="157">SUM(T187:T191)</f>
        <v>0.13200000000000001</v>
      </c>
      <c r="U192" s="146">
        <f t="shared" ref="U192" si="158">SUM(U187:U191)</f>
        <v>0.96</v>
      </c>
      <c r="V192" s="146">
        <f t="shared" ref="V192" si="159">SUM(V187:V191)</f>
        <v>0.20400000000000001</v>
      </c>
      <c r="W192" s="146">
        <f t="shared" ref="W192" si="160">SUM(W187:W191)</f>
        <v>7.68</v>
      </c>
      <c r="X192" s="17"/>
      <c r="Y192" s="262"/>
      <c r="AB192" s="87" t="s">
        <v>40</v>
      </c>
      <c r="AC192" s="59"/>
      <c r="AD192" s="60">
        <v>150</v>
      </c>
      <c r="AE192" s="61">
        <v>0.3</v>
      </c>
      <c r="AF192" s="61">
        <v>0.1</v>
      </c>
      <c r="AG192" s="61">
        <v>10.8</v>
      </c>
      <c r="AH192" s="61">
        <v>44.8</v>
      </c>
      <c r="AI192" s="65">
        <v>0.01</v>
      </c>
      <c r="AJ192" s="65">
        <v>0.01</v>
      </c>
      <c r="AK192" s="49">
        <v>1.8</v>
      </c>
      <c r="AL192" s="66">
        <v>0</v>
      </c>
      <c r="AM192" s="65">
        <v>9.01</v>
      </c>
      <c r="AN192" s="66">
        <v>4</v>
      </c>
      <c r="AO192" s="66">
        <v>62</v>
      </c>
      <c r="AP192" s="66">
        <v>13</v>
      </c>
      <c r="AQ192" s="83">
        <v>4.2</v>
      </c>
      <c r="AR192" s="66">
        <v>11</v>
      </c>
      <c r="AS192" s="65">
        <v>0.11</v>
      </c>
      <c r="AT192" s="47">
        <v>0.8</v>
      </c>
      <c r="AU192" s="65">
        <v>0.17</v>
      </c>
      <c r="AV192" s="47">
        <v>6.4</v>
      </c>
    </row>
    <row r="193" spans="1:49" ht="24" customHeight="1" x14ac:dyDescent="0.3">
      <c r="A193" s="266" t="s">
        <v>109</v>
      </c>
      <c r="B193" s="70"/>
      <c r="C193" s="92">
        <v>40</v>
      </c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 t="s">
        <v>96</v>
      </c>
      <c r="Y193" s="262">
        <v>12</v>
      </c>
      <c r="AA193" s="89" t="s">
        <v>109</v>
      </c>
      <c r="AB193" s="89"/>
      <c r="AW193" t="s">
        <v>96</v>
      </c>
    </row>
    <row r="194" spans="1:49" ht="26.25" customHeight="1" x14ac:dyDescent="0.3">
      <c r="A194" s="263"/>
      <c r="B194" s="70" t="s">
        <v>109</v>
      </c>
      <c r="C194" s="92"/>
      <c r="D194" s="17">
        <f>C193*AC194/AD195</f>
        <v>40</v>
      </c>
      <c r="E194" s="17">
        <f>C193*AD194/AD195</f>
        <v>40</v>
      </c>
      <c r="F194" s="17">
        <f>C193*AE194/AD195</f>
        <v>2.6666666666666665</v>
      </c>
      <c r="G194" s="17">
        <f>C193*AF194/AD195</f>
        <v>0.53333333333333333</v>
      </c>
      <c r="H194" s="17">
        <f>C193*AG194/AD195</f>
        <v>15.866666666666667</v>
      </c>
      <c r="I194" s="17">
        <f>C193*AH194/AD195</f>
        <v>78.266666666666666</v>
      </c>
      <c r="J194" s="17">
        <f>C193*AI194/AD195</f>
        <v>0</v>
      </c>
      <c r="K194" s="17">
        <f>C193*AJ194/AD195</f>
        <v>0</v>
      </c>
      <c r="L194" s="17">
        <f>C193*AK194/AD195</f>
        <v>0</v>
      </c>
      <c r="M194" s="17">
        <f>C193*AL194/AD195</f>
        <v>0</v>
      </c>
      <c r="N194" s="17">
        <f>C193*AM194/AD195</f>
        <v>0</v>
      </c>
      <c r="O194" s="17">
        <f>C193*AN194/AD195</f>
        <v>0</v>
      </c>
      <c r="P194" s="17">
        <f>C193*AO194/AD195</f>
        <v>0</v>
      </c>
      <c r="Q194" s="17">
        <f>C193*AP194/AD195</f>
        <v>0</v>
      </c>
      <c r="R194" s="17">
        <f>C193*AQ194/AD195</f>
        <v>0</v>
      </c>
      <c r="S194" s="17">
        <f>C193*AR194/AD195</f>
        <v>0</v>
      </c>
      <c r="T194" s="17">
        <f>C193*AS194/AD195</f>
        <v>0</v>
      </c>
      <c r="U194" s="17">
        <f>C193*AT194/AD195</f>
        <v>0</v>
      </c>
      <c r="V194" s="17">
        <f>C193*AU194/AD195</f>
        <v>0</v>
      </c>
      <c r="W194" s="17">
        <f>C193*AV194/AD195</f>
        <v>0</v>
      </c>
      <c r="X194" s="17"/>
      <c r="Y194" s="262"/>
      <c r="AB194" s="70" t="s">
        <v>109</v>
      </c>
      <c r="AC194" s="101">
        <v>30</v>
      </c>
      <c r="AD194" s="101">
        <v>30</v>
      </c>
      <c r="AE194" s="102">
        <v>2</v>
      </c>
      <c r="AF194" s="103">
        <v>0.4</v>
      </c>
      <c r="AG194" s="103">
        <v>11.9</v>
      </c>
      <c r="AH194" s="103">
        <v>58.7</v>
      </c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</row>
    <row r="195" spans="1:49" x14ac:dyDescent="0.3">
      <c r="A195" s="263"/>
      <c r="B195" s="69" t="s">
        <v>40</v>
      </c>
      <c r="C195" s="92"/>
      <c r="D195" s="17"/>
      <c r="E195" s="17"/>
      <c r="F195" s="18">
        <f>SUM(F194)</f>
        <v>2.6666666666666665</v>
      </c>
      <c r="G195" s="18">
        <f t="shared" ref="G195:W195" si="161">SUM(G194)</f>
        <v>0.53333333333333333</v>
      </c>
      <c r="H195" s="18">
        <f t="shared" si="161"/>
        <v>15.866666666666667</v>
      </c>
      <c r="I195" s="18">
        <f t="shared" si="161"/>
        <v>78.266666666666666</v>
      </c>
      <c r="J195" s="18">
        <f t="shared" si="161"/>
        <v>0</v>
      </c>
      <c r="K195" s="18">
        <f t="shared" si="161"/>
        <v>0</v>
      </c>
      <c r="L195" s="18">
        <f t="shared" si="161"/>
        <v>0</v>
      </c>
      <c r="M195" s="18">
        <f t="shared" si="161"/>
        <v>0</v>
      </c>
      <c r="N195" s="18">
        <f t="shared" si="161"/>
        <v>0</v>
      </c>
      <c r="O195" s="18">
        <f t="shared" si="161"/>
        <v>0</v>
      </c>
      <c r="P195" s="18">
        <f t="shared" si="161"/>
        <v>0</v>
      </c>
      <c r="Q195" s="18">
        <f t="shared" si="161"/>
        <v>0</v>
      </c>
      <c r="R195" s="18">
        <f t="shared" si="161"/>
        <v>0</v>
      </c>
      <c r="S195" s="18">
        <f t="shared" si="161"/>
        <v>0</v>
      </c>
      <c r="T195" s="18">
        <f t="shared" si="161"/>
        <v>0</v>
      </c>
      <c r="U195" s="18">
        <f t="shared" si="161"/>
        <v>0</v>
      </c>
      <c r="V195" s="18">
        <f t="shared" si="161"/>
        <v>0</v>
      </c>
      <c r="W195" s="18">
        <f t="shared" si="161"/>
        <v>0</v>
      </c>
      <c r="X195" s="17"/>
      <c r="Y195" s="262"/>
      <c r="AB195" s="87" t="s">
        <v>40</v>
      </c>
      <c r="AC195" s="100">
        <v>30</v>
      </c>
      <c r="AD195" s="100">
        <v>30</v>
      </c>
      <c r="AE195" s="104">
        <f>AE194</f>
        <v>2</v>
      </c>
      <c r="AF195" s="104">
        <f t="shared" ref="AF195:AV195" si="162">AF194</f>
        <v>0.4</v>
      </c>
      <c r="AG195" s="104">
        <f t="shared" si="162"/>
        <v>11.9</v>
      </c>
      <c r="AH195" s="104">
        <f t="shared" si="162"/>
        <v>58.7</v>
      </c>
      <c r="AI195" s="104">
        <f t="shared" si="162"/>
        <v>0</v>
      </c>
      <c r="AJ195" s="104">
        <f t="shared" si="162"/>
        <v>0</v>
      </c>
      <c r="AK195" s="104">
        <f t="shared" si="162"/>
        <v>0</v>
      </c>
      <c r="AL195" s="104">
        <f t="shared" si="162"/>
        <v>0</v>
      </c>
      <c r="AM195" s="104">
        <f t="shared" si="162"/>
        <v>0</v>
      </c>
      <c r="AN195" s="104">
        <f t="shared" si="162"/>
        <v>0</v>
      </c>
      <c r="AO195" s="104">
        <f t="shared" si="162"/>
        <v>0</v>
      </c>
      <c r="AP195" s="104">
        <f t="shared" si="162"/>
        <v>0</v>
      </c>
      <c r="AQ195" s="104">
        <f t="shared" si="162"/>
        <v>0</v>
      </c>
      <c r="AR195" s="104">
        <f t="shared" si="162"/>
        <v>0</v>
      </c>
      <c r="AS195" s="104">
        <f t="shared" si="162"/>
        <v>0</v>
      </c>
      <c r="AT195" s="104">
        <f t="shared" si="162"/>
        <v>0</v>
      </c>
      <c r="AU195" s="104">
        <f t="shared" si="162"/>
        <v>0</v>
      </c>
      <c r="AV195" s="104">
        <f t="shared" si="162"/>
        <v>0</v>
      </c>
    </row>
    <row r="196" spans="1:49" ht="18" x14ac:dyDescent="0.35">
      <c r="A196" s="261" t="s">
        <v>133</v>
      </c>
      <c r="B196" s="110"/>
      <c r="C196" s="119">
        <f>SUM(C149:C195)</f>
        <v>660</v>
      </c>
      <c r="D196" s="119">
        <f t="shared" ref="D196" si="163">SUM(D149:D195)</f>
        <v>927.71050000000014</v>
      </c>
      <c r="E196" s="119">
        <f>SUM(E149:E195)</f>
        <v>988.44013333333339</v>
      </c>
      <c r="F196" s="134">
        <f>SUM(F160+F178+F192+F195)+F168</f>
        <v>30.146666666666672</v>
      </c>
      <c r="G196" s="134">
        <f t="shared" ref="G196:W196" si="164">SUM(G160+G178+G192+G195)+G168</f>
        <v>18.255333333333333</v>
      </c>
      <c r="H196" s="134">
        <f t="shared" si="164"/>
        <v>67.670666666666662</v>
      </c>
      <c r="I196" s="134">
        <f t="shared" si="164"/>
        <v>556.09666666666669</v>
      </c>
      <c r="J196" s="134">
        <f t="shared" si="164"/>
        <v>0.52520000000000011</v>
      </c>
      <c r="K196" s="134">
        <f t="shared" si="164"/>
        <v>2.5616000000000003</v>
      </c>
      <c r="L196" s="134">
        <f t="shared" si="164"/>
        <v>817.38419999999996</v>
      </c>
      <c r="M196" s="134">
        <f t="shared" si="164"/>
        <v>1.1200000000000001</v>
      </c>
      <c r="N196" s="134">
        <f t="shared" si="164"/>
        <v>50.259</v>
      </c>
      <c r="O196" s="134">
        <f t="shared" si="164"/>
        <v>778.59259999999995</v>
      </c>
      <c r="P196" s="134">
        <f t="shared" si="164"/>
        <v>1633.7175999999999</v>
      </c>
      <c r="Q196" s="134">
        <f t="shared" si="164"/>
        <v>104.60199999999999</v>
      </c>
      <c r="R196" s="134">
        <f t="shared" si="164"/>
        <v>90.246000000000009</v>
      </c>
      <c r="S196" s="134">
        <f t="shared" si="164"/>
        <v>577.702</v>
      </c>
      <c r="T196" s="134">
        <f t="shared" si="164"/>
        <v>11.2668</v>
      </c>
      <c r="U196" s="134">
        <f t="shared" si="164"/>
        <v>112.43599999999999</v>
      </c>
      <c r="V196" s="134">
        <f t="shared" si="164"/>
        <v>57.982800000000012</v>
      </c>
      <c r="W196" s="134">
        <f t="shared" si="164"/>
        <v>410.27200000000005</v>
      </c>
      <c r="X196" s="85"/>
      <c r="Y196" s="283"/>
    </row>
    <row r="197" spans="1:49" ht="18" x14ac:dyDescent="0.35">
      <c r="A197" s="261" t="s">
        <v>144</v>
      </c>
      <c r="B197" s="17"/>
      <c r="C197" s="92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262"/>
    </row>
    <row r="198" spans="1:49" x14ac:dyDescent="0.3">
      <c r="A198" s="263" t="s">
        <v>145</v>
      </c>
      <c r="B198" s="17"/>
      <c r="C198" s="92">
        <v>40</v>
      </c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t="s">
        <v>146</v>
      </c>
      <c r="Y198" s="262">
        <v>25</v>
      </c>
      <c r="AA198" t="s">
        <v>145</v>
      </c>
      <c r="AW198" t="s">
        <v>146</v>
      </c>
    </row>
    <row r="199" spans="1:49" x14ac:dyDescent="0.3">
      <c r="A199" s="263"/>
      <c r="B199" s="70" t="s">
        <v>51</v>
      </c>
      <c r="C199" s="92"/>
      <c r="D199" s="17">
        <f>C$198*AC199/AD$206</f>
        <v>53.333333333333336</v>
      </c>
      <c r="E199" s="17">
        <f>C$198*AD199/AD$206</f>
        <v>40</v>
      </c>
      <c r="F199" s="84">
        <f>$C$198*AE$199/$AD$206</f>
        <v>0.4</v>
      </c>
      <c r="G199" s="84">
        <f t="shared" ref="G199:W199" si="165">$C$198*AF$199/$AD$206</f>
        <v>0</v>
      </c>
      <c r="H199" s="84">
        <f t="shared" si="165"/>
        <v>1.8666666666666667</v>
      </c>
      <c r="I199" s="84">
        <f t="shared" si="165"/>
        <v>9.1999999999999993</v>
      </c>
      <c r="J199" s="84">
        <f t="shared" si="165"/>
        <v>1.3333333333333334E-2</v>
      </c>
      <c r="K199" s="84">
        <f t="shared" si="165"/>
        <v>1.3333333333333334E-2</v>
      </c>
      <c r="L199" s="84">
        <f t="shared" si="165"/>
        <v>360</v>
      </c>
      <c r="M199" s="84">
        <f t="shared" si="165"/>
        <v>0</v>
      </c>
      <c r="N199" s="84">
        <f t="shared" si="165"/>
        <v>0.6</v>
      </c>
      <c r="O199" s="84">
        <f t="shared" si="165"/>
        <v>4.8</v>
      </c>
      <c r="P199" s="84">
        <f t="shared" si="165"/>
        <v>49.333333333333336</v>
      </c>
      <c r="Q199" s="84">
        <f t="shared" si="165"/>
        <v>7.2</v>
      </c>
      <c r="R199" s="84">
        <f t="shared" si="165"/>
        <v>9.8666666666666671</v>
      </c>
      <c r="S199" s="84">
        <f t="shared" si="165"/>
        <v>14.666666666666666</v>
      </c>
      <c r="T199" s="84">
        <f t="shared" si="165"/>
        <v>0.18666666666666668</v>
      </c>
      <c r="U199" s="84">
        <f t="shared" si="165"/>
        <v>1.4666666666666666</v>
      </c>
      <c r="V199" s="84">
        <f t="shared" si="165"/>
        <v>2.6666666666666668E-2</v>
      </c>
      <c r="W199" s="84">
        <f t="shared" si="165"/>
        <v>16</v>
      </c>
      <c r="Y199" s="262"/>
      <c r="AB199" s="86" t="s">
        <v>51</v>
      </c>
      <c r="AC199" s="299">
        <v>40</v>
      </c>
      <c r="AD199" s="299">
        <v>30</v>
      </c>
      <c r="AE199" s="56">
        <v>0.3</v>
      </c>
      <c r="AF199" s="57">
        <v>0</v>
      </c>
      <c r="AG199" s="56">
        <v>1.4</v>
      </c>
      <c r="AH199" s="56">
        <v>6.9</v>
      </c>
      <c r="AI199" s="71">
        <v>0.01</v>
      </c>
      <c r="AJ199" s="71">
        <v>0.01</v>
      </c>
      <c r="AK199" s="19">
        <v>270</v>
      </c>
      <c r="AL199" s="57">
        <v>0</v>
      </c>
      <c r="AM199" s="71">
        <v>0.45</v>
      </c>
      <c r="AN199" s="56">
        <v>3.6</v>
      </c>
      <c r="AO199" s="57">
        <v>37</v>
      </c>
      <c r="AP199" s="56">
        <v>5.4</v>
      </c>
      <c r="AQ199" s="56">
        <v>7.4</v>
      </c>
      <c r="AR199" s="57">
        <v>11</v>
      </c>
      <c r="AS199" s="71">
        <v>0.14000000000000001</v>
      </c>
      <c r="AT199" s="24">
        <v>1.1000000000000001</v>
      </c>
      <c r="AU199" s="71">
        <v>0.02</v>
      </c>
      <c r="AV199" s="19">
        <v>12</v>
      </c>
    </row>
    <row r="200" spans="1:49" ht="41.4" x14ac:dyDescent="0.3">
      <c r="A200" s="263"/>
      <c r="B200" s="70" t="s">
        <v>50</v>
      </c>
      <c r="C200" s="92"/>
      <c r="D200" s="17">
        <f t="shared" ref="D200:D205" si="166">C$198*AC200/AD$206</f>
        <v>9.0666666666666664</v>
      </c>
      <c r="E200" s="17">
        <f t="shared" ref="E200:E205" si="167">C$198*AD200/AD$206</f>
        <v>7.2</v>
      </c>
      <c r="F200" s="84">
        <f>$C$198*AE$200/$AD$206</f>
        <v>0.13333333333333333</v>
      </c>
      <c r="G200" s="84">
        <f t="shared" ref="G200:W200" si="168">$C$198*AF$200/$AD$206</f>
        <v>0</v>
      </c>
      <c r="H200" s="84">
        <f t="shared" si="168"/>
        <v>0.53333333333333333</v>
      </c>
      <c r="I200" s="84">
        <f t="shared" si="168"/>
        <v>2.6666666666666665</v>
      </c>
      <c r="J200" s="84">
        <f t="shared" si="168"/>
        <v>0</v>
      </c>
      <c r="K200" s="84">
        <f t="shared" si="168"/>
        <v>0</v>
      </c>
      <c r="L200" s="84">
        <f t="shared" si="168"/>
        <v>0</v>
      </c>
      <c r="M200" s="84">
        <f t="shared" si="168"/>
        <v>0</v>
      </c>
      <c r="N200" s="84">
        <f t="shared" si="168"/>
        <v>0.29333333333333333</v>
      </c>
      <c r="O200" s="84">
        <f t="shared" si="168"/>
        <v>0.26666666666666666</v>
      </c>
      <c r="P200" s="84">
        <f t="shared" si="168"/>
        <v>10.4</v>
      </c>
      <c r="Q200" s="84">
        <f t="shared" si="168"/>
        <v>2</v>
      </c>
      <c r="R200" s="84">
        <f t="shared" si="168"/>
        <v>0.93333333333333335</v>
      </c>
      <c r="S200" s="84">
        <f t="shared" si="168"/>
        <v>3.6</v>
      </c>
      <c r="T200" s="84">
        <f t="shared" si="168"/>
        <v>5.3333333333333337E-2</v>
      </c>
      <c r="U200" s="84">
        <f t="shared" si="168"/>
        <v>0.26666666666666666</v>
      </c>
      <c r="V200" s="84">
        <f t="shared" si="168"/>
        <v>2.6666666666666668E-2</v>
      </c>
      <c r="W200" s="84">
        <f t="shared" si="168"/>
        <v>2.2666666666666666</v>
      </c>
      <c r="X200" s="17"/>
      <c r="Y200" s="262"/>
      <c r="AB200" s="86" t="s">
        <v>50</v>
      </c>
      <c r="AC200" s="56">
        <v>6.8</v>
      </c>
      <c r="AD200" s="56">
        <v>5.4</v>
      </c>
      <c r="AE200" s="56">
        <v>0.1</v>
      </c>
      <c r="AF200" s="57">
        <v>0</v>
      </c>
      <c r="AG200" s="56">
        <v>0.4</v>
      </c>
      <c r="AH200" s="57">
        <v>2</v>
      </c>
      <c r="AI200" s="57">
        <v>0</v>
      </c>
      <c r="AJ200" s="57">
        <v>0</v>
      </c>
      <c r="AK200" s="19">
        <v>0</v>
      </c>
      <c r="AL200" s="57">
        <v>0</v>
      </c>
      <c r="AM200" s="71">
        <v>0.22</v>
      </c>
      <c r="AN200" s="56">
        <v>0.2</v>
      </c>
      <c r="AO200" s="56">
        <v>7.8</v>
      </c>
      <c r="AP200" s="56">
        <v>1.5</v>
      </c>
      <c r="AQ200" s="56">
        <v>0.7</v>
      </c>
      <c r="AR200" s="56">
        <v>2.7</v>
      </c>
      <c r="AS200" s="71">
        <v>0.04</v>
      </c>
      <c r="AT200" s="24">
        <v>0.2</v>
      </c>
      <c r="AU200" s="71">
        <v>0.02</v>
      </c>
      <c r="AV200" s="20">
        <v>1.7</v>
      </c>
    </row>
    <row r="201" spans="1:49" ht="15" customHeight="1" x14ac:dyDescent="0.3">
      <c r="A201" s="263"/>
      <c r="B201" s="70" t="s">
        <v>53</v>
      </c>
      <c r="C201" s="92"/>
      <c r="D201" s="17">
        <f t="shared" si="166"/>
        <v>11.2</v>
      </c>
      <c r="E201" s="17">
        <f t="shared" si="167"/>
        <v>11.2</v>
      </c>
      <c r="F201" s="84">
        <f>$C$198*AE$201/$AD$206</f>
        <v>0.4</v>
      </c>
      <c r="G201" s="84">
        <f t="shared" ref="G201:W201" si="169">$C$198*AF$201/$AD$206</f>
        <v>0</v>
      </c>
      <c r="H201" s="84">
        <f t="shared" si="169"/>
        <v>1.2</v>
      </c>
      <c r="I201" s="84">
        <f t="shared" si="169"/>
        <v>6.2666666666666666</v>
      </c>
      <c r="J201" s="84">
        <f t="shared" si="169"/>
        <v>0</v>
      </c>
      <c r="K201" s="84">
        <f t="shared" si="169"/>
        <v>0</v>
      </c>
      <c r="L201" s="84">
        <f t="shared" si="169"/>
        <v>13.466666666666667</v>
      </c>
      <c r="M201" s="84">
        <f t="shared" si="169"/>
        <v>0</v>
      </c>
      <c r="N201" s="84">
        <f t="shared" si="169"/>
        <v>1.1599999999999999</v>
      </c>
      <c r="O201" s="84">
        <f t="shared" si="169"/>
        <v>0.8</v>
      </c>
      <c r="P201" s="84">
        <f t="shared" si="169"/>
        <v>62.666666666666664</v>
      </c>
      <c r="Q201" s="84">
        <f t="shared" si="169"/>
        <v>2</v>
      </c>
      <c r="R201" s="84">
        <f t="shared" si="169"/>
        <v>4.5333333333333332</v>
      </c>
      <c r="S201" s="84">
        <f t="shared" si="169"/>
        <v>6.8</v>
      </c>
      <c r="T201" s="84">
        <f t="shared" si="169"/>
        <v>0.2</v>
      </c>
      <c r="U201" s="84">
        <f t="shared" si="169"/>
        <v>0</v>
      </c>
      <c r="V201" s="84">
        <f t="shared" si="169"/>
        <v>6.6666666666666666E-2</v>
      </c>
      <c r="W201" s="84">
        <f t="shared" si="169"/>
        <v>0</v>
      </c>
      <c r="X201" s="17"/>
      <c r="Y201" s="262"/>
      <c r="AB201" s="86" t="s">
        <v>53</v>
      </c>
      <c r="AC201" s="56">
        <v>8.4</v>
      </c>
      <c r="AD201" s="56">
        <v>8.4</v>
      </c>
      <c r="AE201" s="56">
        <v>0.3</v>
      </c>
      <c r="AF201" s="57">
        <v>0</v>
      </c>
      <c r="AG201" s="56">
        <v>0.9</v>
      </c>
      <c r="AH201" s="56">
        <v>4.7</v>
      </c>
      <c r="AI201" s="57">
        <v>0</v>
      </c>
      <c r="AJ201" s="57">
        <v>0</v>
      </c>
      <c r="AK201" s="20">
        <v>10.1</v>
      </c>
      <c r="AL201" s="57">
        <v>0</v>
      </c>
      <c r="AM201" s="71">
        <v>0.87</v>
      </c>
      <c r="AN201" s="56">
        <v>0.6</v>
      </c>
      <c r="AO201" s="57">
        <v>47</v>
      </c>
      <c r="AP201" s="56">
        <v>1.5</v>
      </c>
      <c r="AQ201" s="56">
        <v>3.4</v>
      </c>
      <c r="AR201" s="56">
        <v>5.0999999999999996</v>
      </c>
      <c r="AS201" s="71">
        <v>0.15</v>
      </c>
      <c r="AT201" s="25">
        <v>0</v>
      </c>
      <c r="AU201" s="71">
        <v>0.05</v>
      </c>
      <c r="AV201" s="19">
        <v>0</v>
      </c>
    </row>
    <row r="202" spans="1:49" ht="15" customHeight="1" x14ac:dyDescent="0.3">
      <c r="A202" s="263"/>
      <c r="B202" s="70" t="s">
        <v>36</v>
      </c>
      <c r="C202" s="92"/>
      <c r="D202" s="17">
        <f t="shared" si="166"/>
        <v>0.4</v>
      </c>
      <c r="E202" s="17">
        <f t="shared" si="167"/>
        <v>0.4</v>
      </c>
      <c r="F202" s="84">
        <f>$C$198*AE$202/$AD$206</f>
        <v>0</v>
      </c>
      <c r="G202" s="84">
        <f t="shared" ref="G202:W202" si="170">$C$198*AF$202/$AD$206</f>
        <v>0</v>
      </c>
      <c r="H202" s="84">
        <f t="shared" si="170"/>
        <v>0.4</v>
      </c>
      <c r="I202" s="84">
        <f t="shared" si="170"/>
        <v>1.7333333333333334</v>
      </c>
      <c r="J202" s="84">
        <f t="shared" si="170"/>
        <v>0</v>
      </c>
      <c r="K202" s="84">
        <f t="shared" si="170"/>
        <v>0</v>
      </c>
      <c r="L202" s="84">
        <f t="shared" si="170"/>
        <v>0</v>
      </c>
      <c r="M202" s="84">
        <f t="shared" si="170"/>
        <v>0</v>
      </c>
      <c r="N202" s="84">
        <f t="shared" si="170"/>
        <v>0</v>
      </c>
      <c r="O202" s="84">
        <f t="shared" si="170"/>
        <v>0</v>
      </c>
      <c r="P202" s="84">
        <f t="shared" si="170"/>
        <v>0</v>
      </c>
      <c r="Q202" s="84">
        <f t="shared" si="170"/>
        <v>0</v>
      </c>
      <c r="R202" s="84">
        <f t="shared" si="170"/>
        <v>0</v>
      </c>
      <c r="S202" s="84">
        <f t="shared" si="170"/>
        <v>0</v>
      </c>
      <c r="T202" s="84">
        <f t="shared" si="170"/>
        <v>0</v>
      </c>
      <c r="U202" s="84">
        <f t="shared" si="170"/>
        <v>0</v>
      </c>
      <c r="V202" s="84">
        <f t="shared" si="170"/>
        <v>0</v>
      </c>
      <c r="W202" s="84">
        <f t="shared" si="170"/>
        <v>0</v>
      </c>
      <c r="X202" s="17"/>
      <c r="Y202" s="262"/>
      <c r="AB202" s="86" t="s">
        <v>36</v>
      </c>
      <c r="AC202" s="56">
        <v>0.3</v>
      </c>
      <c r="AD202" s="56">
        <v>0.3</v>
      </c>
      <c r="AE202" s="57">
        <v>0</v>
      </c>
      <c r="AF202" s="57">
        <v>0</v>
      </c>
      <c r="AG202" s="56">
        <v>0.3</v>
      </c>
      <c r="AH202" s="56">
        <v>1.3</v>
      </c>
      <c r="AI202" s="57">
        <v>0</v>
      </c>
      <c r="AJ202" s="57">
        <v>0</v>
      </c>
      <c r="AK202" s="19">
        <v>0</v>
      </c>
      <c r="AL202" s="57">
        <v>0</v>
      </c>
      <c r="AM202" s="57">
        <v>0</v>
      </c>
      <c r="AN202" s="57">
        <v>0</v>
      </c>
      <c r="AO202" s="57">
        <v>0</v>
      </c>
      <c r="AP202" s="57">
        <v>0</v>
      </c>
      <c r="AQ202" s="57">
        <v>0</v>
      </c>
      <c r="AR202" s="57">
        <v>0</v>
      </c>
      <c r="AS202" s="57">
        <v>0</v>
      </c>
      <c r="AT202" s="25">
        <v>0</v>
      </c>
      <c r="AU202" s="57">
        <v>0</v>
      </c>
      <c r="AV202" s="19">
        <v>0</v>
      </c>
    </row>
    <row r="203" spans="1:49" ht="15" customHeight="1" x14ac:dyDescent="0.3">
      <c r="A203" s="263"/>
      <c r="B203" s="70" t="s">
        <v>46</v>
      </c>
      <c r="C203" s="92"/>
      <c r="D203" s="17">
        <f t="shared" si="166"/>
        <v>8</v>
      </c>
      <c r="E203" s="17">
        <f t="shared" si="167"/>
        <v>8</v>
      </c>
      <c r="F203" s="84">
        <f>$C$198*AE$203/$AD$206</f>
        <v>0</v>
      </c>
      <c r="G203" s="84">
        <f t="shared" ref="G203:W203" si="171">$C$198*AF$203/$AD$206</f>
        <v>2.8</v>
      </c>
      <c r="H203" s="84">
        <f t="shared" si="171"/>
        <v>0</v>
      </c>
      <c r="I203" s="84">
        <f t="shared" si="171"/>
        <v>25.333333333333332</v>
      </c>
      <c r="J203" s="84">
        <f t="shared" si="171"/>
        <v>0</v>
      </c>
      <c r="K203" s="84">
        <f t="shared" si="171"/>
        <v>0</v>
      </c>
      <c r="L203" s="84">
        <f t="shared" si="171"/>
        <v>0</v>
      </c>
      <c r="M203" s="84">
        <f t="shared" si="171"/>
        <v>0</v>
      </c>
      <c r="N203" s="84">
        <f t="shared" si="171"/>
        <v>0</v>
      </c>
      <c r="O203" s="84">
        <f t="shared" si="171"/>
        <v>0</v>
      </c>
      <c r="P203" s="84">
        <f t="shared" si="171"/>
        <v>0</v>
      </c>
      <c r="Q203" s="84">
        <f t="shared" si="171"/>
        <v>0</v>
      </c>
      <c r="R203" s="84">
        <f t="shared" si="171"/>
        <v>0</v>
      </c>
      <c r="S203" s="84">
        <f t="shared" si="171"/>
        <v>0</v>
      </c>
      <c r="T203" s="84">
        <f t="shared" si="171"/>
        <v>0</v>
      </c>
      <c r="U203" s="84">
        <f t="shared" si="171"/>
        <v>0</v>
      </c>
      <c r="V203" s="84">
        <f t="shared" si="171"/>
        <v>0</v>
      </c>
      <c r="W203" s="84">
        <f t="shared" si="171"/>
        <v>0</v>
      </c>
      <c r="X203" s="17"/>
      <c r="Y203" s="262"/>
      <c r="AB203" s="86" t="s">
        <v>46</v>
      </c>
      <c r="AC203" s="299">
        <v>6</v>
      </c>
      <c r="AD203" s="299">
        <v>6</v>
      </c>
      <c r="AE203" s="57">
        <v>0</v>
      </c>
      <c r="AF203" s="56">
        <v>2.1</v>
      </c>
      <c r="AG203" s="57">
        <v>0</v>
      </c>
      <c r="AH203" s="57">
        <v>19</v>
      </c>
      <c r="AI203" s="57">
        <v>0</v>
      </c>
      <c r="AJ203" s="57">
        <v>0</v>
      </c>
      <c r="AK203" s="19">
        <v>0</v>
      </c>
      <c r="AL203" s="57">
        <v>0</v>
      </c>
      <c r="AM203" s="57">
        <v>0</v>
      </c>
      <c r="AN203" s="57">
        <v>0</v>
      </c>
      <c r="AO203" s="57">
        <v>0</v>
      </c>
      <c r="AP203" s="57">
        <v>0</v>
      </c>
      <c r="AQ203" s="57">
        <v>0</v>
      </c>
      <c r="AR203" s="57">
        <v>0</v>
      </c>
      <c r="AS203" s="57">
        <v>0</v>
      </c>
      <c r="AT203" s="25">
        <v>0</v>
      </c>
      <c r="AU203" s="57">
        <v>0</v>
      </c>
      <c r="AV203" s="19">
        <v>0</v>
      </c>
    </row>
    <row r="204" spans="1:49" ht="15" customHeight="1" x14ac:dyDescent="0.3">
      <c r="A204" s="263"/>
      <c r="B204" s="70" t="s">
        <v>38</v>
      </c>
      <c r="C204" s="92"/>
      <c r="D204" s="17">
        <f t="shared" si="166"/>
        <v>0.66666666666666663</v>
      </c>
      <c r="E204" s="17">
        <f t="shared" si="167"/>
        <v>0.66666666666666663</v>
      </c>
      <c r="F204" s="84">
        <f>$C$198*AE$204/$AD$206</f>
        <v>0</v>
      </c>
      <c r="G204" s="84">
        <f t="shared" ref="G204:W204" si="172">$C$198*AF$204/$AD$206</f>
        <v>0</v>
      </c>
      <c r="H204" s="84">
        <f t="shared" si="172"/>
        <v>0</v>
      </c>
      <c r="I204" s="84">
        <f t="shared" si="172"/>
        <v>0</v>
      </c>
      <c r="J204" s="84">
        <f t="shared" si="172"/>
        <v>0</v>
      </c>
      <c r="K204" s="84">
        <f t="shared" si="172"/>
        <v>0</v>
      </c>
      <c r="L204" s="84">
        <f t="shared" si="172"/>
        <v>0</v>
      </c>
      <c r="M204" s="84">
        <f t="shared" si="172"/>
        <v>0</v>
      </c>
      <c r="N204" s="84">
        <f t="shared" si="172"/>
        <v>0</v>
      </c>
      <c r="O204" s="84">
        <f t="shared" si="172"/>
        <v>38.666666666666664</v>
      </c>
      <c r="P204" s="84">
        <f t="shared" si="172"/>
        <v>0</v>
      </c>
      <c r="Q204" s="84">
        <f t="shared" si="172"/>
        <v>0.4</v>
      </c>
      <c r="R204" s="84">
        <f t="shared" si="172"/>
        <v>0</v>
      </c>
      <c r="S204" s="84">
        <f t="shared" si="172"/>
        <v>0.13333333333333333</v>
      </c>
      <c r="T204" s="84">
        <f t="shared" si="172"/>
        <v>0</v>
      </c>
      <c r="U204" s="84">
        <f t="shared" si="172"/>
        <v>5.333333333333333</v>
      </c>
      <c r="V204" s="84">
        <f t="shared" si="172"/>
        <v>0</v>
      </c>
      <c r="W204" s="84">
        <f t="shared" si="172"/>
        <v>0</v>
      </c>
      <c r="X204" s="17"/>
      <c r="Y204" s="262"/>
      <c r="AB204" s="86" t="s">
        <v>38</v>
      </c>
      <c r="AC204" s="299">
        <v>0.5</v>
      </c>
      <c r="AD204" s="299">
        <v>0.5</v>
      </c>
      <c r="AE204" s="57">
        <v>0</v>
      </c>
      <c r="AF204" s="57">
        <v>0</v>
      </c>
      <c r="AG204" s="57">
        <v>0</v>
      </c>
      <c r="AH204" s="57">
        <v>0</v>
      </c>
      <c r="AI204" s="57">
        <v>0</v>
      </c>
      <c r="AJ204" s="57">
        <v>0</v>
      </c>
      <c r="AK204" s="19">
        <v>0</v>
      </c>
      <c r="AL204" s="57">
        <v>0</v>
      </c>
      <c r="AM204" s="57">
        <v>0</v>
      </c>
      <c r="AN204" s="57">
        <v>29</v>
      </c>
      <c r="AO204" s="57">
        <v>0</v>
      </c>
      <c r="AP204" s="56">
        <v>0.3</v>
      </c>
      <c r="AQ204" s="57">
        <v>0</v>
      </c>
      <c r="AR204" s="56">
        <v>0.1</v>
      </c>
      <c r="AS204" s="57">
        <v>0</v>
      </c>
      <c r="AT204" s="25">
        <v>4</v>
      </c>
      <c r="AU204" s="57">
        <v>0</v>
      </c>
      <c r="AV204" s="19">
        <v>0</v>
      </c>
    </row>
    <row r="205" spans="1:49" ht="15" customHeight="1" x14ac:dyDescent="0.3">
      <c r="A205" s="263"/>
      <c r="B205" s="70" t="s">
        <v>49</v>
      </c>
      <c r="C205" s="92"/>
      <c r="D205" s="17">
        <f t="shared" si="166"/>
        <v>0.13333333333333333</v>
      </c>
      <c r="E205" s="17">
        <f t="shared" si="167"/>
        <v>0.13333333333333333</v>
      </c>
      <c r="F205" s="84">
        <f>$C$198*AE$205/$AD$206</f>
        <v>0</v>
      </c>
      <c r="G205" s="84">
        <f t="shared" ref="G205:W205" si="173">$C$198*AF$205/$AD$206</f>
        <v>0</v>
      </c>
      <c r="H205" s="84">
        <f t="shared" si="173"/>
        <v>0</v>
      </c>
      <c r="I205" s="84">
        <f t="shared" si="173"/>
        <v>0</v>
      </c>
      <c r="J205" s="84">
        <f t="shared" si="173"/>
        <v>0</v>
      </c>
      <c r="K205" s="84">
        <f t="shared" si="173"/>
        <v>0</v>
      </c>
      <c r="L205" s="84">
        <f t="shared" si="173"/>
        <v>0</v>
      </c>
      <c r="M205" s="84">
        <f t="shared" si="173"/>
        <v>0</v>
      </c>
      <c r="N205" s="84">
        <f t="shared" si="173"/>
        <v>0.10666666666666667</v>
      </c>
      <c r="O205" s="84">
        <f t="shared" si="173"/>
        <v>0</v>
      </c>
      <c r="P205" s="84">
        <f t="shared" si="173"/>
        <v>0.26666666666666666</v>
      </c>
      <c r="Q205" s="84">
        <f t="shared" si="173"/>
        <v>0.26666666666666666</v>
      </c>
      <c r="R205" s="84">
        <f t="shared" si="173"/>
        <v>0</v>
      </c>
      <c r="S205" s="84">
        <f t="shared" si="173"/>
        <v>0</v>
      </c>
      <c r="T205" s="84">
        <f t="shared" si="173"/>
        <v>0</v>
      </c>
      <c r="U205" s="84">
        <f t="shared" si="173"/>
        <v>0</v>
      </c>
      <c r="V205" s="84">
        <f t="shared" si="173"/>
        <v>0</v>
      </c>
      <c r="W205" s="84">
        <f t="shared" si="173"/>
        <v>0</v>
      </c>
      <c r="X205" s="17"/>
      <c r="Y205" s="262"/>
      <c r="AB205" s="86" t="s">
        <v>49</v>
      </c>
      <c r="AC205" s="56">
        <v>0.1</v>
      </c>
      <c r="AD205" s="56">
        <v>0.1</v>
      </c>
      <c r="AE205" s="57">
        <v>0</v>
      </c>
      <c r="AF205" s="57">
        <v>0</v>
      </c>
      <c r="AG205" s="57">
        <v>0</v>
      </c>
      <c r="AH205" s="57">
        <v>0</v>
      </c>
      <c r="AI205" s="57">
        <v>0</v>
      </c>
      <c r="AJ205" s="57">
        <v>0</v>
      </c>
      <c r="AK205" s="19">
        <v>0</v>
      </c>
      <c r="AL205" s="57">
        <v>0</v>
      </c>
      <c r="AM205" s="71">
        <v>0.08</v>
      </c>
      <c r="AN205" s="57">
        <v>0</v>
      </c>
      <c r="AO205" s="56">
        <v>0.2</v>
      </c>
      <c r="AP205" s="56">
        <v>0.2</v>
      </c>
      <c r="AQ205" s="57">
        <v>0</v>
      </c>
      <c r="AR205" s="57">
        <v>0</v>
      </c>
      <c r="AS205" s="57">
        <v>0</v>
      </c>
      <c r="AT205" s="25">
        <v>0</v>
      </c>
      <c r="AU205" s="57">
        <v>0</v>
      </c>
      <c r="AV205" s="19">
        <v>0</v>
      </c>
    </row>
    <row r="206" spans="1:49" ht="15" customHeight="1" x14ac:dyDescent="0.3">
      <c r="A206" s="263"/>
      <c r="B206" s="69" t="s">
        <v>40</v>
      </c>
      <c r="C206" s="92"/>
      <c r="D206" s="17"/>
      <c r="E206" s="17"/>
      <c r="F206" s="18">
        <f>SUM(F199:F205)</f>
        <v>0.93333333333333335</v>
      </c>
      <c r="G206" s="18">
        <f t="shared" ref="G206:W206" si="174">SUM(G199:G205)</f>
        <v>2.8</v>
      </c>
      <c r="H206" s="18">
        <f t="shared" si="174"/>
        <v>3.9999999999999996</v>
      </c>
      <c r="I206" s="18">
        <f t="shared" si="174"/>
        <v>45.2</v>
      </c>
      <c r="J206" s="18">
        <f t="shared" si="174"/>
        <v>1.3333333333333334E-2</v>
      </c>
      <c r="K206" s="18">
        <f t="shared" si="174"/>
        <v>1.3333333333333334E-2</v>
      </c>
      <c r="L206" s="18">
        <f t="shared" si="174"/>
        <v>373.46666666666664</v>
      </c>
      <c r="M206" s="18">
        <f t="shared" si="174"/>
        <v>0</v>
      </c>
      <c r="N206" s="18">
        <f t="shared" si="174"/>
        <v>2.1599999999999997</v>
      </c>
      <c r="O206" s="18">
        <f t="shared" si="174"/>
        <v>44.533333333333331</v>
      </c>
      <c r="P206" s="18">
        <f t="shared" si="174"/>
        <v>122.66666666666667</v>
      </c>
      <c r="Q206" s="18">
        <f t="shared" si="174"/>
        <v>11.866666666666667</v>
      </c>
      <c r="R206" s="18">
        <f t="shared" si="174"/>
        <v>15.333333333333334</v>
      </c>
      <c r="S206" s="18">
        <f t="shared" si="174"/>
        <v>25.2</v>
      </c>
      <c r="T206" s="18">
        <f t="shared" si="174"/>
        <v>0.44000000000000006</v>
      </c>
      <c r="U206" s="18">
        <f t="shared" si="174"/>
        <v>7.0666666666666664</v>
      </c>
      <c r="V206" s="18">
        <f t="shared" si="174"/>
        <v>0.12</v>
      </c>
      <c r="W206" s="18">
        <f t="shared" si="174"/>
        <v>18.266666666666666</v>
      </c>
      <c r="X206" s="17"/>
      <c r="Y206" s="262"/>
      <c r="AB206" s="87" t="s">
        <v>40</v>
      </c>
      <c r="AC206" s="59"/>
      <c r="AD206" s="60">
        <v>30</v>
      </c>
      <c r="AE206" s="61">
        <v>0.7</v>
      </c>
      <c r="AF206" s="61">
        <v>2.1</v>
      </c>
      <c r="AG206" s="60">
        <v>3</v>
      </c>
      <c r="AH206" s="61">
        <v>33.9</v>
      </c>
      <c r="AI206" s="88">
        <v>0.01</v>
      </c>
      <c r="AJ206" s="88">
        <v>0.01</v>
      </c>
      <c r="AK206" s="23">
        <v>280</v>
      </c>
      <c r="AL206" s="60">
        <v>0</v>
      </c>
      <c r="AM206" s="88">
        <v>1.62</v>
      </c>
      <c r="AN206" s="60">
        <v>34</v>
      </c>
      <c r="AO206" s="60">
        <v>92</v>
      </c>
      <c r="AP206" s="61">
        <v>8.8000000000000007</v>
      </c>
      <c r="AQ206" s="60">
        <v>12</v>
      </c>
      <c r="AR206" s="60">
        <v>19</v>
      </c>
      <c r="AS206" s="88">
        <v>0.33</v>
      </c>
      <c r="AT206" s="26">
        <v>5.3</v>
      </c>
      <c r="AU206" s="88">
        <v>0.09</v>
      </c>
      <c r="AV206" s="23">
        <v>14</v>
      </c>
    </row>
    <row r="207" spans="1:49" x14ac:dyDescent="0.3">
      <c r="A207" s="263" t="s">
        <v>147</v>
      </c>
      <c r="B207" s="17"/>
      <c r="C207" s="92">
        <v>130</v>
      </c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 t="s">
        <v>148</v>
      </c>
      <c r="Y207" s="262">
        <v>26</v>
      </c>
      <c r="AA207" t="s">
        <v>147</v>
      </c>
      <c r="AW207" t="s">
        <v>148</v>
      </c>
    </row>
    <row r="208" spans="1:49" ht="15" customHeight="1" x14ac:dyDescent="0.3">
      <c r="A208" s="263"/>
      <c r="B208" s="70" t="s">
        <v>72</v>
      </c>
      <c r="C208" s="92"/>
      <c r="D208" s="17">
        <f>C$207*AC208/AD$218</f>
        <v>117</v>
      </c>
      <c r="E208" s="17">
        <f>C$207*AD208/AD$218</f>
        <v>117</v>
      </c>
      <c r="F208" s="84">
        <f>$C$207*AE$208/$AD$218</f>
        <v>23.14</v>
      </c>
      <c r="G208" s="84">
        <f t="shared" ref="G208:W208" si="175">$C$207*AF$208/$AD$218</f>
        <v>5.2</v>
      </c>
      <c r="H208" s="84">
        <f t="shared" si="175"/>
        <v>3.12</v>
      </c>
      <c r="I208" s="84">
        <f t="shared" si="175"/>
        <v>151.58000000000001</v>
      </c>
      <c r="J208" s="84">
        <f t="shared" si="175"/>
        <v>2.6000000000000002E-2</v>
      </c>
      <c r="K208" s="84">
        <f t="shared" si="175"/>
        <v>0.23399999999999999</v>
      </c>
      <c r="L208" s="84">
        <f t="shared" si="175"/>
        <v>23.166</v>
      </c>
      <c r="M208" s="84">
        <f t="shared" si="175"/>
        <v>0</v>
      </c>
      <c r="N208" s="84">
        <f t="shared" si="175"/>
        <v>0.23399999999999999</v>
      </c>
      <c r="O208" s="84">
        <f t="shared" si="175"/>
        <v>36.4</v>
      </c>
      <c r="P208" s="84">
        <f t="shared" si="175"/>
        <v>109.2</v>
      </c>
      <c r="Q208" s="84">
        <f t="shared" si="175"/>
        <v>169</v>
      </c>
      <c r="R208" s="84">
        <f t="shared" si="175"/>
        <v>23.4</v>
      </c>
      <c r="S208" s="84">
        <f t="shared" si="175"/>
        <v>223.6</v>
      </c>
      <c r="T208" s="84">
        <f t="shared" si="175"/>
        <v>0.41600000000000004</v>
      </c>
      <c r="U208" s="84">
        <f t="shared" si="175"/>
        <v>10.66</v>
      </c>
      <c r="V208" s="84">
        <f t="shared" si="175"/>
        <v>30.94</v>
      </c>
      <c r="W208" s="84">
        <f t="shared" si="175"/>
        <v>36.4</v>
      </c>
      <c r="X208" s="17"/>
      <c r="Y208" s="262"/>
      <c r="AB208" s="86" t="s">
        <v>72</v>
      </c>
      <c r="AC208" s="57">
        <v>45</v>
      </c>
      <c r="AD208" s="57">
        <v>45</v>
      </c>
      <c r="AE208" s="56">
        <v>8.9</v>
      </c>
      <c r="AF208" s="57">
        <v>2</v>
      </c>
      <c r="AG208" s="56">
        <v>1.2</v>
      </c>
      <c r="AH208" s="56">
        <v>58.3</v>
      </c>
      <c r="AI208" s="71">
        <v>0.01</v>
      </c>
      <c r="AJ208" s="71">
        <v>0.09</v>
      </c>
      <c r="AK208" s="21">
        <v>8.91</v>
      </c>
      <c r="AL208" s="57">
        <v>0</v>
      </c>
      <c r="AM208" s="71">
        <v>0.09</v>
      </c>
      <c r="AN208" s="57">
        <v>14</v>
      </c>
      <c r="AO208" s="57">
        <v>42</v>
      </c>
      <c r="AP208" s="57">
        <v>65</v>
      </c>
      <c r="AQ208" s="57">
        <v>9</v>
      </c>
      <c r="AR208" s="57">
        <v>86</v>
      </c>
      <c r="AS208" s="71">
        <v>0.16</v>
      </c>
      <c r="AT208" s="20">
        <v>4.0999999999999996</v>
      </c>
      <c r="AU208" s="56">
        <v>11.9</v>
      </c>
      <c r="AV208" s="19">
        <v>14</v>
      </c>
    </row>
    <row r="209" spans="1:48" ht="15" customHeight="1" x14ac:dyDescent="0.3">
      <c r="A209" s="263"/>
      <c r="B209" s="70" t="s">
        <v>48</v>
      </c>
      <c r="C209" s="92"/>
      <c r="D209" s="17">
        <f t="shared" ref="D209:D217" si="176">C$207*AC209/AD$218</f>
        <v>0.1118</v>
      </c>
      <c r="E209" s="17">
        <f t="shared" ref="E209:E217" si="177">C$207*AD209/AD$218</f>
        <v>0.1105</v>
      </c>
      <c r="F209" s="84">
        <f>$C$207*AE$209/$AD$218</f>
        <v>0.52</v>
      </c>
      <c r="G209" s="84">
        <f t="shared" ref="G209:W209" si="178">$C$207*AF$209/$AD$218</f>
        <v>0.52</v>
      </c>
      <c r="H209" s="84">
        <f t="shared" si="178"/>
        <v>0</v>
      </c>
      <c r="I209" s="84">
        <f t="shared" si="178"/>
        <v>6.24</v>
      </c>
      <c r="J209" s="84">
        <f t="shared" si="178"/>
        <v>0</v>
      </c>
      <c r="K209" s="84">
        <f t="shared" si="178"/>
        <v>2.6000000000000002E-2</v>
      </c>
      <c r="L209" s="84">
        <f t="shared" si="178"/>
        <v>6.89</v>
      </c>
      <c r="M209" s="84">
        <f t="shared" si="178"/>
        <v>0.10400000000000001</v>
      </c>
      <c r="N209" s="84">
        <f t="shared" si="178"/>
        <v>0</v>
      </c>
      <c r="O209" s="84">
        <f t="shared" si="178"/>
        <v>4.42</v>
      </c>
      <c r="P209" s="84">
        <f t="shared" si="178"/>
        <v>5.2</v>
      </c>
      <c r="Q209" s="84">
        <f t="shared" si="178"/>
        <v>2.08</v>
      </c>
      <c r="R209" s="84">
        <f t="shared" si="178"/>
        <v>0.52</v>
      </c>
      <c r="S209" s="84">
        <f t="shared" si="178"/>
        <v>7.28</v>
      </c>
      <c r="T209" s="84">
        <f t="shared" si="178"/>
        <v>0.10400000000000001</v>
      </c>
      <c r="U209" s="84">
        <f t="shared" si="178"/>
        <v>0.78</v>
      </c>
      <c r="V209" s="84">
        <f t="shared" si="178"/>
        <v>1.1960000000000002</v>
      </c>
      <c r="W209" s="84">
        <f t="shared" si="178"/>
        <v>2.34</v>
      </c>
      <c r="X209" s="17"/>
      <c r="Y209" s="262"/>
      <c r="AB209" s="86" t="s">
        <v>48</v>
      </c>
      <c r="AC209" s="56">
        <v>4.2999999999999997E-2</v>
      </c>
      <c r="AD209" s="56">
        <v>4.2500000000000003E-2</v>
      </c>
      <c r="AE209" s="56">
        <v>0.2</v>
      </c>
      <c r="AF209" s="56">
        <v>0.2</v>
      </c>
      <c r="AG209" s="57">
        <v>0</v>
      </c>
      <c r="AH209" s="56">
        <v>2.4</v>
      </c>
      <c r="AI209" s="57">
        <v>0</v>
      </c>
      <c r="AJ209" s="71">
        <v>0.01</v>
      </c>
      <c r="AK209" s="21">
        <v>2.65</v>
      </c>
      <c r="AL209" s="71">
        <v>0.04</v>
      </c>
      <c r="AM209" s="57">
        <v>0</v>
      </c>
      <c r="AN209" s="56">
        <v>1.7</v>
      </c>
      <c r="AO209" s="57">
        <v>2</v>
      </c>
      <c r="AP209" s="56">
        <v>0.8</v>
      </c>
      <c r="AQ209" s="56">
        <v>0.2</v>
      </c>
      <c r="AR209" s="56">
        <v>2.8</v>
      </c>
      <c r="AS209" s="71">
        <v>0.04</v>
      </c>
      <c r="AT209" s="20">
        <v>0.3</v>
      </c>
      <c r="AU209" s="71">
        <v>0.46</v>
      </c>
      <c r="AV209" s="20">
        <v>0.9</v>
      </c>
    </row>
    <row r="210" spans="1:48" ht="15" customHeight="1" x14ac:dyDescent="0.3">
      <c r="A210" s="263"/>
      <c r="B210" s="70" t="s">
        <v>70</v>
      </c>
      <c r="C210" s="92"/>
      <c r="D210" s="17">
        <f t="shared" si="176"/>
        <v>9.6199999999999992</v>
      </c>
      <c r="E210" s="17">
        <f t="shared" si="177"/>
        <v>9.6199999999999992</v>
      </c>
      <c r="F210" s="84">
        <f>$C$207*AE$210/$AD$218</f>
        <v>1.04</v>
      </c>
      <c r="G210" s="84">
        <f t="shared" ref="G210:W210" si="179">$C$207*AF$210/$AD$218</f>
        <v>0</v>
      </c>
      <c r="H210" s="84">
        <f t="shared" si="179"/>
        <v>6.24</v>
      </c>
      <c r="I210" s="84">
        <f t="shared" si="179"/>
        <v>29.12</v>
      </c>
      <c r="J210" s="84">
        <f t="shared" si="179"/>
        <v>0</v>
      </c>
      <c r="K210" s="84">
        <f t="shared" si="179"/>
        <v>0</v>
      </c>
      <c r="L210" s="84">
        <f t="shared" si="179"/>
        <v>0</v>
      </c>
      <c r="M210" s="84">
        <f t="shared" si="179"/>
        <v>0</v>
      </c>
      <c r="N210" s="84">
        <f t="shared" si="179"/>
        <v>0</v>
      </c>
      <c r="O210" s="84">
        <f t="shared" si="179"/>
        <v>0.26</v>
      </c>
      <c r="P210" s="84">
        <f t="shared" si="179"/>
        <v>10.4</v>
      </c>
      <c r="Q210" s="84">
        <f t="shared" si="179"/>
        <v>1.82</v>
      </c>
      <c r="R210" s="84">
        <f t="shared" si="179"/>
        <v>1.56</v>
      </c>
      <c r="S210" s="84">
        <f t="shared" si="179"/>
        <v>7.02</v>
      </c>
      <c r="T210" s="84">
        <f t="shared" si="179"/>
        <v>7.8E-2</v>
      </c>
      <c r="U210" s="84">
        <f t="shared" si="179"/>
        <v>0</v>
      </c>
      <c r="V210" s="84">
        <f t="shared" si="179"/>
        <v>0</v>
      </c>
      <c r="W210" s="84">
        <f t="shared" si="179"/>
        <v>1.82</v>
      </c>
      <c r="X210" s="17"/>
      <c r="Y210" s="262"/>
      <c r="AB210" s="86" t="s">
        <v>70</v>
      </c>
      <c r="AC210" s="56">
        <v>3.7</v>
      </c>
      <c r="AD210" s="56">
        <v>3.7</v>
      </c>
      <c r="AE210" s="56">
        <v>0.4</v>
      </c>
      <c r="AF210" s="57">
        <v>0</v>
      </c>
      <c r="AG210" s="56">
        <v>2.4</v>
      </c>
      <c r="AH210" s="56">
        <v>11.2</v>
      </c>
      <c r="AI210" s="57">
        <v>0</v>
      </c>
      <c r="AJ210" s="57">
        <v>0</v>
      </c>
      <c r="AK210" s="19">
        <v>0</v>
      </c>
      <c r="AL210" s="57">
        <v>0</v>
      </c>
      <c r="AM210" s="57">
        <v>0</v>
      </c>
      <c r="AN210" s="56">
        <v>0.1</v>
      </c>
      <c r="AO210" s="57">
        <v>4</v>
      </c>
      <c r="AP210" s="56">
        <v>0.7</v>
      </c>
      <c r="AQ210" s="56">
        <v>0.6</v>
      </c>
      <c r="AR210" s="56">
        <v>2.7</v>
      </c>
      <c r="AS210" s="71">
        <v>0.03</v>
      </c>
      <c r="AT210" s="19">
        <v>0</v>
      </c>
      <c r="AU210" s="57">
        <v>0</v>
      </c>
      <c r="AV210" s="20">
        <v>0.7</v>
      </c>
    </row>
    <row r="211" spans="1:48" ht="15" customHeight="1" x14ac:dyDescent="0.3">
      <c r="A211" s="263"/>
      <c r="B211" s="70" t="s">
        <v>59</v>
      </c>
      <c r="C211" s="92"/>
      <c r="D211" s="17">
        <f t="shared" si="176"/>
        <v>8.58</v>
      </c>
      <c r="E211" s="17">
        <f t="shared" si="177"/>
        <v>8.58</v>
      </c>
      <c r="F211" s="84">
        <f>$C$207*AE$211/$AD$218</f>
        <v>0.78</v>
      </c>
      <c r="G211" s="84">
        <f t="shared" ref="G211:W211" si="180">$C$207*AF$211/$AD$218</f>
        <v>0</v>
      </c>
      <c r="H211" s="84">
        <f t="shared" si="180"/>
        <v>5.46</v>
      </c>
      <c r="I211" s="84">
        <f t="shared" si="180"/>
        <v>26.26</v>
      </c>
      <c r="J211" s="84">
        <f t="shared" si="180"/>
        <v>0</v>
      </c>
      <c r="K211" s="84">
        <f t="shared" si="180"/>
        <v>0</v>
      </c>
      <c r="L211" s="84">
        <f t="shared" si="180"/>
        <v>0</v>
      </c>
      <c r="M211" s="84">
        <f t="shared" si="180"/>
        <v>0</v>
      </c>
      <c r="N211" s="84">
        <f t="shared" si="180"/>
        <v>0</v>
      </c>
      <c r="O211" s="84">
        <f t="shared" si="180"/>
        <v>0.26</v>
      </c>
      <c r="P211" s="84">
        <f t="shared" si="180"/>
        <v>8.58</v>
      </c>
      <c r="Q211" s="84">
        <f t="shared" si="180"/>
        <v>1.3</v>
      </c>
      <c r="R211" s="84">
        <f t="shared" si="180"/>
        <v>1.3</v>
      </c>
      <c r="S211" s="84">
        <f t="shared" si="180"/>
        <v>6.5</v>
      </c>
      <c r="T211" s="84">
        <f t="shared" si="180"/>
        <v>7.8E-2</v>
      </c>
      <c r="U211" s="84">
        <f t="shared" si="180"/>
        <v>0.26</v>
      </c>
      <c r="V211" s="84">
        <f t="shared" si="180"/>
        <v>0.442</v>
      </c>
      <c r="W211" s="84">
        <f t="shared" si="180"/>
        <v>1.82</v>
      </c>
      <c r="X211" s="17"/>
      <c r="Y211" s="262"/>
      <c r="AB211" s="86" t="s">
        <v>59</v>
      </c>
      <c r="AC211" s="56">
        <v>3.3</v>
      </c>
      <c r="AD211" s="56">
        <v>3.3</v>
      </c>
      <c r="AE211" s="56">
        <v>0.3</v>
      </c>
      <c r="AF211" s="57">
        <v>0</v>
      </c>
      <c r="AG211" s="56">
        <v>2.1</v>
      </c>
      <c r="AH211" s="56">
        <v>10.1</v>
      </c>
      <c r="AI211" s="57">
        <v>0</v>
      </c>
      <c r="AJ211" s="57">
        <v>0</v>
      </c>
      <c r="AK211" s="19">
        <v>0</v>
      </c>
      <c r="AL211" s="57">
        <v>0</v>
      </c>
      <c r="AM211" s="57">
        <v>0</v>
      </c>
      <c r="AN211" s="56">
        <v>0.1</v>
      </c>
      <c r="AO211" s="56">
        <v>3.3</v>
      </c>
      <c r="AP211" s="56">
        <v>0.5</v>
      </c>
      <c r="AQ211" s="56">
        <v>0.5</v>
      </c>
      <c r="AR211" s="56">
        <v>2.5</v>
      </c>
      <c r="AS211" s="71">
        <v>0.03</v>
      </c>
      <c r="AT211" s="20">
        <v>0.1</v>
      </c>
      <c r="AU211" s="71">
        <v>0.17</v>
      </c>
      <c r="AV211" s="20">
        <v>0.7</v>
      </c>
    </row>
    <row r="212" spans="1:48" ht="15" customHeight="1" x14ac:dyDescent="0.3">
      <c r="A212" s="263"/>
      <c r="B212" s="70" t="s">
        <v>61</v>
      </c>
      <c r="C212" s="92"/>
      <c r="D212" s="17">
        <f t="shared" si="176"/>
        <v>4.42</v>
      </c>
      <c r="E212" s="17">
        <f t="shared" si="177"/>
        <v>4.42</v>
      </c>
      <c r="F212" s="84">
        <f>$C$207*AE$212/$AD$218</f>
        <v>0</v>
      </c>
      <c r="G212" s="84">
        <f t="shared" ref="G212:W212" si="181">$C$207*AF$212/$AD$218</f>
        <v>0.52</v>
      </c>
      <c r="H212" s="84">
        <f t="shared" si="181"/>
        <v>0.26</v>
      </c>
      <c r="I212" s="84">
        <f t="shared" si="181"/>
        <v>6.24</v>
      </c>
      <c r="J212" s="84">
        <f t="shared" si="181"/>
        <v>0</v>
      </c>
      <c r="K212" s="84">
        <f t="shared" si="181"/>
        <v>0</v>
      </c>
      <c r="L212" s="84">
        <f t="shared" si="181"/>
        <v>2.8340000000000005</v>
      </c>
      <c r="M212" s="84">
        <f t="shared" si="181"/>
        <v>0</v>
      </c>
      <c r="N212" s="84">
        <f t="shared" si="181"/>
        <v>0</v>
      </c>
      <c r="O212" s="84">
        <f t="shared" si="181"/>
        <v>1.3</v>
      </c>
      <c r="P212" s="84">
        <f t="shared" si="181"/>
        <v>4.16</v>
      </c>
      <c r="Q212" s="84">
        <f t="shared" si="181"/>
        <v>3.38</v>
      </c>
      <c r="R212" s="84">
        <f t="shared" si="181"/>
        <v>0.26</v>
      </c>
      <c r="S212" s="84">
        <f t="shared" si="181"/>
        <v>2.34</v>
      </c>
      <c r="T212" s="84">
        <f t="shared" si="181"/>
        <v>0</v>
      </c>
      <c r="U212" s="84">
        <f t="shared" si="181"/>
        <v>0.52</v>
      </c>
      <c r="V212" s="84">
        <f t="shared" si="181"/>
        <v>2.6000000000000002E-2</v>
      </c>
      <c r="W212" s="84">
        <f t="shared" si="181"/>
        <v>0.52</v>
      </c>
      <c r="X212" s="17"/>
      <c r="Y212" s="262"/>
      <c r="AB212" s="86" t="s">
        <v>61</v>
      </c>
      <c r="AC212" s="56">
        <v>1.7</v>
      </c>
      <c r="AD212" s="56">
        <v>1.7</v>
      </c>
      <c r="AE212" s="57">
        <v>0</v>
      </c>
      <c r="AF212" s="56">
        <v>0.2</v>
      </c>
      <c r="AG212" s="56">
        <v>0.1</v>
      </c>
      <c r="AH212" s="56">
        <v>2.4</v>
      </c>
      <c r="AI212" s="57">
        <v>0</v>
      </c>
      <c r="AJ212" s="57">
        <v>0</v>
      </c>
      <c r="AK212" s="21">
        <v>1.0900000000000001</v>
      </c>
      <c r="AL212" s="57">
        <v>0</v>
      </c>
      <c r="AM212" s="57">
        <v>0</v>
      </c>
      <c r="AN212" s="56">
        <v>0.5</v>
      </c>
      <c r="AO212" s="56">
        <v>1.6</v>
      </c>
      <c r="AP212" s="56">
        <v>1.3</v>
      </c>
      <c r="AQ212" s="56">
        <v>0.1</v>
      </c>
      <c r="AR212" s="56">
        <v>0.9</v>
      </c>
      <c r="AS212" s="57">
        <v>0</v>
      </c>
      <c r="AT212" s="20">
        <v>0.2</v>
      </c>
      <c r="AU212" s="71">
        <v>0.01</v>
      </c>
      <c r="AV212" s="20">
        <v>0.2</v>
      </c>
    </row>
    <row r="213" spans="1:48" ht="15" customHeight="1" x14ac:dyDescent="0.3">
      <c r="A213" s="263"/>
      <c r="B213" s="70" t="s">
        <v>36</v>
      </c>
      <c r="C213" s="92"/>
      <c r="D213" s="17">
        <f t="shared" si="176"/>
        <v>13</v>
      </c>
      <c r="E213" s="17">
        <f t="shared" si="177"/>
        <v>13</v>
      </c>
      <c r="F213" s="84">
        <f>$C$207*AE$213/$AD$218</f>
        <v>0</v>
      </c>
      <c r="G213" s="84">
        <f t="shared" ref="G213:W213" si="182">$C$207*AF$213/$AD$218</f>
        <v>0</v>
      </c>
      <c r="H213" s="84">
        <f t="shared" si="182"/>
        <v>11.7</v>
      </c>
      <c r="I213" s="84">
        <f t="shared" si="182"/>
        <v>47.32</v>
      </c>
      <c r="J213" s="84">
        <f t="shared" si="182"/>
        <v>0</v>
      </c>
      <c r="K213" s="84">
        <f t="shared" si="182"/>
        <v>0</v>
      </c>
      <c r="L213" s="84">
        <f t="shared" si="182"/>
        <v>0</v>
      </c>
      <c r="M213" s="84">
        <f t="shared" si="182"/>
        <v>0</v>
      </c>
      <c r="N213" s="84">
        <f t="shared" si="182"/>
        <v>0</v>
      </c>
      <c r="O213" s="84">
        <f t="shared" si="182"/>
        <v>0</v>
      </c>
      <c r="P213" s="84">
        <f t="shared" si="182"/>
        <v>0.26</v>
      </c>
      <c r="Q213" s="84">
        <f t="shared" si="182"/>
        <v>0.26</v>
      </c>
      <c r="R213" s="84">
        <f t="shared" si="182"/>
        <v>0</v>
      </c>
      <c r="S213" s="84">
        <f t="shared" si="182"/>
        <v>0</v>
      </c>
      <c r="T213" s="84">
        <f t="shared" si="182"/>
        <v>2.6000000000000002E-2</v>
      </c>
      <c r="U213" s="84">
        <f t="shared" si="182"/>
        <v>0</v>
      </c>
      <c r="V213" s="84">
        <f t="shared" si="182"/>
        <v>0</v>
      </c>
      <c r="W213" s="84">
        <f t="shared" si="182"/>
        <v>0</v>
      </c>
      <c r="X213" s="17"/>
      <c r="Y213" s="262"/>
      <c r="AB213" s="86" t="s">
        <v>36</v>
      </c>
      <c r="AC213" s="57">
        <v>5</v>
      </c>
      <c r="AD213" s="57">
        <v>5</v>
      </c>
      <c r="AE213" s="57">
        <v>0</v>
      </c>
      <c r="AF213" s="57">
        <v>0</v>
      </c>
      <c r="AG213" s="56">
        <v>4.5</v>
      </c>
      <c r="AH213" s="56">
        <v>18.2</v>
      </c>
      <c r="AI213" s="57">
        <v>0</v>
      </c>
      <c r="AJ213" s="57">
        <v>0</v>
      </c>
      <c r="AK213" s="19">
        <v>0</v>
      </c>
      <c r="AL213" s="57">
        <v>0</v>
      </c>
      <c r="AM213" s="57">
        <v>0</v>
      </c>
      <c r="AN213" s="57">
        <v>0</v>
      </c>
      <c r="AO213" s="56">
        <v>0.1</v>
      </c>
      <c r="AP213" s="56">
        <v>0.1</v>
      </c>
      <c r="AQ213" s="57">
        <v>0</v>
      </c>
      <c r="AR213" s="57">
        <v>0</v>
      </c>
      <c r="AS213" s="71">
        <v>0.01</v>
      </c>
      <c r="AT213" s="19">
        <v>0</v>
      </c>
      <c r="AU213" s="57">
        <v>0</v>
      </c>
      <c r="AV213" s="19">
        <v>0</v>
      </c>
    </row>
    <row r="214" spans="1:48" ht="15" customHeight="1" x14ac:dyDescent="0.3">
      <c r="A214" s="263"/>
      <c r="B214" s="70" t="s">
        <v>37</v>
      </c>
      <c r="C214" s="92"/>
      <c r="D214" s="17">
        <f t="shared" si="176"/>
        <v>1.82</v>
      </c>
      <c r="E214" s="17">
        <f t="shared" si="177"/>
        <v>1.82</v>
      </c>
      <c r="F214" s="84">
        <f>$C$207*AE$214/$AD$218</f>
        <v>0</v>
      </c>
      <c r="G214" s="84">
        <f t="shared" ref="G214:W214" si="183">$C$207*AF$214/$AD$218</f>
        <v>1.04</v>
      </c>
      <c r="H214" s="84">
        <f t="shared" si="183"/>
        <v>0</v>
      </c>
      <c r="I214" s="84">
        <f t="shared" si="183"/>
        <v>10.66</v>
      </c>
      <c r="J214" s="84">
        <f t="shared" si="183"/>
        <v>0</v>
      </c>
      <c r="K214" s="84">
        <f t="shared" si="183"/>
        <v>0</v>
      </c>
      <c r="L214" s="84">
        <f t="shared" si="183"/>
        <v>4.9139999999999997</v>
      </c>
      <c r="M214" s="84">
        <f t="shared" si="183"/>
        <v>2.6000000000000002E-2</v>
      </c>
      <c r="N214" s="84">
        <f t="shared" si="183"/>
        <v>0</v>
      </c>
      <c r="O214" s="84">
        <f t="shared" si="183"/>
        <v>0.26</v>
      </c>
      <c r="P214" s="84">
        <f t="shared" si="183"/>
        <v>0.52</v>
      </c>
      <c r="Q214" s="84">
        <f t="shared" si="183"/>
        <v>0.52</v>
      </c>
      <c r="R214" s="84">
        <f t="shared" si="183"/>
        <v>0</v>
      </c>
      <c r="S214" s="84">
        <f t="shared" si="183"/>
        <v>0.52</v>
      </c>
      <c r="T214" s="84">
        <f t="shared" si="183"/>
        <v>0</v>
      </c>
      <c r="U214" s="84">
        <f t="shared" si="183"/>
        <v>0</v>
      </c>
      <c r="V214" s="84">
        <f t="shared" si="183"/>
        <v>2.6000000000000002E-2</v>
      </c>
      <c r="W214" s="84">
        <f t="shared" si="183"/>
        <v>0</v>
      </c>
      <c r="X214" s="17"/>
      <c r="Y214" s="262"/>
      <c r="AB214" s="86" t="s">
        <v>37</v>
      </c>
      <c r="AC214" s="56">
        <v>0.7</v>
      </c>
      <c r="AD214" s="56">
        <v>0.7</v>
      </c>
      <c r="AE214" s="57">
        <v>0</v>
      </c>
      <c r="AF214" s="56">
        <v>0.4</v>
      </c>
      <c r="AG214" s="57">
        <v>0</v>
      </c>
      <c r="AH214" s="56">
        <v>4.0999999999999996</v>
      </c>
      <c r="AI214" s="57">
        <v>0</v>
      </c>
      <c r="AJ214" s="57">
        <v>0</v>
      </c>
      <c r="AK214" s="21">
        <v>1.89</v>
      </c>
      <c r="AL214" s="71">
        <v>0.01</v>
      </c>
      <c r="AM214" s="57">
        <v>0</v>
      </c>
      <c r="AN214" s="56">
        <v>0.1</v>
      </c>
      <c r="AO214" s="56">
        <v>0.2</v>
      </c>
      <c r="AP214" s="56">
        <v>0.2</v>
      </c>
      <c r="AQ214" s="57">
        <v>0</v>
      </c>
      <c r="AR214" s="56">
        <v>0.2</v>
      </c>
      <c r="AS214" s="57">
        <v>0</v>
      </c>
      <c r="AT214" s="19">
        <v>0</v>
      </c>
      <c r="AU214" s="71">
        <v>0.01</v>
      </c>
      <c r="AV214" s="19">
        <v>0</v>
      </c>
    </row>
    <row r="215" spans="1:48" ht="15" customHeight="1" x14ac:dyDescent="0.3">
      <c r="A215" s="263"/>
      <c r="B215" s="70" t="s">
        <v>38</v>
      </c>
      <c r="C215" s="92"/>
      <c r="D215" s="17">
        <f t="shared" si="176"/>
        <v>0.26</v>
      </c>
      <c r="E215" s="17">
        <f t="shared" si="177"/>
        <v>0.26</v>
      </c>
      <c r="F215" s="84">
        <f>$C$207*AE$215/$AD$218</f>
        <v>0</v>
      </c>
      <c r="G215" s="84">
        <f t="shared" ref="G215:W215" si="184">$C$207*AF$215/$AD$218</f>
        <v>0</v>
      </c>
      <c r="H215" s="84">
        <f t="shared" si="184"/>
        <v>0</v>
      </c>
      <c r="I215" s="84">
        <f t="shared" si="184"/>
        <v>0</v>
      </c>
      <c r="J215" s="84">
        <f t="shared" si="184"/>
        <v>0</v>
      </c>
      <c r="K215" s="84">
        <f t="shared" si="184"/>
        <v>0</v>
      </c>
      <c r="L215" s="84">
        <f t="shared" si="184"/>
        <v>0</v>
      </c>
      <c r="M215" s="84">
        <f t="shared" si="184"/>
        <v>0</v>
      </c>
      <c r="N215" s="84">
        <f t="shared" si="184"/>
        <v>0</v>
      </c>
      <c r="O215" s="84">
        <f t="shared" si="184"/>
        <v>75.400000000000006</v>
      </c>
      <c r="P215" s="84">
        <f t="shared" si="184"/>
        <v>0</v>
      </c>
      <c r="Q215" s="84">
        <f t="shared" si="184"/>
        <v>0.78</v>
      </c>
      <c r="R215" s="84">
        <f t="shared" si="184"/>
        <v>0</v>
      </c>
      <c r="S215" s="84">
        <f t="shared" si="184"/>
        <v>0.26</v>
      </c>
      <c r="T215" s="84">
        <f t="shared" si="184"/>
        <v>0</v>
      </c>
      <c r="U215" s="84">
        <f t="shared" si="184"/>
        <v>10.4</v>
      </c>
      <c r="V215" s="84">
        <f t="shared" si="184"/>
        <v>0</v>
      </c>
      <c r="W215" s="84">
        <f t="shared" si="184"/>
        <v>0</v>
      </c>
      <c r="X215" s="17"/>
      <c r="Y215" s="262"/>
      <c r="AB215" s="86" t="s">
        <v>38</v>
      </c>
      <c r="AC215" s="56">
        <v>0.1</v>
      </c>
      <c r="AD215" s="56">
        <v>0.1</v>
      </c>
      <c r="AE215" s="57">
        <v>0</v>
      </c>
      <c r="AF215" s="57">
        <v>0</v>
      </c>
      <c r="AG215" s="57">
        <v>0</v>
      </c>
      <c r="AH215" s="57">
        <v>0</v>
      </c>
      <c r="AI215" s="57">
        <v>0</v>
      </c>
      <c r="AJ215" s="57">
        <v>0</v>
      </c>
      <c r="AK215" s="19">
        <v>0</v>
      </c>
      <c r="AL215" s="57">
        <v>0</v>
      </c>
      <c r="AM215" s="57">
        <v>0</v>
      </c>
      <c r="AN215" s="57">
        <v>29</v>
      </c>
      <c r="AO215" s="57">
        <v>0</v>
      </c>
      <c r="AP215" s="56">
        <v>0.3</v>
      </c>
      <c r="AQ215" s="57">
        <v>0</v>
      </c>
      <c r="AR215" s="56">
        <v>0.1</v>
      </c>
      <c r="AS215" s="57">
        <v>0</v>
      </c>
      <c r="AT215" s="19">
        <v>4</v>
      </c>
      <c r="AU215" s="57">
        <v>0</v>
      </c>
      <c r="AV215" s="19">
        <v>0</v>
      </c>
    </row>
    <row r="216" spans="1:48" ht="15" customHeight="1" x14ac:dyDescent="0.3">
      <c r="A216" s="263"/>
      <c r="B216" s="70" t="s">
        <v>74</v>
      </c>
      <c r="C216" s="92"/>
      <c r="D216" s="17">
        <f t="shared" si="176"/>
        <v>0</v>
      </c>
      <c r="E216" s="17">
        <f t="shared" si="177"/>
        <v>0</v>
      </c>
      <c r="F216" s="84">
        <f>$C$207*AE$216/$AD$218</f>
        <v>0</v>
      </c>
      <c r="G216" s="84">
        <f t="shared" ref="G216:W216" si="185">$C$207*AF$216/$AD$218</f>
        <v>0</v>
      </c>
      <c r="H216" s="84">
        <f t="shared" si="185"/>
        <v>0</v>
      </c>
      <c r="I216" s="84">
        <f t="shared" si="185"/>
        <v>0</v>
      </c>
      <c r="J216" s="84">
        <f t="shared" si="185"/>
        <v>0</v>
      </c>
      <c r="K216" s="84">
        <f t="shared" si="185"/>
        <v>0</v>
      </c>
      <c r="L216" s="84">
        <f t="shared" si="185"/>
        <v>0</v>
      </c>
      <c r="M216" s="84">
        <f t="shared" si="185"/>
        <v>0</v>
      </c>
      <c r="N216" s="84">
        <f t="shared" si="185"/>
        <v>0</v>
      </c>
      <c r="O216" s="84">
        <f t="shared" si="185"/>
        <v>0</v>
      </c>
      <c r="P216" s="84">
        <f t="shared" si="185"/>
        <v>0</v>
      </c>
      <c r="Q216" s="84">
        <f t="shared" si="185"/>
        <v>0</v>
      </c>
      <c r="R216" s="84">
        <f t="shared" si="185"/>
        <v>0</v>
      </c>
      <c r="S216" s="84">
        <f t="shared" si="185"/>
        <v>0</v>
      </c>
      <c r="T216" s="84">
        <f t="shared" si="185"/>
        <v>0</v>
      </c>
      <c r="U216" s="84">
        <f t="shared" si="185"/>
        <v>0</v>
      </c>
      <c r="V216" s="84">
        <f t="shared" si="185"/>
        <v>0</v>
      </c>
      <c r="W216" s="84">
        <f t="shared" si="185"/>
        <v>0</v>
      </c>
      <c r="X216" s="17"/>
      <c r="Y216" s="262"/>
      <c r="AB216" s="86" t="s">
        <v>74</v>
      </c>
      <c r="AC216" s="57">
        <v>0</v>
      </c>
      <c r="AD216" s="57">
        <v>0</v>
      </c>
      <c r="AE216" s="57">
        <v>0</v>
      </c>
      <c r="AF216" s="57">
        <v>0</v>
      </c>
      <c r="AG216" s="57">
        <v>0</v>
      </c>
      <c r="AH216" s="57">
        <v>0</v>
      </c>
      <c r="AI216" s="57">
        <v>0</v>
      </c>
      <c r="AJ216" s="57">
        <v>0</v>
      </c>
      <c r="AK216" s="19">
        <v>0</v>
      </c>
      <c r="AL216" s="57">
        <v>0</v>
      </c>
      <c r="AM216" s="57">
        <v>0</v>
      </c>
      <c r="AN216" s="57">
        <v>0</v>
      </c>
      <c r="AO216" s="57">
        <v>0</v>
      </c>
      <c r="AP216" s="57">
        <v>0</v>
      </c>
      <c r="AQ216" s="57">
        <v>0</v>
      </c>
      <c r="AR216" s="57">
        <v>0</v>
      </c>
      <c r="AS216" s="57">
        <v>0</v>
      </c>
      <c r="AT216" s="19">
        <v>0</v>
      </c>
      <c r="AU216" s="57">
        <v>0</v>
      </c>
      <c r="AV216" s="19">
        <v>0</v>
      </c>
    </row>
    <row r="217" spans="1:48" ht="15" customHeight="1" x14ac:dyDescent="0.3">
      <c r="A217" s="263"/>
      <c r="B217" s="150" t="s">
        <v>71</v>
      </c>
      <c r="C217" s="92"/>
      <c r="D217" s="17">
        <f t="shared" si="176"/>
        <v>0</v>
      </c>
      <c r="E217" s="17">
        <f t="shared" si="177"/>
        <v>159.12</v>
      </c>
      <c r="F217" s="84">
        <f>$C$207*AE$217/$AD$218</f>
        <v>0</v>
      </c>
      <c r="G217" s="84">
        <f t="shared" ref="G217:W217" si="186">$C$207*AF$217/$AD$218</f>
        <v>0</v>
      </c>
      <c r="H217" s="84">
        <f t="shared" si="186"/>
        <v>0</v>
      </c>
      <c r="I217" s="84">
        <f t="shared" si="186"/>
        <v>0</v>
      </c>
      <c r="J217" s="84">
        <f t="shared" si="186"/>
        <v>0</v>
      </c>
      <c r="K217" s="84">
        <f t="shared" si="186"/>
        <v>0</v>
      </c>
      <c r="L217" s="84">
        <f t="shared" si="186"/>
        <v>0</v>
      </c>
      <c r="M217" s="84">
        <f t="shared" si="186"/>
        <v>0</v>
      </c>
      <c r="N217" s="84">
        <f t="shared" si="186"/>
        <v>0</v>
      </c>
      <c r="O217" s="84">
        <f t="shared" si="186"/>
        <v>0</v>
      </c>
      <c r="P217" s="84">
        <f t="shared" si="186"/>
        <v>0</v>
      </c>
      <c r="Q217" s="84">
        <f t="shared" si="186"/>
        <v>0</v>
      </c>
      <c r="R217" s="84">
        <f t="shared" si="186"/>
        <v>0</v>
      </c>
      <c r="S217" s="84">
        <f t="shared" si="186"/>
        <v>0</v>
      </c>
      <c r="T217" s="84">
        <f t="shared" si="186"/>
        <v>0</v>
      </c>
      <c r="U217" s="84">
        <f t="shared" si="186"/>
        <v>0</v>
      </c>
      <c r="V217" s="84">
        <f t="shared" si="186"/>
        <v>0</v>
      </c>
      <c r="W217" s="84">
        <f t="shared" si="186"/>
        <v>0</v>
      </c>
      <c r="X217" s="17"/>
      <c r="Y217" s="262"/>
      <c r="AB217" s="147" t="s">
        <v>71</v>
      </c>
      <c r="AC217" s="148"/>
      <c r="AD217" s="149">
        <v>61.2</v>
      </c>
      <c r="AE217" s="148"/>
      <c r="AF217" s="148"/>
      <c r="AG217" s="148"/>
      <c r="AH217" s="148"/>
    </row>
    <row r="218" spans="1:48" x14ac:dyDescent="0.3">
      <c r="A218" s="263"/>
      <c r="B218" s="69" t="s">
        <v>40</v>
      </c>
      <c r="C218" s="92"/>
      <c r="D218" s="17"/>
      <c r="E218" s="17"/>
      <c r="F218" s="18">
        <f>SUM(F208:F217)</f>
        <v>25.48</v>
      </c>
      <c r="G218" s="18">
        <f t="shared" ref="G218:W218" si="187">SUM(G208:G217)</f>
        <v>7.28</v>
      </c>
      <c r="H218" s="18">
        <f t="shared" si="187"/>
        <v>26.78</v>
      </c>
      <c r="I218" s="18">
        <f t="shared" si="187"/>
        <v>277.42000000000007</v>
      </c>
      <c r="J218" s="18">
        <f t="shared" si="187"/>
        <v>2.6000000000000002E-2</v>
      </c>
      <c r="K218" s="18">
        <f t="shared" si="187"/>
        <v>0.26</v>
      </c>
      <c r="L218" s="18">
        <f t="shared" si="187"/>
        <v>37.804000000000002</v>
      </c>
      <c r="M218" s="18">
        <f t="shared" si="187"/>
        <v>0.13</v>
      </c>
      <c r="N218" s="18">
        <f t="shared" si="187"/>
        <v>0.23399999999999999</v>
      </c>
      <c r="O218" s="18">
        <f t="shared" si="187"/>
        <v>118.3</v>
      </c>
      <c r="P218" s="18">
        <f t="shared" si="187"/>
        <v>138.32000000000002</v>
      </c>
      <c r="Q218" s="18">
        <f t="shared" si="187"/>
        <v>179.14000000000001</v>
      </c>
      <c r="R218" s="18">
        <f t="shared" si="187"/>
        <v>27.04</v>
      </c>
      <c r="S218" s="18">
        <f t="shared" si="187"/>
        <v>247.52</v>
      </c>
      <c r="T218" s="18">
        <f t="shared" si="187"/>
        <v>0.70199999999999996</v>
      </c>
      <c r="U218" s="18">
        <f t="shared" si="187"/>
        <v>22.619999999999997</v>
      </c>
      <c r="V218" s="18">
        <f t="shared" si="187"/>
        <v>32.63000000000001</v>
      </c>
      <c r="W218" s="18">
        <f t="shared" si="187"/>
        <v>42.9</v>
      </c>
      <c r="X218" s="17"/>
      <c r="Y218" s="262"/>
      <c r="AB218" s="87" t="s">
        <v>40</v>
      </c>
      <c r="AC218" s="59"/>
      <c r="AD218" s="60">
        <v>50</v>
      </c>
      <c r="AE218" s="61">
        <v>9.8000000000000007</v>
      </c>
      <c r="AF218" s="61">
        <v>2.8</v>
      </c>
      <c r="AG218" s="61">
        <v>10.3</v>
      </c>
      <c r="AH218" s="61">
        <v>106.7</v>
      </c>
      <c r="AI218" s="88">
        <v>0.01</v>
      </c>
      <c r="AJ218" s="61">
        <v>0.1</v>
      </c>
      <c r="AK218" s="22">
        <v>14.5</v>
      </c>
      <c r="AL218" s="88">
        <v>0.05</v>
      </c>
      <c r="AM218" s="88">
        <v>0.09</v>
      </c>
      <c r="AN218" s="60">
        <v>46</v>
      </c>
      <c r="AO218" s="60">
        <v>53</v>
      </c>
      <c r="AP218" s="60">
        <v>69</v>
      </c>
      <c r="AQ218" s="60">
        <v>10</v>
      </c>
      <c r="AR218" s="60">
        <v>95</v>
      </c>
      <c r="AS218" s="88">
        <v>0.27</v>
      </c>
      <c r="AT218" s="22">
        <v>8.6</v>
      </c>
      <c r="AU218" s="61">
        <v>12.5</v>
      </c>
      <c r="AV218" s="23">
        <v>17</v>
      </c>
    </row>
    <row r="219" spans="1:48" x14ac:dyDescent="0.3">
      <c r="A219" s="263"/>
      <c r="B219" s="17"/>
      <c r="C219" s="92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262"/>
    </row>
    <row r="220" spans="1:48" ht="15" customHeight="1" x14ac:dyDescent="0.3">
      <c r="A220" s="263"/>
      <c r="B220" s="70"/>
      <c r="C220" s="92"/>
      <c r="D220" s="17"/>
      <c r="E220" s="17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17"/>
      <c r="Y220" s="262"/>
      <c r="AB220" s="86"/>
      <c r="AC220" s="57"/>
      <c r="AD220" s="57"/>
      <c r="AE220" s="56"/>
      <c r="AF220" s="56"/>
      <c r="AG220" s="56"/>
      <c r="AH220" s="56"/>
      <c r="AI220" s="71"/>
      <c r="AJ220" s="57"/>
      <c r="AK220" s="19"/>
      <c r="AL220" s="57"/>
      <c r="AM220" s="57"/>
      <c r="AN220" s="56"/>
      <c r="AO220" s="56"/>
      <c r="AP220" s="56"/>
      <c r="AQ220" s="56"/>
      <c r="AR220" s="56"/>
      <c r="AS220" s="71"/>
      <c r="AT220" s="24"/>
      <c r="AU220" s="71"/>
      <c r="AV220" s="20"/>
    </row>
    <row r="221" spans="1:48" x14ac:dyDescent="0.3">
      <c r="A221" s="263"/>
      <c r="B221" s="70"/>
      <c r="C221" s="92"/>
      <c r="D221" s="17"/>
      <c r="E221" s="17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17"/>
      <c r="Y221" s="262"/>
      <c r="AB221" s="86"/>
      <c r="AC221" s="57"/>
      <c r="AD221" s="57"/>
      <c r="AE221" s="56"/>
      <c r="AF221" s="56"/>
      <c r="AG221" s="56"/>
      <c r="AH221" s="56"/>
      <c r="AI221" s="71"/>
      <c r="AJ221" s="71"/>
      <c r="AK221" s="20"/>
      <c r="AL221" s="57"/>
      <c r="AM221" s="71"/>
      <c r="AN221" s="57"/>
      <c r="AO221" s="57"/>
      <c r="AP221" s="57"/>
      <c r="AQ221" s="56"/>
      <c r="AR221" s="57"/>
      <c r="AS221" s="71"/>
      <c r="AT221" s="25"/>
      <c r="AU221" s="71"/>
      <c r="AV221" s="19"/>
    </row>
    <row r="222" spans="1:48" ht="15" customHeight="1" x14ac:dyDescent="0.3">
      <c r="A222" s="263"/>
      <c r="B222" s="70"/>
      <c r="C222" s="92"/>
      <c r="D222" s="17"/>
      <c r="E222" s="17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17"/>
      <c r="Y222" s="262"/>
      <c r="AB222" s="86"/>
      <c r="AC222" s="57"/>
      <c r="AD222" s="57"/>
      <c r="AE222" s="57"/>
      <c r="AF222" s="56"/>
      <c r="AG222" s="56"/>
      <c r="AH222" s="56"/>
      <c r="AI222" s="57"/>
      <c r="AJ222" s="57"/>
      <c r="AK222" s="20"/>
      <c r="AL222" s="71"/>
      <c r="AM222" s="57"/>
      <c r="AN222" s="56"/>
      <c r="AO222" s="56"/>
      <c r="AP222" s="56"/>
      <c r="AQ222" s="57"/>
      <c r="AR222" s="56"/>
      <c r="AS222" s="71"/>
      <c r="AT222" s="25"/>
      <c r="AU222" s="71"/>
      <c r="AV222" s="20"/>
    </row>
    <row r="223" spans="1:48" ht="15" customHeight="1" x14ac:dyDescent="0.3">
      <c r="A223" s="263"/>
      <c r="B223" s="70"/>
      <c r="C223" s="92"/>
      <c r="D223" s="17"/>
      <c r="E223" s="17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17"/>
      <c r="Y223" s="262"/>
      <c r="AB223" s="86"/>
      <c r="AC223" s="56"/>
      <c r="AD223" s="56"/>
      <c r="AE223" s="57"/>
      <c r="AF223" s="57"/>
      <c r="AG223" s="57"/>
      <c r="AH223" s="57"/>
      <c r="AI223" s="57"/>
      <c r="AJ223" s="57"/>
      <c r="AK223" s="19"/>
      <c r="AL223" s="57"/>
      <c r="AM223" s="57"/>
      <c r="AN223" s="57"/>
      <c r="AO223" s="57"/>
      <c r="AP223" s="57"/>
      <c r="AQ223" s="56"/>
      <c r="AR223" s="56"/>
      <c r="AS223" s="71"/>
      <c r="AT223" s="39"/>
      <c r="AU223" s="57"/>
      <c r="AV223" s="19"/>
    </row>
    <row r="224" spans="1:48" x14ac:dyDescent="0.3">
      <c r="A224" s="263"/>
      <c r="B224" s="69"/>
      <c r="C224" s="92"/>
      <c r="D224" s="17"/>
      <c r="E224" s="17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7"/>
      <c r="Y224" s="262"/>
      <c r="AB224" s="87"/>
      <c r="AC224" s="59"/>
      <c r="AD224" s="60"/>
      <c r="AE224" s="61"/>
      <c r="AF224" s="61"/>
      <c r="AG224" s="61"/>
      <c r="AH224" s="61"/>
      <c r="AI224" s="88"/>
      <c r="AJ224" s="88"/>
      <c r="AK224" s="22"/>
      <c r="AL224" s="88"/>
      <c r="AM224" s="88"/>
      <c r="AN224" s="60"/>
      <c r="AO224" s="60"/>
      <c r="AP224" s="60"/>
      <c r="AQ224" s="61"/>
      <c r="AR224" s="60"/>
      <c r="AS224" s="88"/>
      <c r="AT224" s="27"/>
      <c r="AU224" s="88"/>
      <c r="AV224" s="23"/>
    </row>
    <row r="225" spans="1:49" x14ac:dyDescent="0.3">
      <c r="A225" s="263" t="s">
        <v>149</v>
      </c>
      <c r="B225" s="17"/>
      <c r="C225" s="92">
        <v>180</v>
      </c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 t="s">
        <v>96</v>
      </c>
      <c r="Y225" s="262">
        <v>27</v>
      </c>
      <c r="AA225" t="s">
        <v>149</v>
      </c>
    </row>
    <row r="226" spans="1:49" x14ac:dyDescent="0.3">
      <c r="A226" s="263"/>
      <c r="B226" s="17" t="s">
        <v>149</v>
      </c>
      <c r="C226" s="92"/>
      <c r="D226" s="17">
        <f>C225*AC226/AD227</f>
        <v>185.4</v>
      </c>
      <c r="E226" s="17">
        <f>C225*AD226/AD227</f>
        <v>180</v>
      </c>
      <c r="F226" s="17">
        <f>C225*AE226/AD227</f>
        <v>5.22</v>
      </c>
      <c r="G226" s="17">
        <f>C225*AF226/AD227</f>
        <v>4.5</v>
      </c>
      <c r="H226" s="17">
        <f>C225*AG226/AD227</f>
        <v>7.2</v>
      </c>
      <c r="I226" s="17">
        <f>C225*AH226/AD227</f>
        <v>95.4</v>
      </c>
      <c r="J226" s="17">
        <f>C225*AI226/AD227</f>
        <v>0</v>
      </c>
      <c r="K226" s="17">
        <f>C225*AJ226/AD227</f>
        <v>0</v>
      </c>
      <c r="L226" s="17">
        <f>C225*AK226/AD227</f>
        <v>0</v>
      </c>
      <c r="M226" s="17">
        <f>C225*AL226/AD227</f>
        <v>0</v>
      </c>
      <c r="N226" s="17">
        <f>C225*AM226/AD227</f>
        <v>0</v>
      </c>
      <c r="O226" s="17">
        <f>C225*AN226/AD227</f>
        <v>0</v>
      </c>
      <c r="P226" s="17">
        <f>C225*AO226/AD227</f>
        <v>0</v>
      </c>
      <c r="Q226" s="17">
        <f>C225*AP226/AD227</f>
        <v>0</v>
      </c>
      <c r="R226" s="17">
        <f>C225*AQ226/AD227</f>
        <v>0</v>
      </c>
      <c r="S226" s="17">
        <f>C225*AR226/AD227</f>
        <v>0</v>
      </c>
      <c r="T226" s="17">
        <f>C225*AS226/AD227</f>
        <v>0</v>
      </c>
      <c r="U226" s="17">
        <f>C225*AT226/AD227</f>
        <v>0</v>
      </c>
      <c r="V226" s="17">
        <f>C225*AU226/AD227</f>
        <v>0</v>
      </c>
      <c r="W226" s="17">
        <f>C225*AV226/AD227</f>
        <v>0</v>
      </c>
      <c r="X226" s="17"/>
      <c r="Y226" s="262"/>
      <c r="AB226" s="17" t="s">
        <v>149</v>
      </c>
      <c r="AC226" s="101">
        <v>103</v>
      </c>
      <c r="AD226" s="102">
        <v>100</v>
      </c>
      <c r="AE226" s="103">
        <v>2.9</v>
      </c>
      <c r="AF226" s="103">
        <v>2.5</v>
      </c>
      <c r="AG226" s="103">
        <v>4</v>
      </c>
      <c r="AH226" s="103">
        <v>53</v>
      </c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</row>
    <row r="227" spans="1:49" x14ac:dyDescent="0.3">
      <c r="A227" s="263"/>
      <c r="B227" s="17"/>
      <c r="C227" s="92"/>
      <c r="D227" s="17"/>
      <c r="E227" s="17"/>
      <c r="F227" s="17">
        <f>SUM(F226)</f>
        <v>5.22</v>
      </c>
      <c r="G227" s="17">
        <f t="shared" ref="G227:W227" si="188">SUM(G226)</f>
        <v>4.5</v>
      </c>
      <c r="H227" s="17">
        <f t="shared" si="188"/>
        <v>7.2</v>
      </c>
      <c r="I227" s="17">
        <f t="shared" si="188"/>
        <v>95.4</v>
      </c>
      <c r="J227" s="17">
        <f t="shared" si="188"/>
        <v>0</v>
      </c>
      <c r="K227" s="17">
        <f t="shared" si="188"/>
        <v>0</v>
      </c>
      <c r="L227" s="17">
        <f t="shared" si="188"/>
        <v>0</v>
      </c>
      <c r="M227" s="17">
        <f t="shared" si="188"/>
        <v>0</v>
      </c>
      <c r="N227" s="17">
        <f t="shared" si="188"/>
        <v>0</v>
      </c>
      <c r="O227" s="17">
        <f t="shared" si="188"/>
        <v>0</v>
      </c>
      <c r="P227" s="17">
        <f t="shared" si="188"/>
        <v>0</v>
      </c>
      <c r="Q227" s="17">
        <f t="shared" si="188"/>
        <v>0</v>
      </c>
      <c r="R227" s="17">
        <f t="shared" si="188"/>
        <v>0</v>
      </c>
      <c r="S227" s="17">
        <f t="shared" si="188"/>
        <v>0</v>
      </c>
      <c r="T227" s="17">
        <f t="shared" si="188"/>
        <v>0</v>
      </c>
      <c r="U227" s="17">
        <f t="shared" si="188"/>
        <v>0</v>
      </c>
      <c r="V227" s="17">
        <f t="shared" si="188"/>
        <v>0</v>
      </c>
      <c r="W227" s="17">
        <f t="shared" si="188"/>
        <v>0</v>
      </c>
      <c r="X227" s="17"/>
      <c r="Y227" s="262"/>
      <c r="AB227" s="69" t="s">
        <v>40</v>
      </c>
      <c r="AC227" s="126"/>
      <c r="AD227" s="17">
        <v>100</v>
      </c>
      <c r="AE227" s="18">
        <f>SUM(AE226)</f>
        <v>2.9</v>
      </c>
      <c r="AF227" s="18">
        <f t="shared" ref="AF227:AV227" si="189">SUM(AF226)</f>
        <v>2.5</v>
      </c>
      <c r="AG227" s="18">
        <f t="shared" si="189"/>
        <v>4</v>
      </c>
      <c r="AH227" s="18">
        <f t="shared" si="189"/>
        <v>53</v>
      </c>
      <c r="AI227" s="18">
        <f t="shared" si="189"/>
        <v>0</v>
      </c>
      <c r="AJ227" s="18">
        <f t="shared" si="189"/>
        <v>0</v>
      </c>
      <c r="AK227" s="18">
        <f t="shared" si="189"/>
        <v>0</v>
      </c>
      <c r="AL227" s="18">
        <f t="shared" si="189"/>
        <v>0</v>
      </c>
      <c r="AM227" s="18">
        <f t="shared" si="189"/>
        <v>0</v>
      </c>
      <c r="AN227" s="18">
        <f t="shared" si="189"/>
        <v>0</v>
      </c>
      <c r="AO227" s="18">
        <f t="shared" si="189"/>
        <v>0</v>
      </c>
      <c r="AP227" s="18">
        <f t="shared" si="189"/>
        <v>0</v>
      </c>
      <c r="AQ227" s="18">
        <f t="shared" si="189"/>
        <v>0</v>
      </c>
      <c r="AR227" s="18">
        <f t="shared" si="189"/>
        <v>0</v>
      </c>
      <c r="AS227" s="18">
        <f t="shared" si="189"/>
        <v>0</v>
      </c>
      <c r="AT227" s="18">
        <f t="shared" si="189"/>
        <v>0</v>
      </c>
      <c r="AU227" s="18">
        <f t="shared" si="189"/>
        <v>0</v>
      </c>
      <c r="AV227" s="18">
        <f t="shared" si="189"/>
        <v>0</v>
      </c>
      <c r="AW227" t="s">
        <v>96</v>
      </c>
    </row>
    <row r="228" spans="1:49" x14ac:dyDescent="0.3">
      <c r="A228" s="263" t="s">
        <v>95</v>
      </c>
      <c r="B228" s="17"/>
      <c r="C228" s="92">
        <v>30</v>
      </c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 t="s">
        <v>96</v>
      </c>
      <c r="Y228" s="262">
        <v>4</v>
      </c>
      <c r="AA228" s="17" t="s">
        <v>95</v>
      </c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t="s">
        <v>96</v>
      </c>
    </row>
    <row r="229" spans="1:49" x14ac:dyDescent="0.3">
      <c r="A229" s="263"/>
      <c r="B229" s="17" t="s">
        <v>95</v>
      </c>
      <c r="C229" s="92"/>
      <c r="D229" s="17">
        <f>C228*AC229/AD230</f>
        <v>30</v>
      </c>
      <c r="E229" s="17">
        <f>C228*AD229/AD230</f>
        <v>30</v>
      </c>
      <c r="F229" s="17">
        <f>C228*AE229/AD230</f>
        <v>2.25</v>
      </c>
      <c r="G229" s="17">
        <f>C228*AF229/AD230</f>
        <v>0.3</v>
      </c>
      <c r="H229" s="17">
        <f>C228*AG229/AD230</f>
        <v>15</v>
      </c>
      <c r="I229" s="17">
        <f>C228*AH229/AD230</f>
        <v>72</v>
      </c>
      <c r="J229" s="17">
        <f>C228*AI229/AD230</f>
        <v>0</v>
      </c>
      <c r="K229" s="17">
        <f>C228*AJ229/AD230</f>
        <v>0</v>
      </c>
      <c r="L229" s="17">
        <f>C228*AK229/AD230</f>
        <v>0</v>
      </c>
      <c r="M229" s="17">
        <f>C228*AL229/AD230</f>
        <v>0</v>
      </c>
      <c r="N229" s="17">
        <f>C228*AM229/AD230</f>
        <v>0</v>
      </c>
      <c r="O229" s="17">
        <f>C228*AN229/AD230</f>
        <v>0</v>
      </c>
      <c r="P229" s="17">
        <f>C228*AO229/AD230</f>
        <v>0</v>
      </c>
      <c r="Q229" s="17">
        <f>C228*AP229/AD230</f>
        <v>0</v>
      </c>
      <c r="R229" s="17">
        <f>C228*AQ229/AD230</f>
        <v>0</v>
      </c>
      <c r="S229" s="17">
        <f>C228*AR229/AD230</f>
        <v>0</v>
      </c>
      <c r="T229" s="17">
        <f>C228*AS229/AD230</f>
        <v>0</v>
      </c>
      <c r="U229" s="17">
        <f>C228*AT229/AD230</f>
        <v>0</v>
      </c>
      <c r="V229" s="17">
        <f>C228*AU229/AD230</f>
        <v>0</v>
      </c>
      <c r="W229" s="17">
        <f>C228*AV229/AD230</f>
        <v>0</v>
      </c>
      <c r="X229" s="17"/>
      <c r="Y229" s="262"/>
      <c r="AA229" s="17"/>
      <c r="AB229" s="17" t="s">
        <v>95</v>
      </c>
      <c r="AC229" s="17">
        <v>100</v>
      </c>
      <c r="AD229" s="17">
        <v>100</v>
      </c>
      <c r="AE229" s="17">
        <v>7.5</v>
      </c>
      <c r="AF229" s="17">
        <v>1</v>
      </c>
      <c r="AG229" s="17">
        <v>50</v>
      </c>
      <c r="AH229" s="17">
        <v>240</v>
      </c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</row>
    <row r="230" spans="1:49" x14ac:dyDescent="0.3">
      <c r="A230" s="263"/>
      <c r="B230" s="69" t="s">
        <v>40</v>
      </c>
      <c r="C230" s="96"/>
      <c r="D230" s="17"/>
      <c r="E230" s="17"/>
      <c r="F230" s="17">
        <f>SUM(F229)</f>
        <v>2.25</v>
      </c>
      <c r="G230" s="17">
        <f t="shared" ref="G230:W230" si="190">SUM(G229)</f>
        <v>0.3</v>
      </c>
      <c r="H230" s="17">
        <f t="shared" si="190"/>
        <v>15</v>
      </c>
      <c r="I230" s="17">
        <f t="shared" si="190"/>
        <v>72</v>
      </c>
      <c r="J230" s="17">
        <f t="shared" si="190"/>
        <v>0</v>
      </c>
      <c r="K230" s="17">
        <f t="shared" si="190"/>
        <v>0</v>
      </c>
      <c r="L230" s="17">
        <f t="shared" si="190"/>
        <v>0</v>
      </c>
      <c r="M230" s="17">
        <f t="shared" si="190"/>
        <v>0</v>
      </c>
      <c r="N230" s="17">
        <f t="shared" si="190"/>
        <v>0</v>
      </c>
      <c r="O230" s="17">
        <f t="shared" si="190"/>
        <v>0</v>
      </c>
      <c r="P230" s="17">
        <f t="shared" si="190"/>
        <v>0</v>
      </c>
      <c r="Q230" s="17">
        <f t="shared" si="190"/>
        <v>0</v>
      </c>
      <c r="R230" s="17">
        <f t="shared" si="190"/>
        <v>0</v>
      </c>
      <c r="S230" s="17">
        <f t="shared" si="190"/>
        <v>0</v>
      </c>
      <c r="T230" s="17">
        <f t="shared" si="190"/>
        <v>0</v>
      </c>
      <c r="U230" s="17">
        <f t="shared" si="190"/>
        <v>0</v>
      </c>
      <c r="V230" s="17">
        <f t="shared" si="190"/>
        <v>0</v>
      </c>
      <c r="W230" s="17">
        <f t="shared" si="190"/>
        <v>0</v>
      </c>
      <c r="X230" s="17"/>
      <c r="Y230" s="262"/>
      <c r="AA230" s="17"/>
      <c r="AB230" s="69" t="s">
        <v>40</v>
      </c>
      <c r="AC230" s="17"/>
      <c r="AD230" s="17">
        <v>100</v>
      </c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</row>
    <row r="231" spans="1:49" x14ac:dyDescent="0.3">
      <c r="A231" s="263"/>
      <c r="B231" s="17"/>
      <c r="C231" s="92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262"/>
      <c r="AB231" s="90"/>
      <c r="AC231" s="127"/>
      <c r="AE231" s="232"/>
      <c r="AF231" s="232"/>
      <c r="AG231" s="232"/>
      <c r="AH231" s="232"/>
      <c r="AI231" s="232"/>
      <c r="AJ231" s="232"/>
      <c r="AK231" s="232"/>
      <c r="AL231" s="232"/>
      <c r="AM231" s="232"/>
      <c r="AN231" s="232"/>
      <c r="AO231" s="232"/>
      <c r="AP231" s="232"/>
      <c r="AQ231" s="232"/>
      <c r="AR231" s="232"/>
      <c r="AS231" s="232"/>
      <c r="AT231" s="232"/>
      <c r="AU231" s="232"/>
      <c r="AV231" s="232"/>
    </row>
    <row r="232" spans="1:49" ht="18" x14ac:dyDescent="0.35">
      <c r="A232" s="261" t="s">
        <v>150</v>
      </c>
      <c r="B232" s="110"/>
      <c r="C232" s="119">
        <f>SUM(C198:C231)</f>
        <v>380</v>
      </c>
      <c r="D232" s="119">
        <f t="shared" ref="D232" si="191">SUM(D198:D231)</f>
        <v>453.01179999999999</v>
      </c>
      <c r="E232" s="119">
        <f>SUM(E198:E231)</f>
        <v>591.53050000000007</v>
      </c>
      <c r="F232" s="134">
        <f>SUM(F206+F218+F224+F227+F230)</f>
        <v>33.883333333333333</v>
      </c>
      <c r="G232" s="134">
        <f t="shared" ref="G232:W232" si="192">SUM(G206+G218+G224+G227+G230)</f>
        <v>14.88</v>
      </c>
      <c r="H232" s="134">
        <f t="shared" si="192"/>
        <v>52.980000000000004</v>
      </c>
      <c r="I232" s="134">
        <f t="shared" si="192"/>
        <v>490.0200000000001</v>
      </c>
      <c r="J232" s="134">
        <f t="shared" si="192"/>
        <v>3.9333333333333338E-2</v>
      </c>
      <c r="K232" s="134">
        <f t="shared" si="192"/>
        <v>0.27333333333333332</v>
      </c>
      <c r="L232" s="134">
        <f t="shared" si="192"/>
        <v>411.27066666666667</v>
      </c>
      <c r="M232" s="134">
        <f t="shared" si="192"/>
        <v>0.13</v>
      </c>
      <c r="N232" s="134">
        <f t="shared" si="192"/>
        <v>2.3939999999999997</v>
      </c>
      <c r="O232" s="134">
        <f t="shared" si="192"/>
        <v>162.83333333333331</v>
      </c>
      <c r="P232" s="134">
        <f t="shared" si="192"/>
        <v>260.98666666666668</v>
      </c>
      <c r="Q232" s="134">
        <f t="shared" si="192"/>
        <v>191.00666666666669</v>
      </c>
      <c r="R232" s="134">
        <f t="shared" si="192"/>
        <v>42.373333333333335</v>
      </c>
      <c r="S232" s="134">
        <f t="shared" si="192"/>
        <v>272.72000000000003</v>
      </c>
      <c r="T232" s="134">
        <f t="shared" si="192"/>
        <v>1.1419999999999999</v>
      </c>
      <c r="U232" s="134">
        <f t="shared" si="192"/>
        <v>29.686666666666664</v>
      </c>
      <c r="V232" s="134">
        <f t="shared" si="192"/>
        <v>32.750000000000007</v>
      </c>
      <c r="W232" s="134">
        <f t="shared" si="192"/>
        <v>61.166666666666664</v>
      </c>
      <c r="X232" s="110"/>
      <c r="Y232" s="267"/>
    </row>
    <row r="233" spans="1:49" ht="18.600000000000001" thickBot="1" x14ac:dyDescent="0.4">
      <c r="A233" s="269" t="s">
        <v>151</v>
      </c>
      <c r="B233" s="270"/>
      <c r="C233" s="271">
        <f t="shared" ref="C233:W233" si="193">C142+C147+C196+C232</f>
        <v>1557.3</v>
      </c>
      <c r="D233" s="271">
        <f t="shared" si="193"/>
        <v>1965.9523000000002</v>
      </c>
      <c r="E233" s="271">
        <f t="shared" si="193"/>
        <v>2138.2686333333331</v>
      </c>
      <c r="F233" s="271">
        <f t="shared" si="193"/>
        <v>79.074000000000012</v>
      </c>
      <c r="G233" s="271">
        <f t="shared" si="193"/>
        <v>45.080333333333336</v>
      </c>
      <c r="H233" s="271">
        <f t="shared" si="193"/>
        <v>196.46566666666666</v>
      </c>
      <c r="I233" s="271">
        <f t="shared" si="193"/>
        <v>1534.4406666666669</v>
      </c>
      <c r="J233" s="271">
        <f t="shared" si="193"/>
        <v>0.62603333333333344</v>
      </c>
      <c r="K233" s="271">
        <f t="shared" si="193"/>
        <v>3.1148333333333338</v>
      </c>
      <c r="L233" s="271">
        <f t="shared" si="193"/>
        <v>1293.0608666666667</v>
      </c>
      <c r="M233" s="271">
        <f t="shared" si="193"/>
        <v>1.4025000000000003</v>
      </c>
      <c r="N233" s="271">
        <f t="shared" si="193"/>
        <v>53.760100000000001</v>
      </c>
      <c r="O233" s="271">
        <f t="shared" si="193"/>
        <v>1169.4709333333333</v>
      </c>
      <c r="P233" s="271">
        <f t="shared" si="193"/>
        <v>2175.7242666666666</v>
      </c>
      <c r="Q233" s="271">
        <f t="shared" si="193"/>
        <v>622.10866666666664</v>
      </c>
      <c r="R233" s="271">
        <f t="shared" si="193"/>
        <v>172.94433333333336</v>
      </c>
      <c r="S233" s="271">
        <f t="shared" si="193"/>
        <v>1095.9470000000001</v>
      </c>
      <c r="T233" s="271">
        <f t="shared" si="193"/>
        <v>13.1898</v>
      </c>
      <c r="U233" s="271">
        <f t="shared" si="193"/>
        <v>165.89766666666665</v>
      </c>
      <c r="V233" s="271">
        <f t="shared" si="193"/>
        <v>97.69380000000001</v>
      </c>
      <c r="W233" s="284">
        <f t="shared" si="193"/>
        <v>516.48366666666675</v>
      </c>
      <c r="X233" s="270"/>
      <c r="Y233" s="272"/>
    </row>
    <row r="234" spans="1:49" ht="18" x14ac:dyDescent="0.35">
      <c r="A234" s="278" t="s">
        <v>154</v>
      </c>
      <c r="B234" s="231"/>
      <c r="C234" s="256"/>
      <c r="D234" s="231"/>
      <c r="E234" s="231"/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  <c r="R234" s="231"/>
      <c r="S234" s="231"/>
      <c r="T234" s="231"/>
      <c r="U234" s="231"/>
      <c r="V234" s="231"/>
      <c r="W234" s="231"/>
      <c r="X234" s="231"/>
      <c r="Y234" s="231"/>
    </row>
    <row r="235" spans="1:49" ht="18" x14ac:dyDescent="0.35">
      <c r="A235" s="110" t="s">
        <v>0</v>
      </c>
      <c r="B235" s="17"/>
      <c r="C235" s="92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</row>
    <row r="236" spans="1:49" x14ac:dyDescent="0.3">
      <c r="A236" s="17" t="s">
        <v>155</v>
      </c>
      <c r="B236" s="17"/>
      <c r="C236" s="92">
        <v>150</v>
      </c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 t="s">
        <v>156</v>
      </c>
      <c r="Y236" s="17">
        <v>28</v>
      </c>
      <c r="AA236" t="s">
        <v>155</v>
      </c>
      <c r="AW236" t="s">
        <v>156</v>
      </c>
    </row>
    <row r="237" spans="1:49" ht="15" customHeight="1" x14ac:dyDescent="0.3">
      <c r="A237" s="17"/>
      <c r="B237" s="70" t="s">
        <v>63</v>
      </c>
      <c r="C237" s="92"/>
      <c r="D237" s="17">
        <f>C$236*AC237/AD$244</f>
        <v>11.25</v>
      </c>
      <c r="E237" s="17">
        <f>C$236*AD237/AD$244</f>
        <v>11.25</v>
      </c>
      <c r="F237" s="84">
        <f>$C$236*AE$237/$AD$244</f>
        <v>0.75</v>
      </c>
      <c r="G237" s="84">
        <f t="shared" ref="G237:W237" si="194">$C$236*AF$237/$AD$244</f>
        <v>0.125</v>
      </c>
      <c r="H237" s="84">
        <f t="shared" si="194"/>
        <v>7.625</v>
      </c>
      <c r="I237" s="84">
        <f t="shared" si="194"/>
        <v>34.125</v>
      </c>
      <c r="J237" s="84">
        <f t="shared" si="194"/>
        <v>1.2500000000000001E-2</v>
      </c>
      <c r="K237" s="84">
        <f t="shared" si="194"/>
        <v>0</v>
      </c>
      <c r="L237" s="84">
        <f t="shared" si="194"/>
        <v>0</v>
      </c>
      <c r="M237" s="84">
        <f t="shared" si="194"/>
        <v>0</v>
      </c>
      <c r="N237" s="84">
        <f t="shared" si="194"/>
        <v>0</v>
      </c>
      <c r="O237" s="84">
        <f t="shared" si="194"/>
        <v>1</v>
      </c>
      <c r="P237" s="84">
        <f t="shared" si="194"/>
        <v>9.375</v>
      </c>
      <c r="Q237" s="84">
        <f t="shared" si="194"/>
        <v>0.75</v>
      </c>
      <c r="R237" s="84">
        <f t="shared" si="194"/>
        <v>4.875</v>
      </c>
      <c r="S237" s="84">
        <f t="shared" si="194"/>
        <v>15</v>
      </c>
      <c r="T237" s="84">
        <f t="shared" si="194"/>
        <v>0.1</v>
      </c>
      <c r="U237" s="84">
        <f t="shared" si="194"/>
        <v>0.125</v>
      </c>
      <c r="V237" s="84">
        <f t="shared" si="194"/>
        <v>1.5</v>
      </c>
      <c r="W237" s="84">
        <f t="shared" si="194"/>
        <v>5.625</v>
      </c>
      <c r="X237" s="17"/>
      <c r="Y237" s="17"/>
      <c r="AB237" s="86" t="s">
        <v>63</v>
      </c>
      <c r="AC237" s="57">
        <v>9</v>
      </c>
      <c r="AD237" s="57">
        <v>9</v>
      </c>
      <c r="AE237" s="56">
        <v>0.6</v>
      </c>
      <c r="AF237" s="56">
        <v>0.1</v>
      </c>
      <c r="AG237" s="56">
        <v>6.1</v>
      </c>
      <c r="AH237" s="56">
        <v>27.3</v>
      </c>
      <c r="AI237" s="71">
        <v>0.01</v>
      </c>
      <c r="AJ237" s="57">
        <v>0</v>
      </c>
      <c r="AK237" s="19">
        <v>0</v>
      </c>
      <c r="AL237" s="57">
        <v>0</v>
      </c>
      <c r="AM237" s="57">
        <v>0</v>
      </c>
      <c r="AN237" s="56">
        <v>0.8</v>
      </c>
      <c r="AO237" s="56">
        <v>7.5</v>
      </c>
      <c r="AP237" s="56">
        <v>0.6</v>
      </c>
      <c r="AQ237" s="56">
        <v>3.9</v>
      </c>
      <c r="AR237" s="57">
        <v>12</v>
      </c>
      <c r="AS237" s="71">
        <v>0.08</v>
      </c>
      <c r="AT237" s="24">
        <v>0.1</v>
      </c>
      <c r="AU237" s="56">
        <v>1.2</v>
      </c>
      <c r="AV237" s="20">
        <v>4.5</v>
      </c>
    </row>
    <row r="238" spans="1:49" ht="15" customHeight="1" x14ac:dyDescent="0.3">
      <c r="A238" s="17"/>
      <c r="B238" s="70" t="s">
        <v>68</v>
      </c>
      <c r="C238" s="92"/>
      <c r="D238" s="17">
        <f t="shared" ref="D238:D243" si="195">C$236*AC238/AD$244</f>
        <v>8.25</v>
      </c>
      <c r="E238" s="17">
        <f t="shared" ref="E238:E243" si="196">C$236*AD238/AD$244</f>
        <v>8.25</v>
      </c>
      <c r="F238" s="84">
        <f>$C$236*AE$238/$AD$244</f>
        <v>0.875</v>
      </c>
      <c r="G238" s="84">
        <f t="shared" ref="G238:W238" si="197">$C$236*AF$238/$AD$244</f>
        <v>0.25</v>
      </c>
      <c r="H238" s="84">
        <f t="shared" si="197"/>
        <v>5</v>
      </c>
      <c r="I238" s="84">
        <f t="shared" si="197"/>
        <v>25.75</v>
      </c>
      <c r="J238" s="84">
        <f t="shared" si="197"/>
        <v>2.5000000000000001E-2</v>
      </c>
      <c r="K238" s="84">
        <f t="shared" si="197"/>
        <v>0</v>
      </c>
      <c r="L238" s="84">
        <f t="shared" si="197"/>
        <v>0.15</v>
      </c>
      <c r="M238" s="84">
        <f t="shared" si="197"/>
        <v>0</v>
      </c>
      <c r="N238" s="84">
        <f t="shared" si="197"/>
        <v>0</v>
      </c>
      <c r="O238" s="84">
        <f t="shared" si="197"/>
        <v>0.625</v>
      </c>
      <c r="P238" s="84">
        <f t="shared" si="197"/>
        <v>15</v>
      </c>
      <c r="Q238" s="84">
        <f t="shared" si="197"/>
        <v>2</v>
      </c>
      <c r="R238" s="84">
        <f t="shared" si="197"/>
        <v>6</v>
      </c>
      <c r="S238" s="84">
        <f t="shared" si="197"/>
        <v>16.25</v>
      </c>
      <c r="T238" s="84">
        <f t="shared" si="197"/>
        <v>0.2</v>
      </c>
      <c r="U238" s="84">
        <f t="shared" si="197"/>
        <v>0.375</v>
      </c>
      <c r="V238" s="84">
        <f t="shared" si="197"/>
        <v>0.2</v>
      </c>
      <c r="W238" s="84">
        <f t="shared" si="197"/>
        <v>2.375</v>
      </c>
      <c r="X238" s="17"/>
      <c r="Y238" s="17"/>
      <c r="AB238" s="86" t="s">
        <v>68</v>
      </c>
      <c r="AC238" s="56">
        <v>6.6</v>
      </c>
      <c r="AD238" s="56">
        <v>6.6</v>
      </c>
      <c r="AE238" s="56">
        <v>0.7</v>
      </c>
      <c r="AF238" s="56">
        <v>0.2</v>
      </c>
      <c r="AG238" s="57">
        <v>4</v>
      </c>
      <c r="AH238" s="56">
        <v>20.6</v>
      </c>
      <c r="AI238" s="71">
        <v>0.02</v>
      </c>
      <c r="AJ238" s="57">
        <v>0</v>
      </c>
      <c r="AK238" s="21">
        <v>0.12</v>
      </c>
      <c r="AL238" s="57">
        <v>0</v>
      </c>
      <c r="AM238" s="57">
        <v>0</v>
      </c>
      <c r="AN238" s="56">
        <v>0.5</v>
      </c>
      <c r="AO238" s="57">
        <v>12</v>
      </c>
      <c r="AP238" s="56">
        <v>1.6</v>
      </c>
      <c r="AQ238" s="56">
        <v>4.8</v>
      </c>
      <c r="AR238" s="57">
        <v>13</v>
      </c>
      <c r="AS238" s="71">
        <v>0.16</v>
      </c>
      <c r="AT238" s="24">
        <v>0.3</v>
      </c>
      <c r="AU238" s="71">
        <v>0.16</v>
      </c>
      <c r="AV238" s="20">
        <v>1.9</v>
      </c>
    </row>
    <row r="239" spans="1:49" ht="15" customHeight="1" x14ac:dyDescent="0.3">
      <c r="A239" s="17"/>
      <c r="B239" s="70" t="s">
        <v>35</v>
      </c>
      <c r="C239" s="92"/>
      <c r="D239" s="17">
        <f t="shared" si="195"/>
        <v>76.5</v>
      </c>
      <c r="E239" s="17">
        <f t="shared" si="196"/>
        <v>76.5</v>
      </c>
      <c r="F239" s="84">
        <f>$C$236*AE$239/$AD$244</f>
        <v>2.125</v>
      </c>
      <c r="G239" s="84">
        <f t="shared" ref="G239:W239" si="198">$C$236*AF$239/$AD$244</f>
        <v>1.625</v>
      </c>
      <c r="H239" s="84">
        <f t="shared" si="198"/>
        <v>3.375</v>
      </c>
      <c r="I239" s="84">
        <f t="shared" si="198"/>
        <v>36.875</v>
      </c>
      <c r="J239" s="84">
        <f t="shared" si="198"/>
        <v>2.5000000000000001E-2</v>
      </c>
      <c r="K239" s="84">
        <f t="shared" si="198"/>
        <v>8.7500000000000008E-2</v>
      </c>
      <c r="L239" s="84">
        <f t="shared" si="198"/>
        <v>10.1</v>
      </c>
      <c r="M239" s="84">
        <f t="shared" si="198"/>
        <v>0</v>
      </c>
      <c r="N239" s="84">
        <f t="shared" si="198"/>
        <v>0.4</v>
      </c>
      <c r="O239" s="84">
        <f t="shared" si="198"/>
        <v>28.75</v>
      </c>
      <c r="P239" s="84">
        <f t="shared" si="198"/>
        <v>92.5</v>
      </c>
      <c r="Q239" s="84">
        <f t="shared" si="198"/>
        <v>81.25</v>
      </c>
      <c r="R239" s="84">
        <f t="shared" si="198"/>
        <v>9.375</v>
      </c>
      <c r="S239" s="84">
        <f t="shared" si="198"/>
        <v>60</v>
      </c>
      <c r="T239" s="84">
        <f t="shared" si="198"/>
        <v>6.25E-2</v>
      </c>
      <c r="U239" s="84">
        <f t="shared" si="198"/>
        <v>6.875</v>
      </c>
      <c r="V239" s="84">
        <f t="shared" si="198"/>
        <v>1.35</v>
      </c>
      <c r="W239" s="84">
        <f t="shared" si="198"/>
        <v>15</v>
      </c>
      <c r="X239" s="17"/>
      <c r="Y239" s="17"/>
      <c r="AB239" s="86" t="s">
        <v>35</v>
      </c>
      <c r="AC239" s="56">
        <v>61.2</v>
      </c>
      <c r="AD239" s="56">
        <v>61.2</v>
      </c>
      <c r="AE239" s="56">
        <v>1.7</v>
      </c>
      <c r="AF239" s="56">
        <v>1.3</v>
      </c>
      <c r="AG239" s="56">
        <v>2.7</v>
      </c>
      <c r="AH239" s="56">
        <v>29.5</v>
      </c>
      <c r="AI239" s="71">
        <v>0.02</v>
      </c>
      <c r="AJ239" s="71">
        <v>7.0000000000000007E-2</v>
      </c>
      <c r="AK239" s="21">
        <v>8.08</v>
      </c>
      <c r="AL239" s="57">
        <v>0</v>
      </c>
      <c r="AM239" s="71">
        <v>0.32</v>
      </c>
      <c r="AN239" s="57">
        <v>23</v>
      </c>
      <c r="AO239" s="57">
        <v>74</v>
      </c>
      <c r="AP239" s="57">
        <v>65</v>
      </c>
      <c r="AQ239" s="56">
        <v>7.5</v>
      </c>
      <c r="AR239" s="57">
        <v>48</v>
      </c>
      <c r="AS239" s="71">
        <v>0.05</v>
      </c>
      <c r="AT239" s="24">
        <v>5.5</v>
      </c>
      <c r="AU239" s="71">
        <v>1.08</v>
      </c>
      <c r="AV239" s="19">
        <v>12</v>
      </c>
    </row>
    <row r="240" spans="1:49" ht="15" customHeight="1" x14ac:dyDescent="0.3">
      <c r="A240" s="17"/>
      <c r="B240" s="70" t="s">
        <v>36</v>
      </c>
      <c r="C240" s="92"/>
      <c r="D240" s="17">
        <f t="shared" si="195"/>
        <v>2.25</v>
      </c>
      <c r="E240" s="17">
        <f t="shared" si="196"/>
        <v>2.25</v>
      </c>
      <c r="F240" s="84">
        <f>$C$236*AE$240/$AD$244</f>
        <v>0</v>
      </c>
      <c r="G240" s="84">
        <f t="shared" ref="G240:W240" si="199">$C$236*AF$240/$AD$244</f>
        <v>0</v>
      </c>
      <c r="H240" s="84">
        <f t="shared" si="199"/>
        <v>2</v>
      </c>
      <c r="I240" s="84">
        <f t="shared" si="199"/>
        <v>8.125</v>
      </c>
      <c r="J240" s="84">
        <f t="shared" si="199"/>
        <v>0</v>
      </c>
      <c r="K240" s="84">
        <f t="shared" si="199"/>
        <v>0</v>
      </c>
      <c r="L240" s="84">
        <f t="shared" si="199"/>
        <v>0</v>
      </c>
      <c r="M240" s="84">
        <f t="shared" si="199"/>
        <v>0</v>
      </c>
      <c r="N240" s="84">
        <f t="shared" si="199"/>
        <v>0</v>
      </c>
      <c r="O240" s="84">
        <f t="shared" si="199"/>
        <v>0</v>
      </c>
      <c r="P240" s="84">
        <f t="shared" si="199"/>
        <v>0</v>
      </c>
      <c r="Q240" s="84">
        <f t="shared" si="199"/>
        <v>0</v>
      </c>
      <c r="R240" s="84">
        <f t="shared" si="199"/>
        <v>0</v>
      </c>
      <c r="S240" s="84">
        <f t="shared" si="199"/>
        <v>0</v>
      </c>
      <c r="T240" s="84">
        <f t="shared" si="199"/>
        <v>0</v>
      </c>
      <c r="U240" s="84">
        <f t="shared" si="199"/>
        <v>0</v>
      </c>
      <c r="V240" s="84">
        <f t="shared" si="199"/>
        <v>0</v>
      </c>
      <c r="W240" s="84">
        <f t="shared" si="199"/>
        <v>0</v>
      </c>
      <c r="X240" s="17"/>
      <c r="Y240" s="17"/>
      <c r="AB240" s="86" t="s">
        <v>36</v>
      </c>
      <c r="AC240" s="56">
        <v>1.8</v>
      </c>
      <c r="AD240" s="56">
        <v>1.8</v>
      </c>
      <c r="AE240" s="57">
        <v>0</v>
      </c>
      <c r="AF240" s="57">
        <v>0</v>
      </c>
      <c r="AG240" s="56">
        <v>1.6</v>
      </c>
      <c r="AH240" s="56">
        <v>6.5</v>
      </c>
      <c r="AI240" s="57">
        <v>0</v>
      </c>
      <c r="AJ240" s="57">
        <v>0</v>
      </c>
      <c r="AK240" s="19">
        <v>0</v>
      </c>
      <c r="AL240" s="57">
        <v>0</v>
      </c>
      <c r="AM240" s="57">
        <v>0</v>
      </c>
      <c r="AN240" s="57">
        <v>0</v>
      </c>
      <c r="AO240" s="57">
        <v>0</v>
      </c>
      <c r="AP240" s="57">
        <v>0</v>
      </c>
      <c r="AQ240" s="57">
        <v>0</v>
      </c>
      <c r="AR240" s="57">
        <v>0</v>
      </c>
      <c r="AS240" s="57">
        <v>0</v>
      </c>
      <c r="AT240" s="25">
        <v>0</v>
      </c>
      <c r="AU240" s="57">
        <v>0</v>
      </c>
      <c r="AV240" s="19">
        <v>0</v>
      </c>
    </row>
    <row r="241" spans="1:49" ht="15" customHeight="1" x14ac:dyDescent="0.3">
      <c r="A241" s="17"/>
      <c r="B241" s="70" t="s">
        <v>37</v>
      </c>
      <c r="C241" s="92"/>
      <c r="D241" s="17">
        <f t="shared" si="195"/>
        <v>3.75</v>
      </c>
      <c r="E241" s="17">
        <f t="shared" si="196"/>
        <v>3.75</v>
      </c>
      <c r="F241" s="84">
        <f>$C$236*AE$241/$AD$244</f>
        <v>0</v>
      </c>
      <c r="G241" s="84">
        <f t="shared" ref="G241:W241" si="200">$C$236*AF$241/$AD$244</f>
        <v>2.375</v>
      </c>
      <c r="H241" s="84">
        <f t="shared" si="200"/>
        <v>0</v>
      </c>
      <c r="I241" s="84">
        <f t="shared" si="200"/>
        <v>21.875</v>
      </c>
      <c r="J241" s="84">
        <f t="shared" si="200"/>
        <v>0</v>
      </c>
      <c r="K241" s="84">
        <f t="shared" si="200"/>
        <v>0</v>
      </c>
      <c r="L241" s="84">
        <f t="shared" si="200"/>
        <v>10.125</v>
      </c>
      <c r="M241" s="84">
        <f t="shared" si="200"/>
        <v>0.05</v>
      </c>
      <c r="N241" s="84">
        <f t="shared" si="200"/>
        <v>0</v>
      </c>
      <c r="O241" s="84">
        <f t="shared" si="200"/>
        <v>0.375</v>
      </c>
      <c r="P241" s="84">
        <f t="shared" si="200"/>
        <v>1</v>
      </c>
      <c r="Q241" s="84">
        <f t="shared" si="200"/>
        <v>0.75</v>
      </c>
      <c r="R241" s="84">
        <f t="shared" si="200"/>
        <v>0</v>
      </c>
      <c r="S241" s="84">
        <f t="shared" si="200"/>
        <v>1</v>
      </c>
      <c r="T241" s="84">
        <f t="shared" si="200"/>
        <v>1.2500000000000001E-2</v>
      </c>
      <c r="U241" s="84">
        <f t="shared" si="200"/>
        <v>0</v>
      </c>
      <c r="V241" s="84">
        <f t="shared" si="200"/>
        <v>3.7499999999999999E-2</v>
      </c>
      <c r="W241" s="84">
        <f t="shared" si="200"/>
        <v>0.125</v>
      </c>
      <c r="X241" s="17"/>
      <c r="Y241" s="17"/>
      <c r="AB241" s="86" t="s">
        <v>37</v>
      </c>
      <c r="AC241" s="57">
        <v>3</v>
      </c>
      <c r="AD241" s="57">
        <v>3</v>
      </c>
      <c r="AE241" s="57">
        <v>0</v>
      </c>
      <c r="AF241" s="56">
        <v>1.9</v>
      </c>
      <c r="AG241" s="57">
        <v>0</v>
      </c>
      <c r="AH241" s="56">
        <v>17.5</v>
      </c>
      <c r="AI241" s="57">
        <v>0</v>
      </c>
      <c r="AJ241" s="57">
        <v>0</v>
      </c>
      <c r="AK241" s="20">
        <v>8.1</v>
      </c>
      <c r="AL241" s="71">
        <v>0.04</v>
      </c>
      <c r="AM241" s="57">
        <v>0</v>
      </c>
      <c r="AN241" s="56">
        <v>0.3</v>
      </c>
      <c r="AO241" s="56">
        <v>0.8</v>
      </c>
      <c r="AP241" s="56">
        <v>0.6</v>
      </c>
      <c r="AQ241" s="57">
        <v>0</v>
      </c>
      <c r="AR241" s="56">
        <v>0.8</v>
      </c>
      <c r="AS241" s="71">
        <v>0.01</v>
      </c>
      <c r="AT241" s="25">
        <v>0</v>
      </c>
      <c r="AU241" s="71">
        <v>0.03</v>
      </c>
      <c r="AV241" s="20">
        <v>0.1</v>
      </c>
    </row>
    <row r="242" spans="1:49" ht="15" customHeight="1" x14ac:dyDescent="0.3">
      <c r="A242" s="17"/>
      <c r="B242" s="70" t="s">
        <v>38</v>
      </c>
      <c r="C242" s="92"/>
      <c r="D242" s="17">
        <f t="shared" si="195"/>
        <v>0.75</v>
      </c>
      <c r="E242" s="17">
        <f t="shared" si="196"/>
        <v>0.75</v>
      </c>
      <c r="F242" s="84">
        <f>$C$236*AE$242/$AD$244</f>
        <v>0</v>
      </c>
      <c r="G242" s="84">
        <f t="shared" ref="G242:W242" si="201">$C$236*AF$242/$AD$244</f>
        <v>0</v>
      </c>
      <c r="H242" s="84">
        <f t="shared" si="201"/>
        <v>0</v>
      </c>
      <c r="I242" s="84">
        <f t="shared" si="201"/>
        <v>0</v>
      </c>
      <c r="J242" s="84">
        <f t="shared" si="201"/>
        <v>0</v>
      </c>
      <c r="K242" s="84">
        <f t="shared" si="201"/>
        <v>0</v>
      </c>
      <c r="L242" s="84">
        <f t="shared" si="201"/>
        <v>0</v>
      </c>
      <c r="M242" s="84">
        <f t="shared" si="201"/>
        <v>0</v>
      </c>
      <c r="N242" s="84">
        <f t="shared" si="201"/>
        <v>0</v>
      </c>
      <c r="O242" s="84">
        <f t="shared" si="201"/>
        <v>221.25</v>
      </c>
      <c r="P242" s="84">
        <f t="shared" si="201"/>
        <v>0</v>
      </c>
      <c r="Q242" s="84">
        <f t="shared" si="201"/>
        <v>2.375</v>
      </c>
      <c r="R242" s="84">
        <f t="shared" si="201"/>
        <v>0.125</v>
      </c>
      <c r="S242" s="84">
        <f t="shared" si="201"/>
        <v>0.5</v>
      </c>
      <c r="T242" s="84">
        <f t="shared" si="201"/>
        <v>2.5000000000000001E-2</v>
      </c>
      <c r="U242" s="84">
        <f t="shared" si="201"/>
        <v>30</v>
      </c>
      <c r="V242" s="84">
        <f t="shared" si="201"/>
        <v>0</v>
      </c>
      <c r="W242" s="84">
        <f t="shared" si="201"/>
        <v>0</v>
      </c>
      <c r="X242" s="17"/>
      <c r="Y242" s="17"/>
      <c r="AB242" s="86" t="s">
        <v>38</v>
      </c>
      <c r="AC242" s="56">
        <v>0.6</v>
      </c>
      <c r="AD242" s="56">
        <v>0.6</v>
      </c>
      <c r="AE242" s="57">
        <v>0</v>
      </c>
      <c r="AF242" s="57">
        <v>0</v>
      </c>
      <c r="AG242" s="57">
        <v>0</v>
      </c>
      <c r="AH242" s="57">
        <v>0</v>
      </c>
      <c r="AI242" s="57">
        <v>0</v>
      </c>
      <c r="AJ242" s="57">
        <v>0</v>
      </c>
      <c r="AK242" s="19">
        <v>0</v>
      </c>
      <c r="AL242" s="57">
        <v>0</v>
      </c>
      <c r="AM242" s="57">
        <v>0</v>
      </c>
      <c r="AN242" s="57">
        <v>177</v>
      </c>
      <c r="AO242" s="57">
        <v>0</v>
      </c>
      <c r="AP242" s="56">
        <v>1.9</v>
      </c>
      <c r="AQ242" s="56">
        <v>0.1</v>
      </c>
      <c r="AR242" s="56">
        <v>0.4</v>
      </c>
      <c r="AS242" s="71">
        <v>0.02</v>
      </c>
      <c r="AT242" s="39">
        <v>24</v>
      </c>
      <c r="AU242" s="57">
        <v>0</v>
      </c>
      <c r="AV242" s="19">
        <v>0</v>
      </c>
    </row>
    <row r="243" spans="1:49" ht="15" customHeight="1" x14ac:dyDescent="0.3">
      <c r="A243" s="17"/>
      <c r="B243" s="70" t="s">
        <v>39</v>
      </c>
      <c r="C243" s="92"/>
      <c r="D243" s="17">
        <f t="shared" si="195"/>
        <v>52.5</v>
      </c>
      <c r="E243" s="17">
        <f t="shared" si="196"/>
        <v>52.5</v>
      </c>
      <c r="F243" s="84">
        <f>$C$236*AE$243/$AD$244</f>
        <v>0</v>
      </c>
      <c r="G243" s="84">
        <f t="shared" ref="G243:W243" si="202">$C$236*AF$243/$AD$244</f>
        <v>0</v>
      </c>
      <c r="H243" s="84">
        <f t="shared" si="202"/>
        <v>0</v>
      </c>
      <c r="I243" s="84">
        <f t="shared" si="202"/>
        <v>0</v>
      </c>
      <c r="J243" s="84">
        <f t="shared" si="202"/>
        <v>0</v>
      </c>
      <c r="K243" s="84">
        <f t="shared" si="202"/>
        <v>0</v>
      </c>
      <c r="L243" s="84">
        <f t="shared" si="202"/>
        <v>0</v>
      </c>
      <c r="M243" s="84">
        <f t="shared" si="202"/>
        <v>0</v>
      </c>
      <c r="N243" s="84">
        <f t="shared" si="202"/>
        <v>0</v>
      </c>
      <c r="O243" s="84">
        <f t="shared" si="202"/>
        <v>0</v>
      </c>
      <c r="P243" s="84">
        <f t="shared" si="202"/>
        <v>0</v>
      </c>
      <c r="Q243" s="84">
        <f t="shared" si="202"/>
        <v>0</v>
      </c>
      <c r="R243" s="84">
        <f t="shared" si="202"/>
        <v>0</v>
      </c>
      <c r="S243" s="84">
        <f t="shared" si="202"/>
        <v>0</v>
      </c>
      <c r="T243" s="84">
        <f t="shared" si="202"/>
        <v>0</v>
      </c>
      <c r="U243" s="84">
        <f t="shared" si="202"/>
        <v>0</v>
      </c>
      <c r="V243" s="84">
        <f t="shared" si="202"/>
        <v>0</v>
      </c>
      <c r="W243" s="84">
        <f t="shared" si="202"/>
        <v>0</v>
      </c>
      <c r="X243" s="17"/>
      <c r="Y243" s="17"/>
      <c r="AB243" s="86" t="s">
        <v>39</v>
      </c>
      <c r="AC243" s="57">
        <v>42</v>
      </c>
      <c r="AD243" s="57">
        <v>42</v>
      </c>
      <c r="AE243" s="57">
        <v>0</v>
      </c>
      <c r="AF243" s="57">
        <v>0</v>
      </c>
      <c r="AG243" s="57">
        <v>0</v>
      </c>
      <c r="AH243" s="57">
        <v>0</v>
      </c>
      <c r="AI243" s="57">
        <v>0</v>
      </c>
      <c r="AJ243" s="57">
        <v>0</v>
      </c>
      <c r="AK243" s="19">
        <v>0</v>
      </c>
      <c r="AL243" s="57">
        <v>0</v>
      </c>
      <c r="AM243" s="57">
        <v>0</v>
      </c>
      <c r="AN243" s="57">
        <v>0</v>
      </c>
      <c r="AO243" s="57">
        <v>0</v>
      </c>
      <c r="AP243" s="57">
        <v>0</v>
      </c>
      <c r="AQ243" s="57">
        <v>0</v>
      </c>
      <c r="AR243" s="57">
        <v>0</v>
      </c>
      <c r="AS243" s="57">
        <v>0</v>
      </c>
      <c r="AT243" s="25">
        <v>0</v>
      </c>
      <c r="AU243" s="57">
        <v>0</v>
      </c>
      <c r="AV243" s="19">
        <v>0</v>
      </c>
    </row>
    <row r="244" spans="1:49" ht="15" customHeight="1" x14ac:dyDescent="0.3">
      <c r="A244" s="85"/>
      <c r="B244" s="156" t="s">
        <v>40</v>
      </c>
      <c r="C244" s="157"/>
      <c r="D244" s="85"/>
      <c r="E244" s="85"/>
      <c r="F244" s="146">
        <f>SUM(F237:F243)</f>
        <v>3.75</v>
      </c>
      <c r="G244" s="146">
        <f t="shared" ref="G244:W244" si="203">SUM(G237:G243)</f>
        <v>4.375</v>
      </c>
      <c r="H244" s="146">
        <f t="shared" si="203"/>
        <v>18</v>
      </c>
      <c r="I244" s="146">
        <f t="shared" si="203"/>
        <v>126.75</v>
      </c>
      <c r="J244" s="146">
        <f t="shared" si="203"/>
        <v>6.25E-2</v>
      </c>
      <c r="K244" s="146">
        <f t="shared" si="203"/>
        <v>8.7500000000000008E-2</v>
      </c>
      <c r="L244" s="146">
        <f t="shared" si="203"/>
        <v>20.375</v>
      </c>
      <c r="M244" s="146">
        <f t="shared" si="203"/>
        <v>0.05</v>
      </c>
      <c r="N244" s="146">
        <f t="shared" si="203"/>
        <v>0.4</v>
      </c>
      <c r="O244" s="146">
        <f t="shared" si="203"/>
        <v>252</v>
      </c>
      <c r="P244" s="146">
        <f t="shared" si="203"/>
        <v>117.875</v>
      </c>
      <c r="Q244" s="146">
        <f t="shared" si="203"/>
        <v>87.125</v>
      </c>
      <c r="R244" s="146">
        <f t="shared" si="203"/>
        <v>20.375</v>
      </c>
      <c r="S244" s="146">
        <f t="shared" si="203"/>
        <v>92.75</v>
      </c>
      <c r="T244" s="146">
        <f t="shared" si="203"/>
        <v>0.40000000000000008</v>
      </c>
      <c r="U244" s="146">
        <f t="shared" si="203"/>
        <v>37.375</v>
      </c>
      <c r="V244" s="146">
        <f t="shared" si="203"/>
        <v>3.0874999999999999</v>
      </c>
      <c r="W244" s="146">
        <f t="shared" si="203"/>
        <v>23.125</v>
      </c>
      <c r="X244" s="17"/>
      <c r="Y244" s="17"/>
      <c r="AB244" s="87" t="s">
        <v>40</v>
      </c>
      <c r="AC244" s="59"/>
      <c r="AD244" s="60">
        <v>120</v>
      </c>
      <c r="AE244" s="60">
        <v>3</v>
      </c>
      <c r="AF244" s="61">
        <v>3.5</v>
      </c>
      <c r="AG244" s="61">
        <v>14.4</v>
      </c>
      <c r="AH244" s="61">
        <v>101.4</v>
      </c>
      <c r="AI244" s="88">
        <v>0.05</v>
      </c>
      <c r="AJ244" s="88">
        <v>7.0000000000000007E-2</v>
      </c>
      <c r="AK244" s="22">
        <v>16.3</v>
      </c>
      <c r="AL244" s="88">
        <v>0.04</v>
      </c>
      <c r="AM244" s="88">
        <v>0.32</v>
      </c>
      <c r="AN244" s="60">
        <v>201</v>
      </c>
      <c r="AO244" s="60">
        <v>94</v>
      </c>
      <c r="AP244" s="60">
        <v>69</v>
      </c>
      <c r="AQ244" s="60">
        <v>16</v>
      </c>
      <c r="AR244" s="60">
        <v>74</v>
      </c>
      <c r="AS244" s="88">
        <v>0.32</v>
      </c>
      <c r="AT244" s="27">
        <v>30</v>
      </c>
      <c r="AU244" s="88">
        <v>2.4700000000000002</v>
      </c>
      <c r="AV244" s="23">
        <v>19</v>
      </c>
    </row>
    <row r="245" spans="1:49" x14ac:dyDescent="0.3">
      <c r="A245" s="17" t="s">
        <v>157</v>
      </c>
      <c r="B245" s="17"/>
      <c r="C245" s="92">
        <v>150</v>
      </c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 t="s">
        <v>158</v>
      </c>
      <c r="Y245" s="17">
        <v>29</v>
      </c>
      <c r="AA245" t="s">
        <v>157</v>
      </c>
      <c r="AW245" t="s">
        <v>158</v>
      </c>
    </row>
    <row r="246" spans="1:49" ht="15" customHeight="1" x14ac:dyDescent="0.3">
      <c r="A246" s="17"/>
      <c r="B246" s="70" t="s">
        <v>36</v>
      </c>
      <c r="C246" s="92"/>
      <c r="D246" s="17">
        <f>C$245*AC246/AD$249</f>
        <v>5.2</v>
      </c>
      <c r="E246" s="17">
        <f>C$245*AD246/AD$249</f>
        <v>5.2</v>
      </c>
      <c r="F246" s="84">
        <f>$C$245*AE$246/$AD$249</f>
        <v>0</v>
      </c>
      <c r="G246" s="84">
        <f t="shared" ref="G246:W246" si="204">$C$245*AF$246/$AD$249</f>
        <v>0</v>
      </c>
      <c r="H246" s="84">
        <f t="shared" si="204"/>
        <v>4.8</v>
      </c>
      <c r="I246" s="84">
        <f t="shared" si="204"/>
        <v>19.100000000000001</v>
      </c>
      <c r="J246" s="84">
        <f t="shared" si="204"/>
        <v>0</v>
      </c>
      <c r="K246" s="84">
        <f t="shared" si="204"/>
        <v>0</v>
      </c>
      <c r="L246" s="84">
        <f t="shared" si="204"/>
        <v>0</v>
      </c>
      <c r="M246" s="84">
        <f t="shared" si="204"/>
        <v>0</v>
      </c>
      <c r="N246" s="84">
        <f t="shared" si="204"/>
        <v>0</v>
      </c>
      <c r="O246" s="84">
        <f t="shared" si="204"/>
        <v>0</v>
      </c>
      <c r="P246" s="84">
        <f t="shared" si="204"/>
        <v>0.13</v>
      </c>
      <c r="Q246" s="84">
        <f t="shared" si="204"/>
        <v>0.1</v>
      </c>
      <c r="R246" s="84">
        <f t="shared" si="204"/>
        <v>0</v>
      </c>
      <c r="S246" s="84">
        <f t="shared" si="204"/>
        <v>0</v>
      </c>
      <c r="T246" s="84">
        <f t="shared" si="204"/>
        <v>0.01</v>
      </c>
      <c r="U246" s="84">
        <f t="shared" si="204"/>
        <v>0</v>
      </c>
      <c r="V246" s="84">
        <f t="shared" si="204"/>
        <v>0</v>
      </c>
      <c r="W246" s="84">
        <f t="shared" si="204"/>
        <v>0</v>
      </c>
      <c r="X246" s="17"/>
      <c r="Y246" s="17"/>
      <c r="AB246" s="86" t="s">
        <v>36</v>
      </c>
      <c r="AC246" s="56">
        <v>5.2</v>
      </c>
      <c r="AD246" s="56">
        <v>5.2</v>
      </c>
      <c r="AE246" s="57">
        <v>0</v>
      </c>
      <c r="AF246" s="57">
        <v>0</v>
      </c>
      <c r="AG246" s="56">
        <v>4.8</v>
      </c>
      <c r="AH246" s="56">
        <v>19.100000000000001</v>
      </c>
      <c r="AI246" s="62">
        <v>0</v>
      </c>
      <c r="AJ246" s="62">
        <v>0</v>
      </c>
      <c r="AK246" s="28">
        <v>0</v>
      </c>
      <c r="AL246" s="62">
        <v>0</v>
      </c>
      <c r="AM246" s="62">
        <v>0</v>
      </c>
      <c r="AN246" s="62">
        <v>0</v>
      </c>
      <c r="AO246" s="64">
        <v>0.13</v>
      </c>
      <c r="AP246" s="63">
        <v>0.1</v>
      </c>
      <c r="AQ246" s="62">
        <v>0</v>
      </c>
      <c r="AR246" s="62">
        <v>0</v>
      </c>
      <c r="AS246" s="64">
        <v>0.01</v>
      </c>
      <c r="AT246" s="28">
        <v>0</v>
      </c>
      <c r="AU246" s="62">
        <v>0</v>
      </c>
      <c r="AV246" s="28">
        <v>0</v>
      </c>
    </row>
    <row r="247" spans="1:49" ht="15" customHeight="1" x14ac:dyDescent="0.3">
      <c r="A247" s="17"/>
      <c r="B247" s="70" t="s">
        <v>82</v>
      </c>
      <c r="C247" s="92"/>
      <c r="D247" s="17">
        <f t="shared" ref="D247:D248" si="205">C$245*AC247/AD$249</f>
        <v>0.8</v>
      </c>
      <c r="E247" s="17">
        <f>C$245*AD247/AD$249</f>
        <v>0.8</v>
      </c>
      <c r="F247" s="84">
        <f>$C$245*AE$247/$AD$249</f>
        <v>0.1</v>
      </c>
      <c r="G247" s="84">
        <f t="shared" ref="G247:W247" si="206">$C$245*AF$247/$AD$249</f>
        <v>0</v>
      </c>
      <c r="H247" s="84">
        <f t="shared" si="206"/>
        <v>0</v>
      </c>
      <c r="I247" s="84">
        <f t="shared" si="206"/>
        <v>0.5</v>
      </c>
      <c r="J247" s="84">
        <f t="shared" si="206"/>
        <v>0</v>
      </c>
      <c r="K247" s="84">
        <f t="shared" si="206"/>
        <v>0</v>
      </c>
      <c r="L247" s="84">
        <f t="shared" si="206"/>
        <v>0.11</v>
      </c>
      <c r="M247" s="84">
        <f t="shared" si="206"/>
        <v>0</v>
      </c>
      <c r="N247" s="84">
        <f t="shared" si="206"/>
        <v>0.01</v>
      </c>
      <c r="O247" s="84">
        <f t="shared" si="206"/>
        <v>0.2</v>
      </c>
      <c r="P247" s="84">
        <f t="shared" si="206"/>
        <v>7.72</v>
      </c>
      <c r="Q247" s="84">
        <f t="shared" si="206"/>
        <v>1.6</v>
      </c>
      <c r="R247" s="84">
        <f t="shared" si="206"/>
        <v>1.4</v>
      </c>
      <c r="S247" s="84">
        <f t="shared" si="206"/>
        <v>2.7</v>
      </c>
      <c r="T247" s="84">
        <f t="shared" si="206"/>
        <v>0.27</v>
      </c>
      <c r="U247" s="84">
        <f t="shared" si="206"/>
        <v>0</v>
      </c>
      <c r="V247" s="84">
        <f t="shared" si="206"/>
        <v>0</v>
      </c>
      <c r="W247" s="84">
        <f t="shared" si="206"/>
        <v>0</v>
      </c>
      <c r="X247" s="17"/>
      <c r="Y247" s="17"/>
      <c r="AB247" s="86" t="s">
        <v>82</v>
      </c>
      <c r="AC247" s="299">
        <v>0.8</v>
      </c>
      <c r="AD247" s="299">
        <v>0.8</v>
      </c>
      <c r="AE247" s="56">
        <v>0.1</v>
      </c>
      <c r="AF247" s="57">
        <v>0</v>
      </c>
      <c r="AG247" s="57">
        <v>0</v>
      </c>
      <c r="AH247" s="56">
        <v>0.5</v>
      </c>
      <c r="AI247" s="62">
        <v>0</v>
      </c>
      <c r="AJ247" s="62">
        <v>0</v>
      </c>
      <c r="AK247" s="43">
        <v>0.11</v>
      </c>
      <c r="AL247" s="62">
        <v>0</v>
      </c>
      <c r="AM247" s="64">
        <v>0.01</v>
      </c>
      <c r="AN247" s="63">
        <v>0.2</v>
      </c>
      <c r="AO247" s="64">
        <v>7.72</v>
      </c>
      <c r="AP247" s="63">
        <v>1.6</v>
      </c>
      <c r="AQ247" s="63">
        <v>1.4</v>
      </c>
      <c r="AR247" s="63">
        <v>2.7</v>
      </c>
      <c r="AS247" s="64">
        <v>0.27</v>
      </c>
      <c r="AT247" s="28">
        <v>0</v>
      </c>
      <c r="AU247" s="62">
        <v>0</v>
      </c>
      <c r="AV247" s="28">
        <v>0</v>
      </c>
    </row>
    <row r="248" spans="1:49" x14ac:dyDescent="0.3">
      <c r="A248" s="17"/>
      <c r="B248" s="70" t="s">
        <v>39</v>
      </c>
      <c r="C248" s="92"/>
      <c r="D248" s="17">
        <f t="shared" si="205"/>
        <v>150</v>
      </c>
      <c r="E248" s="17">
        <f t="shared" ref="E248" si="207">C$245*AD248/AD$249</f>
        <v>150</v>
      </c>
      <c r="F248" s="84">
        <f>$C$245*AE$248/$AD$249</f>
        <v>0</v>
      </c>
      <c r="G248" s="84">
        <f t="shared" ref="G248:W248" si="208">$C$245*AF$248/$AD$249</f>
        <v>0</v>
      </c>
      <c r="H248" s="84">
        <f t="shared" si="208"/>
        <v>0</v>
      </c>
      <c r="I248" s="84">
        <f t="shared" si="208"/>
        <v>0</v>
      </c>
      <c r="J248" s="84">
        <f t="shared" si="208"/>
        <v>0</v>
      </c>
      <c r="K248" s="84">
        <f t="shared" si="208"/>
        <v>0</v>
      </c>
      <c r="L248" s="84">
        <f t="shared" si="208"/>
        <v>0</v>
      </c>
      <c r="M248" s="84">
        <f t="shared" si="208"/>
        <v>0</v>
      </c>
      <c r="N248" s="84">
        <f t="shared" si="208"/>
        <v>0</v>
      </c>
      <c r="O248" s="84">
        <f t="shared" si="208"/>
        <v>0</v>
      </c>
      <c r="P248" s="84">
        <f t="shared" si="208"/>
        <v>0</v>
      </c>
      <c r="Q248" s="84">
        <f t="shared" si="208"/>
        <v>0</v>
      </c>
      <c r="R248" s="84">
        <f t="shared" si="208"/>
        <v>0</v>
      </c>
      <c r="S248" s="84">
        <f t="shared" si="208"/>
        <v>0</v>
      </c>
      <c r="T248" s="84">
        <f t="shared" si="208"/>
        <v>0</v>
      </c>
      <c r="U248" s="84">
        <f t="shared" si="208"/>
        <v>0</v>
      </c>
      <c r="V248" s="84">
        <f t="shared" si="208"/>
        <v>0</v>
      </c>
      <c r="W248" s="84">
        <f t="shared" si="208"/>
        <v>0</v>
      </c>
      <c r="X248" s="17"/>
      <c r="Y248" s="17"/>
      <c r="AB248" s="86" t="s">
        <v>39</v>
      </c>
      <c r="AC248" s="57">
        <v>150</v>
      </c>
      <c r="AD248" s="57">
        <v>150</v>
      </c>
      <c r="AE248" s="57">
        <v>0</v>
      </c>
      <c r="AF248" s="57">
        <v>0</v>
      </c>
      <c r="AG248" s="57">
        <v>0</v>
      </c>
      <c r="AH248" s="57">
        <v>0</v>
      </c>
      <c r="AI248" s="62">
        <v>0</v>
      </c>
      <c r="AJ248" s="62">
        <v>0</v>
      </c>
      <c r="AK248" s="28">
        <v>0</v>
      </c>
      <c r="AL248" s="62">
        <v>0</v>
      </c>
      <c r="AM248" s="62">
        <v>0</v>
      </c>
      <c r="AN248" s="62">
        <v>0</v>
      </c>
      <c r="AO248" s="62">
        <v>0</v>
      </c>
      <c r="AP248" s="62">
        <v>0</v>
      </c>
      <c r="AQ248" s="62">
        <v>0</v>
      </c>
      <c r="AR248" s="62">
        <v>0</v>
      </c>
      <c r="AS248" s="62">
        <v>0</v>
      </c>
      <c r="AT248" s="28">
        <v>0</v>
      </c>
      <c r="AU248" s="62">
        <v>0</v>
      </c>
      <c r="AV248" s="28">
        <v>0</v>
      </c>
    </row>
    <row r="249" spans="1:49" ht="15" customHeight="1" x14ac:dyDescent="0.3">
      <c r="A249" s="17"/>
      <c r="B249" s="69" t="s">
        <v>40</v>
      </c>
      <c r="C249" s="92"/>
      <c r="D249" s="17"/>
      <c r="E249" s="17"/>
      <c r="F249" s="18">
        <f>SUM(F246:F248)</f>
        <v>0.1</v>
      </c>
      <c r="G249" s="18">
        <f t="shared" ref="G249:W249" si="209">SUM(G246:G248)</f>
        <v>0</v>
      </c>
      <c r="H249" s="18">
        <f t="shared" si="209"/>
        <v>4.8</v>
      </c>
      <c r="I249" s="18">
        <f t="shared" si="209"/>
        <v>19.600000000000001</v>
      </c>
      <c r="J249" s="18">
        <f t="shared" si="209"/>
        <v>0</v>
      </c>
      <c r="K249" s="18">
        <f t="shared" si="209"/>
        <v>0</v>
      </c>
      <c r="L249" s="18">
        <f t="shared" si="209"/>
        <v>0.11</v>
      </c>
      <c r="M249" s="18">
        <f t="shared" si="209"/>
        <v>0</v>
      </c>
      <c r="N249" s="18">
        <f t="shared" si="209"/>
        <v>0.01</v>
      </c>
      <c r="O249" s="18">
        <f t="shared" si="209"/>
        <v>0.2</v>
      </c>
      <c r="P249" s="18">
        <f t="shared" si="209"/>
        <v>7.85</v>
      </c>
      <c r="Q249" s="18">
        <f t="shared" si="209"/>
        <v>1.7000000000000002</v>
      </c>
      <c r="R249" s="18">
        <f t="shared" si="209"/>
        <v>1.4</v>
      </c>
      <c r="S249" s="18">
        <f t="shared" si="209"/>
        <v>2.7</v>
      </c>
      <c r="T249" s="18">
        <f t="shared" si="209"/>
        <v>0.28000000000000003</v>
      </c>
      <c r="U249" s="18">
        <f t="shared" si="209"/>
        <v>0</v>
      </c>
      <c r="V249" s="18">
        <f t="shared" si="209"/>
        <v>0</v>
      </c>
      <c r="W249" s="18">
        <f t="shared" si="209"/>
        <v>0</v>
      </c>
      <c r="X249" s="17"/>
      <c r="Y249" s="17"/>
      <c r="AB249" s="87" t="s">
        <v>40</v>
      </c>
      <c r="AC249" s="59"/>
      <c r="AD249" s="60">
        <v>150</v>
      </c>
      <c r="AE249" s="61">
        <v>0.1</v>
      </c>
      <c r="AF249" s="60">
        <v>0</v>
      </c>
      <c r="AG249" s="61">
        <v>4.8</v>
      </c>
      <c r="AH249" s="61">
        <v>19.600000000000001</v>
      </c>
      <c r="AI249" s="66">
        <v>0</v>
      </c>
      <c r="AJ249" s="66">
        <v>0</v>
      </c>
      <c r="AK249" s="48">
        <v>0.11</v>
      </c>
      <c r="AL249" s="66">
        <v>0</v>
      </c>
      <c r="AM249" s="65">
        <v>0.01</v>
      </c>
      <c r="AN249" s="83">
        <v>0.3</v>
      </c>
      <c r="AO249" s="65">
        <v>7.85</v>
      </c>
      <c r="AP249" s="83">
        <v>1.7</v>
      </c>
      <c r="AQ249" s="83">
        <v>1.4</v>
      </c>
      <c r="AR249" s="83">
        <v>2.7</v>
      </c>
      <c r="AS249" s="65">
        <v>0.28000000000000003</v>
      </c>
      <c r="AT249" s="32">
        <v>0</v>
      </c>
      <c r="AU249" s="66">
        <v>0</v>
      </c>
      <c r="AV249" s="32">
        <v>0</v>
      </c>
    </row>
    <row r="250" spans="1:49" x14ac:dyDescent="0.3">
      <c r="A250" s="17" t="s">
        <v>93</v>
      </c>
      <c r="B250" s="17"/>
      <c r="C250" s="92">
        <v>4</v>
      </c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 t="s">
        <v>94</v>
      </c>
      <c r="Y250" s="17">
        <v>3</v>
      </c>
      <c r="AA250" s="17" t="s">
        <v>93</v>
      </c>
      <c r="AB250" s="17"/>
      <c r="AW250" t="s">
        <v>94</v>
      </c>
    </row>
    <row r="251" spans="1:49" ht="15" customHeight="1" x14ac:dyDescent="0.3">
      <c r="A251" s="17"/>
      <c r="B251" s="70" t="s">
        <v>37</v>
      </c>
      <c r="C251" s="95"/>
      <c r="D251" s="17">
        <f>C$250*AC251/AD$252</f>
        <v>4</v>
      </c>
      <c r="E251" s="17">
        <f>C$250*AD251/AD$252</f>
        <v>4</v>
      </c>
      <c r="F251" s="84">
        <f>$C$250*AE$251/$AD$252</f>
        <v>0.04</v>
      </c>
      <c r="G251" s="84">
        <f t="shared" ref="G251:W251" si="210">$C$250*AF$251/$AD$252</f>
        <v>2.88</v>
      </c>
      <c r="H251" s="84">
        <f t="shared" si="210"/>
        <v>0.04</v>
      </c>
      <c r="I251" s="84">
        <f t="shared" si="210"/>
        <v>26.439999999999998</v>
      </c>
      <c r="J251" s="84">
        <f t="shared" si="210"/>
        <v>0</v>
      </c>
      <c r="K251" s="84">
        <f t="shared" si="210"/>
        <v>8.0000000000000002E-3</v>
      </c>
      <c r="L251" s="84">
        <f t="shared" si="210"/>
        <v>18</v>
      </c>
      <c r="M251" s="84">
        <f t="shared" si="210"/>
        <v>5.6000000000000008E-2</v>
      </c>
      <c r="N251" s="84">
        <f t="shared" si="210"/>
        <v>0</v>
      </c>
      <c r="O251" s="84">
        <f t="shared" si="210"/>
        <v>0.64</v>
      </c>
      <c r="P251" s="84">
        <f t="shared" si="210"/>
        <v>1.2</v>
      </c>
      <c r="Q251" s="84">
        <f t="shared" si="210"/>
        <v>0.96</v>
      </c>
      <c r="R251" s="84">
        <f t="shared" si="210"/>
        <v>0</v>
      </c>
      <c r="S251" s="84">
        <f t="shared" si="210"/>
        <v>1.2</v>
      </c>
      <c r="T251" s="84">
        <f t="shared" si="210"/>
        <v>8.0000000000000002E-3</v>
      </c>
      <c r="U251" s="84">
        <f t="shared" si="210"/>
        <v>0</v>
      </c>
      <c r="V251" s="84">
        <f t="shared" si="210"/>
        <v>0.04</v>
      </c>
      <c r="W251" s="84">
        <f t="shared" si="210"/>
        <v>0.08</v>
      </c>
      <c r="X251" s="17"/>
      <c r="Y251" s="17"/>
      <c r="AA251" s="17"/>
      <c r="AB251" s="70" t="s">
        <v>37</v>
      </c>
      <c r="AC251" s="58">
        <v>5</v>
      </c>
      <c r="AD251" s="57">
        <v>5</v>
      </c>
      <c r="AE251" s="71">
        <v>0.05</v>
      </c>
      <c r="AF251" s="56">
        <v>3.6</v>
      </c>
      <c r="AG251" s="71">
        <v>0.05</v>
      </c>
      <c r="AH251" s="71">
        <v>33.049999999999997</v>
      </c>
      <c r="AI251" s="57">
        <v>0</v>
      </c>
      <c r="AJ251" s="71">
        <v>0.01</v>
      </c>
      <c r="AK251" s="20">
        <v>22.5</v>
      </c>
      <c r="AL251" s="71">
        <v>7.0000000000000007E-2</v>
      </c>
      <c r="AM251" s="57">
        <v>0</v>
      </c>
      <c r="AN251" s="56">
        <v>0.8</v>
      </c>
      <c r="AO251" s="56">
        <v>1.5</v>
      </c>
      <c r="AP251" s="56">
        <v>1.2</v>
      </c>
      <c r="AQ251" s="57">
        <v>0</v>
      </c>
      <c r="AR251" s="56">
        <v>1.5</v>
      </c>
      <c r="AS251" s="71">
        <v>0.01</v>
      </c>
      <c r="AT251" s="19">
        <v>0</v>
      </c>
      <c r="AU251" s="71">
        <v>0.05</v>
      </c>
      <c r="AV251" s="20">
        <v>0.1</v>
      </c>
    </row>
    <row r="252" spans="1:49" x14ac:dyDescent="0.3">
      <c r="A252" s="17"/>
      <c r="B252" s="69" t="s">
        <v>40</v>
      </c>
      <c r="C252" s="96"/>
      <c r="D252" s="17"/>
      <c r="E252" s="17"/>
      <c r="F252" s="18">
        <f>SUM(F251)</f>
        <v>0.04</v>
      </c>
      <c r="G252" s="18">
        <f t="shared" ref="G252:W252" si="211">SUM(G251)</f>
        <v>2.88</v>
      </c>
      <c r="H252" s="18">
        <f t="shared" si="211"/>
        <v>0.04</v>
      </c>
      <c r="I252" s="18">
        <f t="shared" si="211"/>
        <v>26.439999999999998</v>
      </c>
      <c r="J252" s="18">
        <f t="shared" si="211"/>
        <v>0</v>
      </c>
      <c r="K252" s="18">
        <f t="shared" si="211"/>
        <v>8.0000000000000002E-3</v>
      </c>
      <c r="L252" s="18">
        <f t="shared" si="211"/>
        <v>18</v>
      </c>
      <c r="M252" s="18">
        <f t="shared" si="211"/>
        <v>5.6000000000000008E-2</v>
      </c>
      <c r="N252" s="18">
        <f t="shared" si="211"/>
        <v>0</v>
      </c>
      <c r="O252" s="18">
        <f t="shared" si="211"/>
        <v>0.64</v>
      </c>
      <c r="P252" s="18">
        <f t="shared" si="211"/>
        <v>1.2</v>
      </c>
      <c r="Q252" s="18">
        <f t="shared" si="211"/>
        <v>0.96</v>
      </c>
      <c r="R252" s="18">
        <f t="shared" si="211"/>
        <v>0</v>
      </c>
      <c r="S252" s="18">
        <f t="shared" si="211"/>
        <v>1.2</v>
      </c>
      <c r="T252" s="18">
        <f t="shared" si="211"/>
        <v>8.0000000000000002E-3</v>
      </c>
      <c r="U252" s="18">
        <f t="shared" si="211"/>
        <v>0</v>
      </c>
      <c r="V252" s="18">
        <f t="shared" si="211"/>
        <v>0.04</v>
      </c>
      <c r="W252" s="18">
        <f t="shared" si="211"/>
        <v>0.08</v>
      </c>
      <c r="X252" s="17"/>
      <c r="Y252" s="17"/>
      <c r="AB252" s="73" t="s">
        <v>40</v>
      </c>
      <c r="AC252" s="74"/>
      <c r="AD252" s="75">
        <v>5</v>
      </c>
      <c r="AE252" s="76">
        <v>0.05</v>
      </c>
      <c r="AF252" s="77">
        <v>3.6</v>
      </c>
      <c r="AG252" s="76">
        <v>0.05</v>
      </c>
      <c r="AH252" s="76">
        <v>33.049999999999997</v>
      </c>
      <c r="AI252" s="75">
        <v>0</v>
      </c>
      <c r="AJ252" s="76">
        <v>0.01</v>
      </c>
      <c r="AK252" s="78">
        <v>22.5</v>
      </c>
      <c r="AL252" s="76">
        <v>7.0000000000000007E-2</v>
      </c>
      <c r="AM252" s="75">
        <v>0</v>
      </c>
      <c r="AN252" s="77">
        <v>0.8</v>
      </c>
      <c r="AO252" s="77">
        <v>1.5</v>
      </c>
      <c r="AP252" s="77">
        <v>1.2</v>
      </c>
      <c r="AQ252" s="75">
        <v>0</v>
      </c>
      <c r="AR252" s="77">
        <v>1.5</v>
      </c>
      <c r="AS252" s="76">
        <v>0.01</v>
      </c>
      <c r="AT252" s="79">
        <v>0</v>
      </c>
      <c r="AU252" s="76">
        <v>0.05</v>
      </c>
      <c r="AV252" s="78">
        <v>0.1</v>
      </c>
    </row>
    <row r="253" spans="1:49" x14ac:dyDescent="0.3">
      <c r="A253" s="17"/>
      <c r="B253" s="96"/>
      <c r="C253" s="96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AB253" s="73"/>
      <c r="AC253" s="135"/>
      <c r="AD253" s="135"/>
      <c r="AE253" s="136"/>
      <c r="AF253" s="100"/>
      <c r="AG253" s="136"/>
      <c r="AH253" s="136"/>
      <c r="AI253" s="135"/>
      <c r="AJ253" s="136"/>
      <c r="AK253" s="137"/>
      <c r="AL253" s="136"/>
      <c r="AM253" s="135"/>
      <c r="AN253" s="100"/>
      <c r="AO253" s="100"/>
      <c r="AP253" s="100"/>
      <c r="AQ253" s="135"/>
      <c r="AR253" s="100"/>
      <c r="AS253" s="136"/>
      <c r="AT253" s="138"/>
      <c r="AU253" s="136"/>
      <c r="AV253" s="137"/>
    </row>
    <row r="254" spans="1:49" x14ac:dyDescent="0.3">
      <c r="A254" s="17" t="s">
        <v>95</v>
      </c>
      <c r="B254" s="17"/>
      <c r="C254" s="92">
        <v>30</v>
      </c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 t="s">
        <v>96</v>
      </c>
      <c r="Y254" s="17">
        <v>4</v>
      </c>
      <c r="AA254" s="17" t="s">
        <v>95</v>
      </c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t="s">
        <v>96</v>
      </c>
    </row>
    <row r="255" spans="1:49" x14ac:dyDescent="0.3">
      <c r="A255" s="17"/>
      <c r="B255" s="17" t="s">
        <v>95</v>
      </c>
      <c r="C255" s="92"/>
      <c r="D255" s="17">
        <f>C254*AC255/AD256</f>
        <v>30</v>
      </c>
      <c r="E255" s="17">
        <f>C254*AD255/AD256</f>
        <v>30</v>
      </c>
      <c r="F255" s="17">
        <f>C254*AE255/AD256</f>
        <v>2.25</v>
      </c>
      <c r="G255" s="17">
        <f>C254*AF255/AD256</f>
        <v>0.3</v>
      </c>
      <c r="H255" s="17">
        <f>C254*AG255/AD256</f>
        <v>15</v>
      </c>
      <c r="I255" s="17">
        <f>C254*AH255/AD256</f>
        <v>72</v>
      </c>
      <c r="J255" s="17">
        <f>C254*AI255/AD256</f>
        <v>0</v>
      </c>
      <c r="K255" s="17">
        <f>C254*AJ255/AD256</f>
        <v>0</v>
      </c>
      <c r="L255" s="17">
        <f>C254*AK255/AD256</f>
        <v>0</v>
      </c>
      <c r="M255" s="17">
        <f>C254*AL255/AD256</f>
        <v>0</v>
      </c>
      <c r="N255" s="17">
        <f>C254*AM255/AD256</f>
        <v>0</v>
      </c>
      <c r="O255" s="17">
        <f>C254*AN255/AD256</f>
        <v>0</v>
      </c>
      <c r="P255" s="17">
        <f>C254*AO255/AD256</f>
        <v>0</v>
      </c>
      <c r="Q255" s="17">
        <f>C254*AP255/AD256</f>
        <v>0</v>
      </c>
      <c r="R255" s="17">
        <f>C254*AQ255/AD256</f>
        <v>0</v>
      </c>
      <c r="S255" s="17">
        <f>C254*AR255/AD256</f>
        <v>0</v>
      </c>
      <c r="T255" s="17">
        <f>C254*AS255/AD256</f>
        <v>0</v>
      </c>
      <c r="U255" s="17">
        <f>C254*AT255/AD256</f>
        <v>0</v>
      </c>
      <c r="V255" s="17">
        <f>C254*AU255/AD256</f>
        <v>0</v>
      </c>
      <c r="W255" s="17">
        <f>C254*AV255/AD256</f>
        <v>0</v>
      </c>
      <c r="X255" s="17"/>
      <c r="Y255" s="17"/>
      <c r="AA255" s="17"/>
      <c r="AB255" s="17" t="s">
        <v>95</v>
      </c>
      <c r="AC255" s="17">
        <v>100</v>
      </c>
      <c r="AD255" s="17">
        <v>100</v>
      </c>
      <c r="AE255" s="17">
        <v>7.5</v>
      </c>
      <c r="AF255" s="17">
        <v>1</v>
      </c>
      <c r="AG255" s="17">
        <v>50</v>
      </c>
      <c r="AH255" s="17">
        <v>240</v>
      </c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</row>
    <row r="256" spans="1:49" x14ac:dyDescent="0.3">
      <c r="A256" s="17"/>
      <c r="B256" s="69" t="s">
        <v>40</v>
      </c>
      <c r="C256" s="96"/>
      <c r="D256" s="17"/>
      <c r="E256" s="17"/>
      <c r="F256" s="17">
        <f>SUM(F255)</f>
        <v>2.25</v>
      </c>
      <c r="G256" s="17">
        <f t="shared" ref="G256:W256" si="212">SUM(G255)</f>
        <v>0.3</v>
      </c>
      <c r="H256" s="17">
        <f t="shared" si="212"/>
        <v>15</v>
      </c>
      <c r="I256" s="17">
        <f t="shared" si="212"/>
        <v>72</v>
      </c>
      <c r="J256" s="17">
        <f t="shared" si="212"/>
        <v>0</v>
      </c>
      <c r="K256" s="17">
        <f t="shared" si="212"/>
        <v>0</v>
      </c>
      <c r="L256" s="17">
        <f t="shared" si="212"/>
        <v>0</v>
      </c>
      <c r="M256" s="17">
        <f t="shared" si="212"/>
        <v>0</v>
      </c>
      <c r="N256" s="17">
        <f t="shared" si="212"/>
        <v>0</v>
      </c>
      <c r="O256" s="17">
        <f t="shared" si="212"/>
        <v>0</v>
      </c>
      <c r="P256" s="17">
        <f t="shared" si="212"/>
        <v>0</v>
      </c>
      <c r="Q256" s="17">
        <f t="shared" si="212"/>
        <v>0</v>
      </c>
      <c r="R256" s="17">
        <f t="shared" si="212"/>
        <v>0</v>
      </c>
      <c r="S256" s="17">
        <f t="shared" si="212"/>
        <v>0</v>
      </c>
      <c r="T256" s="17">
        <f t="shared" si="212"/>
        <v>0</v>
      </c>
      <c r="U256" s="17">
        <f t="shared" si="212"/>
        <v>0</v>
      </c>
      <c r="V256" s="17">
        <f t="shared" si="212"/>
        <v>0</v>
      </c>
      <c r="W256" s="17">
        <f t="shared" si="212"/>
        <v>0</v>
      </c>
      <c r="X256" s="17"/>
      <c r="Y256" s="17"/>
      <c r="AA256" s="17"/>
      <c r="AB256" s="69" t="s">
        <v>40</v>
      </c>
      <c r="AC256" s="17"/>
      <c r="AD256" s="17">
        <v>100</v>
      </c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</row>
    <row r="257" spans="1:49" ht="18" x14ac:dyDescent="0.35">
      <c r="A257" s="110" t="s">
        <v>115</v>
      </c>
      <c r="B257" s="110"/>
      <c r="C257" s="119">
        <f>SUM(C236:C256)</f>
        <v>334</v>
      </c>
      <c r="D257" s="119">
        <f t="shared" ref="D257:E257" si="213">SUM(D236:D256)</f>
        <v>345.25</v>
      </c>
      <c r="E257" s="119">
        <f t="shared" si="213"/>
        <v>345.25</v>
      </c>
      <c r="F257" s="134">
        <f>SUM(F244+F249+F252+F256)</f>
        <v>6.1400000000000006</v>
      </c>
      <c r="G257" s="134">
        <f t="shared" ref="G257:W257" si="214">SUM(G244+G249+G252+G256)</f>
        <v>7.5549999999999997</v>
      </c>
      <c r="H257" s="134">
        <f t="shared" si="214"/>
        <v>37.840000000000003</v>
      </c>
      <c r="I257" s="134">
        <f t="shared" si="214"/>
        <v>244.79</v>
      </c>
      <c r="J257" s="134">
        <f t="shared" si="214"/>
        <v>6.25E-2</v>
      </c>
      <c r="K257" s="134">
        <f t="shared" si="214"/>
        <v>9.5500000000000002E-2</v>
      </c>
      <c r="L257" s="134">
        <f t="shared" si="214"/>
        <v>38.484999999999999</v>
      </c>
      <c r="M257" s="134">
        <f t="shared" si="214"/>
        <v>0.10600000000000001</v>
      </c>
      <c r="N257" s="134">
        <f t="shared" si="214"/>
        <v>0.41000000000000003</v>
      </c>
      <c r="O257" s="134">
        <f t="shared" si="214"/>
        <v>252.83999999999997</v>
      </c>
      <c r="P257" s="134">
        <f t="shared" si="214"/>
        <v>126.925</v>
      </c>
      <c r="Q257" s="134">
        <f t="shared" si="214"/>
        <v>89.784999999999997</v>
      </c>
      <c r="R257" s="134">
        <f t="shared" si="214"/>
        <v>21.774999999999999</v>
      </c>
      <c r="S257" s="134">
        <f t="shared" si="214"/>
        <v>96.65</v>
      </c>
      <c r="T257" s="134">
        <f t="shared" si="214"/>
        <v>0.68800000000000017</v>
      </c>
      <c r="U257" s="134">
        <f t="shared" si="214"/>
        <v>37.375</v>
      </c>
      <c r="V257" s="134">
        <f t="shared" si="214"/>
        <v>3.1274999999999999</v>
      </c>
      <c r="W257" s="134">
        <f t="shared" si="214"/>
        <v>23.204999999999998</v>
      </c>
      <c r="X257" s="110"/>
      <c r="Y257" s="110"/>
    </row>
    <row r="258" spans="1:49" ht="18" x14ac:dyDescent="0.35">
      <c r="A258" s="110" t="s">
        <v>111</v>
      </c>
      <c r="B258" s="96"/>
      <c r="C258" s="96">
        <v>200</v>
      </c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AA258" s="17"/>
      <c r="AB258" s="96"/>
      <c r="AC258" s="96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t="s">
        <v>96</v>
      </c>
    </row>
    <row r="259" spans="1:49" s="201" customFormat="1" x14ac:dyDescent="0.3">
      <c r="A259" s="199"/>
      <c r="B259" s="200" t="s">
        <v>180</v>
      </c>
      <c r="C259" s="200"/>
      <c r="D259" s="199">
        <f>C258*AC259/AD260</f>
        <v>200</v>
      </c>
      <c r="E259" s="199">
        <f>C258*AD259/AD260</f>
        <v>200</v>
      </c>
      <c r="F259" s="199">
        <f>C258*AE259/AD260</f>
        <v>0</v>
      </c>
      <c r="G259" s="199">
        <f>C258*AF259/AD260</f>
        <v>0</v>
      </c>
      <c r="H259" s="199">
        <f>C258*AG259/AD260</f>
        <v>22.4</v>
      </c>
      <c r="I259" s="199">
        <f>C258*AH259/AD260</f>
        <v>90</v>
      </c>
      <c r="J259" s="199">
        <f>C258*AI259/AD260</f>
        <v>0</v>
      </c>
      <c r="K259" s="199">
        <f>C258*AJ259/AD260</f>
        <v>0</v>
      </c>
      <c r="L259" s="199">
        <f>C258*AK259/AD260</f>
        <v>0</v>
      </c>
      <c r="M259" s="199">
        <f>C258*AL259/AD260</f>
        <v>0</v>
      </c>
      <c r="N259" s="199">
        <f>C258*AM259/AD260</f>
        <v>0</v>
      </c>
      <c r="O259" s="199">
        <f>C258*AN259/AD260</f>
        <v>0</v>
      </c>
      <c r="P259" s="199">
        <f>C258*AO259/AD260</f>
        <v>0</v>
      </c>
      <c r="Q259" s="199">
        <f>C258*AP259/AD260</f>
        <v>0</v>
      </c>
      <c r="R259" s="199">
        <f>C258*AQ259/AD260</f>
        <v>0</v>
      </c>
      <c r="S259" s="199">
        <f>C258*AR259/AD260</f>
        <v>0</v>
      </c>
      <c r="T259" s="199">
        <f>C258*AS259/AD260</f>
        <v>0</v>
      </c>
      <c r="U259" s="199">
        <f>C258*AT259/AD260</f>
        <v>0</v>
      </c>
      <c r="V259" s="199">
        <f>C258*AU259/AD260</f>
        <v>0</v>
      </c>
      <c r="W259" s="199">
        <f>C258*AV259/AD260</f>
        <v>0</v>
      </c>
      <c r="X259" s="199" t="s">
        <v>114</v>
      </c>
      <c r="Y259" s="199">
        <v>5</v>
      </c>
      <c r="AA259" s="199"/>
      <c r="AB259" s="200" t="s">
        <v>135</v>
      </c>
      <c r="AC259" s="200">
        <v>100</v>
      </c>
      <c r="AD259" s="199">
        <v>100</v>
      </c>
      <c r="AE259" s="202"/>
      <c r="AF259" s="203"/>
      <c r="AG259" s="203">
        <v>11.2</v>
      </c>
      <c r="AH259" s="204">
        <v>45</v>
      </c>
      <c r="AI259" s="205"/>
      <c r="AJ259" s="205"/>
      <c r="AK259" s="205"/>
      <c r="AL259" s="205"/>
      <c r="AM259" s="205"/>
      <c r="AN259" s="205"/>
      <c r="AO259" s="199"/>
      <c r="AP259" s="199"/>
      <c r="AQ259" s="199"/>
      <c r="AR259" s="199"/>
      <c r="AS259" s="199"/>
      <c r="AT259" s="199"/>
      <c r="AU259" s="199"/>
      <c r="AV259" s="199"/>
    </row>
    <row r="260" spans="1:49" s="201" customFormat="1" x14ac:dyDescent="0.3">
      <c r="A260" s="199"/>
      <c r="B260" s="200"/>
      <c r="C260" s="200">
        <v>23</v>
      </c>
      <c r="D260" s="199"/>
      <c r="E260" s="199"/>
      <c r="F260" s="199"/>
      <c r="G260" s="199"/>
      <c r="H260" s="199"/>
      <c r="I260" s="199"/>
      <c r="J260" s="199"/>
      <c r="K260" s="199"/>
      <c r="L260" s="199"/>
      <c r="M260" s="199"/>
      <c r="N260" s="199"/>
      <c r="O260" s="199"/>
      <c r="P260" s="199"/>
      <c r="Q260" s="199"/>
      <c r="R260" s="199"/>
      <c r="S260" s="199"/>
      <c r="T260" s="199"/>
      <c r="U260" s="199"/>
      <c r="V260" s="199"/>
      <c r="W260" s="199"/>
      <c r="X260" s="199"/>
      <c r="Y260" s="199"/>
      <c r="AA260" s="199"/>
      <c r="AB260" s="156" t="s">
        <v>40</v>
      </c>
      <c r="AC260" s="200"/>
      <c r="AD260" s="199">
        <v>100</v>
      </c>
      <c r="AE260" s="199"/>
      <c r="AF260" s="199"/>
      <c r="AG260" s="199"/>
      <c r="AH260" s="199"/>
      <c r="AI260" s="199"/>
      <c r="AJ260" s="199"/>
      <c r="AK260" s="199"/>
      <c r="AL260" s="199"/>
      <c r="AM260" s="199"/>
      <c r="AN260" s="199"/>
      <c r="AO260" s="199"/>
      <c r="AP260" s="199"/>
      <c r="AQ260" s="199"/>
      <c r="AR260" s="199"/>
      <c r="AS260" s="199"/>
      <c r="AT260" s="199"/>
      <c r="AU260" s="199"/>
      <c r="AV260" s="199"/>
      <c r="AW260" s="201" t="s">
        <v>114</v>
      </c>
    </row>
    <row r="261" spans="1:49" s="201" customFormat="1" x14ac:dyDescent="0.3">
      <c r="A261" s="199"/>
      <c r="B261" s="200" t="s">
        <v>181</v>
      </c>
      <c r="C261" s="200"/>
      <c r="D261" s="199">
        <f>C260*AC261/AD262</f>
        <v>23</v>
      </c>
      <c r="E261" s="199">
        <f>C260*AD261/AD262</f>
        <v>23</v>
      </c>
      <c r="F261" s="199">
        <f>C260*AE261/AD262</f>
        <v>1.1499999999999999</v>
      </c>
      <c r="G261" s="199">
        <f>C260*AF261/AD262</f>
        <v>7.13</v>
      </c>
      <c r="H261" s="199">
        <f>C260*AG261/AD262</f>
        <v>13.8</v>
      </c>
      <c r="I261" s="199">
        <f>C260*AH261/AD262</f>
        <v>124.2</v>
      </c>
      <c r="J261" s="199">
        <f>C260*AI261/AD262</f>
        <v>0</v>
      </c>
      <c r="K261" s="199">
        <f>C260*AJ261/AD262</f>
        <v>0</v>
      </c>
      <c r="L261" s="199">
        <f>C260*AK261/AD262</f>
        <v>0</v>
      </c>
      <c r="M261" s="199">
        <f>C260*AL261/AD262</f>
        <v>0</v>
      </c>
      <c r="N261" s="199">
        <f>C260*AM261/AD262</f>
        <v>0</v>
      </c>
      <c r="O261" s="199">
        <f>C260*AN261/AD262</f>
        <v>0</v>
      </c>
      <c r="P261" s="199">
        <f>C260*AO261/AD262</f>
        <v>0</v>
      </c>
      <c r="Q261" s="199">
        <f>C260*AP261/AD262</f>
        <v>0</v>
      </c>
      <c r="R261" s="199">
        <f>C260*AQ261/AD262</f>
        <v>0</v>
      </c>
      <c r="S261" s="199">
        <f>C260*AR261/AD262</f>
        <v>0</v>
      </c>
      <c r="T261" s="199">
        <f>C260*AS261/AD262</f>
        <v>0</v>
      </c>
      <c r="U261" s="199">
        <f>C260*AT261/AD262</f>
        <v>0</v>
      </c>
      <c r="V261" s="199">
        <f>C260*AU261/AD262</f>
        <v>0</v>
      </c>
      <c r="W261" s="199">
        <f>C260*AV261/AD262</f>
        <v>0</v>
      </c>
      <c r="X261" s="199" t="s">
        <v>114</v>
      </c>
      <c r="Y261" s="199">
        <v>30</v>
      </c>
      <c r="AA261" s="199"/>
      <c r="AB261" s="200" t="s">
        <v>181</v>
      </c>
      <c r="AC261" s="200">
        <v>100</v>
      </c>
      <c r="AD261" s="199">
        <v>100</v>
      </c>
      <c r="AE261" s="205">
        <v>5</v>
      </c>
      <c r="AF261" s="206">
        <v>31</v>
      </c>
      <c r="AG261" s="205">
        <v>60</v>
      </c>
      <c r="AH261" s="205">
        <v>540</v>
      </c>
      <c r="AI261" s="199"/>
      <c r="AJ261" s="199"/>
      <c r="AK261" s="199"/>
      <c r="AL261" s="199"/>
      <c r="AM261" s="199"/>
      <c r="AN261" s="199"/>
      <c r="AO261" s="199"/>
      <c r="AP261" s="199"/>
      <c r="AQ261" s="199"/>
      <c r="AR261" s="199"/>
      <c r="AS261" s="199"/>
      <c r="AT261" s="199"/>
      <c r="AU261" s="199"/>
      <c r="AV261" s="199"/>
    </row>
    <row r="262" spans="1:49" s="201" customFormat="1" ht="18" x14ac:dyDescent="0.35">
      <c r="A262" s="207" t="s">
        <v>152</v>
      </c>
      <c r="B262" s="17"/>
      <c r="C262" s="111">
        <f>SUM(C258:C261)</f>
        <v>223</v>
      </c>
      <c r="D262" s="111">
        <f t="shared" ref="D262:E262" si="215">SUM(D258:D261)</f>
        <v>223</v>
      </c>
      <c r="E262" s="111">
        <f t="shared" si="215"/>
        <v>223</v>
      </c>
      <c r="F262" s="207">
        <f>SUM(F259:F261)</f>
        <v>1.1499999999999999</v>
      </c>
      <c r="G262" s="207">
        <f t="shared" ref="G262:W262" si="216">SUM(G259:G261)</f>
        <v>7.13</v>
      </c>
      <c r="H262" s="207">
        <f t="shared" si="216"/>
        <v>36.200000000000003</v>
      </c>
      <c r="I262" s="207">
        <f t="shared" si="216"/>
        <v>214.2</v>
      </c>
      <c r="J262" s="207">
        <f t="shared" si="216"/>
        <v>0</v>
      </c>
      <c r="K262" s="207">
        <f t="shared" si="216"/>
        <v>0</v>
      </c>
      <c r="L262" s="207">
        <f t="shared" si="216"/>
        <v>0</v>
      </c>
      <c r="M262" s="207">
        <f t="shared" si="216"/>
        <v>0</v>
      </c>
      <c r="N262" s="207">
        <f t="shared" si="216"/>
        <v>0</v>
      </c>
      <c r="O262" s="207">
        <f t="shared" si="216"/>
        <v>0</v>
      </c>
      <c r="P262" s="207">
        <f t="shared" si="216"/>
        <v>0</v>
      </c>
      <c r="Q262" s="207">
        <f t="shared" si="216"/>
        <v>0</v>
      </c>
      <c r="R262" s="207">
        <f t="shared" si="216"/>
        <v>0</v>
      </c>
      <c r="S262" s="207">
        <f t="shared" si="216"/>
        <v>0</v>
      </c>
      <c r="T262" s="207">
        <f t="shared" si="216"/>
        <v>0</v>
      </c>
      <c r="U262" s="207">
        <f t="shared" si="216"/>
        <v>0</v>
      </c>
      <c r="V262" s="207">
        <f t="shared" si="216"/>
        <v>0</v>
      </c>
      <c r="W262" s="207">
        <f t="shared" si="216"/>
        <v>0</v>
      </c>
      <c r="X262" s="199"/>
      <c r="Y262" s="199"/>
      <c r="AA262" s="199"/>
      <c r="AB262" s="200"/>
      <c r="AC262" s="200"/>
      <c r="AD262" s="199">
        <v>100</v>
      </c>
      <c r="AE262" s="205">
        <f>SUM(AE261)</f>
        <v>5</v>
      </c>
      <c r="AF262" s="205">
        <f t="shared" ref="AF262:AV262" si="217">SUM(AF261)</f>
        <v>31</v>
      </c>
      <c r="AG262" s="205">
        <f t="shared" si="217"/>
        <v>60</v>
      </c>
      <c r="AH262" s="205">
        <f t="shared" si="217"/>
        <v>540</v>
      </c>
      <c r="AI262" s="205">
        <f t="shared" si="217"/>
        <v>0</v>
      </c>
      <c r="AJ262" s="205">
        <f t="shared" si="217"/>
        <v>0</v>
      </c>
      <c r="AK262" s="205">
        <f t="shared" si="217"/>
        <v>0</v>
      </c>
      <c r="AL262" s="205">
        <f t="shared" si="217"/>
        <v>0</v>
      </c>
      <c r="AM262" s="205">
        <f t="shared" si="217"/>
        <v>0</v>
      </c>
      <c r="AN262" s="205">
        <f t="shared" si="217"/>
        <v>0</v>
      </c>
      <c r="AO262" s="205">
        <f t="shared" si="217"/>
        <v>0</v>
      </c>
      <c r="AP262" s="205">
        <f t="shared" si="217"/>
        <v>0</v>
      </c>
      <c r="AQ262" s="205">
        <f t="shared" si="217"/>
        <v>0</v>
      </c>
      <c r="AR262" s="205">
        <f t="shared" si="217"/>
        <v>0</v>
      </c>
      <c r="AS262" s="205">
        <f t="shared" si="217"/>
        <v>0</v>
      </c>
      <c r="AT262" s="205">
        <f t="shared" si="217"/>
        <v>0</v>
      </c>
      <c r="AU262" s="205">
        <f t="shared" si="217"/>
        <v>0</v>
      </c>
      <c r="AV262" s="205">
        <f t="shared" si="217"/>
        <v>0</v>
      </c>
    </row>
    <row r="263" spans="1:49" ht="18" x14ac:dyDescent="0.35">
      <c r="A263" s="110" t="s">
        <v>134</v>
      </c>
      <c r="B263" s="17"/>
      <c r="C263" s="92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</row>
    <row r="264" spans="1:49" x14ac:dyDescent="0.3">
      <c r="A264" s="17" t="s">
        <v>159</v>
      </c>
      <c r="B264" s="17"/>
      <c r="C264" s="92">
        <v>180</v>
      </c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 t="s">
        <v>160</v>
      </c>
      <c r="Y264" s="17">
        <v>31</v>
      </c>
      <c r="AA264" t="s">
        <v>159</v>
      </c>
      <c r="AW264" t="s">
        <v>160</v>
      </c>
    </row>
    <row r="265" spans="1:49" ht="15" customHeight="1" x14ac:dyDescent="0.3">
      <c r="A265" s="17"/>
      <c r="B265" s="70" t="s">
        <v>59</v>
      </c>
      <c r="C265" s="92"/>
      <c r="D265" s="17">
        <f>C$264*AC265/AD$276</f>
        <v>1.8</v>
      </c>
      <c r="E265" s="17">
        <f>C$264*AD265/AD$276</f>
        <v>1.8</v>
      </c>
      <c r="F265" s="84">
        <f>$C$264*AE$265/$AD$276</f>
        <v>0.18</v>
      </c>
      <c r="G265" s="84">
        <f t="shared" ref="G265:W265" si="218">$C$264*AF$265/$AD$276</f>
        <v>1.7999999999999999E-2</v>
      </c>
      <c r="H265" s="84">
        <f t="shared" si="218"/>
        <v>1.1519999999999999</v>
      </c>
      <c r="I265" s="84">
        <f t="shared" si="218"/>
        <v>5.49</v>
      </c>
      <c r="J265" s="84">
        <f t="shared" si="218"/>
        <v>1.8E-3</v>
      </c>
      <c r="K265" s="84">
        <f t="shared" si="218"/>
        <v>0</v>
      </c>
      <c r="L265" s="84">
        <f t="shared" si="218"/>
        <v>0</v>
      </c>
      <c r="M265" s="84">
        <f t="shared" si="218"/>
        <v>0</v>
      </c>
      <c r="N265" s="84">
        <f t="shared" si="218"/>
        <v>0</v>
      </c>
      <c r="O265" s="84">
        <f t="shared" si="218"/>
        <v>4.1399999999999999E-2</v>
      </c>
      <c r="P265" s="84">
        <f t="shared" si="218"/>
        <v>1.8180000000000001</v>
      </c>
      <c r="Q265" s="84">
        <f t="shared" si="218"/>
        <v>0.28799999999999998</v>
      </c>
      <c r="R265" s="84">
        <f t="shared" si="218"/>
        <v>0.25199999999999995</v>
      </c>
      <c r="S265" s="84">
        <f t="shared" si="218"/>
        <v>1.35</v>
      </c>
      <c r="T265" s="84">
        <f t="shared" si="218"/>
        <v>1.7999999999999999E-2</v>
      </c>
      <c r="U265" s="84">
        <f t="shared" si="218"/>
        <v>3.5999999999999997E-2</v>
      </c>
      <c r="V265" s="84">
        <f t="shared" si="218"/>
        <v>9.5400000000000013E-2</v>
      </c>
      <c r="W265" s="84">
        <f t="shared" si="218"/>
        <v>0.39600000000000007</v>
      </c>
      <c r="X265" s="17"/>
      <c r="Y265" s="17"/>
      <c r="AB265" s="86" t="s">
        <v>59</v>
      </c>
      <c r="AC265" s="57">
        <v>10</v>
      </c>
      <c r="AD265" s="57">
        <v>10</v>
      </c>
      <c r="AE265" s="57">
        <v>1</v>
      </c>
      <c r="AF265" s="56">
        <v>0.1</v>
      </c>
      <c r="AG265" s="56">
        <v>6.4</v>
      </c>
      <c r="AH265" s="56">
        <v>30.5</v>
      </c>
      <c r="AI265" s="64">
        <v>0.01</v>
      </c>
      <c r="AJ265" s="62">
        <v>0</v>
      </c>
      <c r="AK265" s="28">
        <v>0</v>
      </c>
      <c r="AL265" s="62">
        <v>0</v>
      </c>
      <c r="AM265" s="62">
        <v>0</v>
      </c>
      <c r="AN265" s="64">
        <v>0.23</v>
      </c>
      <c r="AO265" s="63">
        <v>10.1</v>
      </c>
      <c r="AP265" s="63">
        <v>1.6</v>
      </c>
      <c r="AQ265" s="63">
        <v>1.4</v>
      </c>
      <c r="AR265" s="63">
        <v>7.5</v>
      </c>
      <c r="AS265" s="63">
        <v>0.1</v>
      </c>
      <c r="AT265" s="30">
        <v>0.2</v>
      </c>
      <c r="AU265" s="64">
        <v>0.53</v>
      </c>
      <c r="AV265" s="30">
        <v>2.2000000000000002</v>
      </c>
    </row>
    <row r="266" spans="1:49" ht="15" customHeight="1" x14ac:dyDescent="0.3">
      <c r="A266" s="17"/>
      <c r="B266" s="70" t="s">
        <v>53</v>
      </c>
      <c r="C266" s="92"/>
      <c r="D266" s="17">
        <f t="shared" ref="D266:D275" si="219">C$264*AC266/AD$276</f>
        <v>1.08</v>
      </c>
      <c r="E266" s="17">
        <f t="shared" ref="E266:E275" si="220">C$264*AD266/AD$276</f>
        <v>1.08</v>
      </c>
      <c r="F266" s="84">
        <f>$C$264*AE$266/$AD$276</f>
        <v>3.5999999999999997E-2</v>
      </c>
      <c r="G266" s="84">
        <f t="shared" ref="G266:W266" si="221">$C$264*AF$266/$AD$276</f>
        <v>0</v>
      </c>
      <c r="H266" s="84">
        <f t="shared" si="221"/>
        <v>0.108</v>
      </c>
      <c r="I266" s="84">
        <f t="shared" si="221"/>
        <v>0.61199999999999999</v>
      </c>
      <c r="J266" s="84">
        <f t="shared" si="221"/>
        <v>0</v>
      </c>
      <c r="K266" s="84">
        <f t="shared" si="221"/>
        <v>0</v>
      </c>
      <c r="L266" s="84">
        <f t="shared" si="221"/>
        <v>1.296</v>
      </c>
      <c r="M266" s="84">
        <f t="shared" si="221"/>
        <v>0</v>
      </c>
      <c r="N266" s="84">
        <f t="shared" si="221"/>
        <v>0.11159999999999999</v>
      </c>
      <c r="O266" s="84">
        <f t="shared" si="221"/>
        <v>8.2799999999999999E-2</v>
      </c>
      <c r="P266" s="84">
        <f t="shared" si="221"/>
        <v>6.0119999999999996</v>
      </c>
      <c r="Q266" s="84">
        <f t="shared" si="221"/>
        <v>0.19800000000000004</v>
      </c>
      <c r="R266" s="84">
        <f t="shared" si="221"/>
        <v>0.432</v>
      </c>
      <c r="S266" s="84">
        <f t="shared" si="221"/>
        <v>0.66600000000000004</v>
      </c>
      <c r="T266" s="84">
        <f t="shared" si="221"/>
        <v>1.7999999999999999E-2</v>
      </c>
      <c r="U266" s="84">
        <f t="shared" si="221"/>
        <v>0</v>
      </c>
      <c r="V266" s="84">
        <f t="shared" si="221"/>
        <v>7.1999999999999998E-3</v>
      </c>
      <c r="W266" s="84">
        <f t="shared" si="221"/>
        <v>0</v>
      </c>
      <c r="X266" s="17"/>
      <c r="Y266" s="17"/>
      <c r="AB266" s="86" t="s">
        <v>53</v>
      </c>
      <c r="AC266" s="57">
        <v>6</v>
      </c>
      <c r="AD266" s="57">
        <v>6</v>
      </c>
      <c r="AE266" s="56">
        <v>0.2</v>
      </c>
      <c r="AF266" s="57">
        <v>0</v>
      </c>
      <c r="AG266" s="56">
        <v>0.6</v>
      </c>
      <c r="AH266" s="56">
        <v>3.4</v>
      </c>
      <c r="AI266" s="62">
        <v>0</v>
      </c>
      <c r="AJ266" s="62">
        <v>0</v>
      </c>
      <c r="AK266" s="40">
        <v>7.2</v>
      </c>
      <c r="AL266" s="62">
        <v>0</v>
      </c>
      <c r="AM266" s="64">
        <v>0.62</v>
      </c>
      <c r="AN266" s="64">
        <v>0.46</v>
      </c>
      <c r="AO266" s="63">
        <v>33.4</v>
      </c>
      <c r="AP266" s="63">
        <v>1.1000000000000001</v>
      </c>
      <c r="AQ266" s="63">
        <v>2.4</v>
      </c>
      <c r="AR266" s="63">
        <v>3.7</v>
      </c>
      <c r="AS266" s="63">
        <v>0.1</v>
      </c>
      <c r="AT266" s="28">
        <v>0</v>
      </c>
      <c r="AU266" s="64">
        <v>0.04</v>
      </c>
      <c r="AV266" s="28">
        <v>0</v>
      </c>
    </row>
    <row r="267" spans="1:49" ht="15" customHeight="1" x14ac:dyDescent="0.3">
      <c r="A267" s="17"/>
      <c r="B267" s="70" t="s">
        <v>47</v>
      </c>
      <c r="C267" s="92"/>
      <c r="D267" s="17">
        <f t="shared" si="219"/>
        <v>90</v>
      </c>
      <c r="E267" s="17">
        <f t="shared" si="220"/>
        <v>67.5</v>
      </c>
      <c r="F267" s="84">
        <f>$C$264*AE$267/$AD$276</f>
        <v>0.84599999999999997</v>
      </c>
      <c r="G267" s="84">
        <f t="shared" ref="G267:W267" si="222">$C$264*AF$267/$AD$276</f>
        <v>3.5999999999999997E-2</v>
      </c>
      <c r="H267" s="84">
        <f t="shared" si="222"/>
        <v>2.16</v>
      </c>
      <c r="I267" s="84">
        <f t="shared" si="222"/>
        <v>12.437999999999999</v>
      </c>
      <c r="J267" s="84">
        <f t="shared" si="222"/>
        <v>1.0799999999999999E-2</v>
      </c>
      <c r="K267" s="84">
        <f t="shared" si="222"/>
        <v>1.6199999999999999E-2</v>
      </c>
      <c r="L267" s="84">
        <f t="shared" si="222"/>
        <v>0.90720000000000001</v>
      </c>
      <c r="M267" s="84">
        <f t="shared" si="222"/>
        <v>0</v>
      </c>
      <c r="N267" s="84">
        <f t="shared" si="222"/>
        <v>9.0719999999999992</v>
      </c>
      <c r="O267" s="84">
        <f t="shared" si="222"/>
        <v>4.9859999999999998</v>
      </c>
      <c r="P267" s="84">
        <f t="shared" si="222"/>
        <v>125.46</v>
      </c>
      <c r="Q267" s="84">
        <f t="shared" si="222"/>
        <v>21.24</v>
      </c>
      <c r="R267" s="84">
        <f t="shared" si="222"/>
        <v>7.02</v>
      </c>
      <c r="S267" s="84">
        <f t="shared" si="222"/>
        <v>13.68</v>
      </c>
      <c r="T267" s="84">
        <f t="shared" si="222"/>
        <v>0.26280000000000003</v>
      </c>
      <c r="U267" s="84">
        <f t="shared" si="222"/>
        <v>1.512</v>
      </c>
      <c r="V267" s="84">
        <f t="shared" si="222"/>
        <v>0.13319999999999999</v>
      </c>
      <c r="W267" s="84">
        <f t="shared" si="222"/>
        <v>5.04</v>
      </c>
      <c r="X267" s="17"/>
      <c r="Y267" s="17"/>
      <c r="AB267" s="86" t="s">
        <v>47</v>
      </c>
      <c r="AC267" s="287">
        <v>500</v>
      </c>
      <c r="AD267" s="287">
        <v>375</v>
      </c>
      <c r="AE267" s="56">
        <v>4.7</v>
      </c>
      <c r="AF267" s="56">
        <v>0.2</v>
      </c>
      <c r="AG267" s="57">
        <v>12</v>
      </c>
      <c r="AH267" s="56">
        <v>69.099999999999994</v>
      </c>
      <c r="AI267" s="64">
        <v>0.06</v>
      </c>
      <c r="AJ267" s="64">
        <v>0.09</v>
      </c>
      <c r="AK267" s="41">
        <v>5.04</v>
      </c>
      <c r="AL267" s="62">
        <v>0</v>
      </c>
      <c r="AM267" s="63">
        <v>50.4</v>
      </c>
      <c r="AN267" s="63">
        <v>27.7</v>
      </c>
      <c r="AO267" s="62">
        <v>697</v>
      </c>
      <c r="AP267" s="62">
        <v>118</v>
      </c>
      <c r="AQ267" s="62">
        <v>39</v>
      </c>
      <c r="AR267" s="62">
        <v>76</v>
      </c>
      <c r="AS267" s="64">
        <v>1.46</v>
      </c>
      <c r="AT267" s="30">
        <v>8.4</v>
      </c>
      <c r="AU267" s="64">
        <v>0.74</v>
      </c>
      <c r="AV267" s="28">
        <v>28</v>
      </c>
    </row>
    <row r="268" spans="1:49" ht="15" customHeight="1" x14ac:dyDescent="0.3">
      <c r="A268" s="17"/>
      <c r="B268" s="70" t="s">
        <v>50</v>
      </c>
      <c r="C268" s="92"/>
      <c r="D268" s="17">
        <f t="shared" si="219"/>
        <v>11.7</v>
      </c>
      <c r="E268" s="17">
        <f t="shared" si="220"/>
        <v>8.82</v>
      </c>
      <c r="F268" s="84">
        <f>$C$264*AE$268/$AD$276</f>
        <v>0.09</v>
      </c>
      <c r="G268" s="84">
        <f t="shared" ref="G268:W268" si="223">$C$264*AF$268/$AD$276</f>
        <v>1.7999999999999999E-2</v>
      </c>
      <c r="H268" s="84">
        <f t="shared" si="223"/>
        <v>0.54</v>
      </c>
      <c r="I268" s="84">
        <f t="shared" si="223"/>
        <v>2.6459999999999999</v>
      </c>
      <c r="J268" s="84">
        <f t="shared" si="223"/>
        <v>1.8E-3</v>
      </c>
      <c r="K268" s="84">
        <f t="shared" si="223"/>
        <v>1.8E-3</v>
      </c>
      <c r="L268" s="84">
        <f t="shared" si="223"/>
        <v>0</v>
      </c>
      <c r="M268" s="84">
        <f t="shared" si="223"/>
        <v>0</v>
      </c>
      <c r="N268" s="84">
        <f t="shared" si="223"/>
        <v>0.28799999999999998</v>
      </c>
      <c r="O268" s="84">
        <f t="shared" si="223"/>
        <v>0.21959999999999999</v>
      </c>
      <c r="P268" s="84">
        <f t="shared" si="223"/>
        <v>10.458</v>
      </c>
      <c r="Q268" s="84">
        <f t="shared" si="223"/>
        <v>1.98</v>
      </c>
      <c r="R268" s="84">
        <f t="shared" si="223"/>
        <v>0.88200000000000012</v>
      </c>
      <c r="S268" s="84">
        <f t="shared" si="223"/>
        <v>3.6</v>
      </c>
      <c r="T268" s="84">
        <f t="shared" si="223"/>
        <v>5.0400000000000007E-2</v>
      </c>
      <c r="U268" s="84">
        <f t="shared" si="223"/>
        <v>0.216</v>
      </c>
      <c r="V268" s="84">
        <f t="shared" si="223"/>
        <v>3.2399999999999998E-2</v>
      </c>
      <c r="W268" s="84">
        <f t="shared" si="223"/>
        <v>2.16</v>
      </c>
      <c r="X268" s="17"/>
      <c r="Y268" s="17"/>
      <c r="AB268" s="86" t="s">
        <v>50</v>
      </c>
      <c r="AC268" s="287">
        <v>65</v>
      </c>
      <c r="AD268" s="287">
        <v>49</v>
      </c>
      <c r="AE268" s="56">
        <v>0.5</v>
      </c>
      <c r="AF268" s="56">
        <v>0.1</v>
      </c>
      <c r="AG268" s="57">
        <v>3</v>
      </c>
      <c r="AH268" s="56">
        <v>14.7</v>
      </c>
      <c r="AI268" s="64">
        <v>0.01</v>
      </c>
      <c r="AJ268" s="64">
        <v>0.01</v>
      </c>
      <c r="AK268" s="28">
        <v>0</v>
      </c>
      <c r="AL268" s="62">
        <v>0</v>
      </c>
      <c r="AM268" s="63">
        <v>1.6</v>
      </c>
      <c r="AN268" s="64">
        <v>1.22</v>
      </c>
      <c r="AO268" s="63">
        <v>58.1</v>
      </c>
      <c r="AP268" s="62">
        <v>11</v>
      </c>
      <c r="AQ268" s="63">
        <v>4.9000000000000004</v>
      </c>
      <c r="AR268" s="62">
        <v>20</v>
      </c>
      <c r="AS268" s="64">
        <v>0.28000000000000003</v>
      </c>
      <c r="AT268" s="30">
        <v>1.2</v>
      </c>
      <c r="AU268" s="64">
        <v>0.18</v>
      </c>
      <c r="AV268" s="28">
        <v>12</v>
      </c>
    </row>
    <row r="269" spans="1:49" x14ac:dyDescent="0.3">
      <c r="A269" s="17"/>
      <c r="B269" s="70" t="s">
        <v>51</v>
      </c>
      <c r="C269" s="92"/>
      <c r="D269" s="17">
        <f t="shared" si="219"/>
        <v>11.7</v>
      </c>
      <c r="E269" s="17">
        <f t="shared" si="220"/>
        <v>8.82</v>
      </c>
      <c r="F269" s="84">
        <f>$C$264*AE$269/$AD$276</f>
        <v>0.09</v>
      </c>
      <c r="G269" s="84">
        <f t="shared" ref="G269:W269" si="224">$C$264*AF$269/$AD$276</f>
        <v>0</v>
      </c>
      <c r="H269" s="84">
        <f t="shared" si="224"/>
        <v>0.45</v>
      </c>
      <c r="I269" s="84">
        <f t="shared" si="224"/>
        <v>2.214</v>
      </c>
      <c r="J269" s="84">
        <f t="shared" si="224"/>
        <v>3.5999999999999999E-3</v>
      </c>
      <c r="K269" s="84">
        <f t="shared" si="224"/>
        <v>3.5999999999999999E-3</v>
      </c>
      <c r="L269" s="84">
        <f t="shared" si="224"/>
        <v>86.4</v>
      </c>
      <c r="M269" s="84">
        <f t="shared" si="224"/>
        <v>0</v>
      </c>
      <c r="N269" s="84">
        <f t="shared" si="224"/>
        <v>0.14399999999999999</v>
      </c>
      <c r="O269" s="84">
        <f t="shared" si="224"/>
        <v>1.1484000000000001</v>
      </c>
      <c r="P269" s="84">
        <f t="shared" si="224"/>
        <v>11.952000000000002</v>
      </c>
      <c r="Q269" s="84">
        <f t="shared" si="224"/>
        <v>1.71</v>
      </c>
      <c r="R269" s="84">
        <f t="shared" si="224"/>
        <v>2.34</v>
      </c>
      <c r="S269" s="84">
        <f t="shared" si="224"/>
        <v>3.42</v>
      </c>
      <c r="T269" s="84">
        <f t="shared" si="224"/>
        <v>4.3199999999999995E-2</v>
      </c>
      <c r="U269" s="84">
        <f t="shared" si="224"/>
        <v>0.36</v>
      </c>
      <c r="V269" s="84">
        <f t="shared" si="224"/>
        <v>7.1999999999999998E-3</v>
      </c>
      <c r="W269" s="84">
        <f t="shared" si="224"/>
        <v>3.96</v>
      </c>
      <c r="X269" s="17"/>
      <c r="Y269" s="17"/>
      <c r="AB269" s="86" t="s">
        <v>51</v>
      </c>
      <c r="AC269" s="287">
        <v>65</v>
      </c>
      <c r="AD269" s="287">
        <v>49</v>
      </c>
      <c r="AE269" s="56">
        <v>0.5</v>
      </c>
      <c r="AF269" s="57">
        <v>0</v>
      </c>
      <c r="AG269" s="56">
        <v>2.5</v>
      </c>
      <c r="AH269" s="56">
        <v>12.3</v>
      </c>
      <c r="AI269" s="64">
        <v>0.02</v>
      </c>
      <c r="AJ269" s="64">
        <v>0.02</v>
      </c>
      <c r="AK269" s="42">
        <v>480</v>
      </c>
      <c r="AL269" s="62">
        <v>0</v>
      </c>
      <c r="AM269" s="63">
        <v>0.8</v>
      </c>
      <c r="AN269" s="64">
        <v>6.38</v>
      </c>
      <c r="AO269" s="63">
        <v>66.400000000000006</v>
      </c>
      <c r="AP269" s="63">
        <v>9.5</v>
      </c>
      <c r="AQ269" s="62">
        <v>13</v>
      </c>
      <c r="AR269" s="62">
        <v>19</v>
      </c>
      <c r="AS269" s="64">
        <v>0.24</v>
      </c>
      <c r="AT269" s="28">
        <v>2</v>
      </c>
      <c r="AU269" s="64">
        <v>0.04</v>
      </c>
      <c r="AV269" s="28">
        <v>22</v>
      </c>
    </row>
    <row r="270" spans="1:49" ht="15" customHeight="1" x14ac:dyDescent="0.3">
      <c r="A270" s="17"/>
      <c r="B270" s="70" t="s">
        <v>60</v>
      </c>
      <c r="C270" s="92"/>
      <c r="D270" s="17">
        <f t="shared" si="219"/>
        <v>0.45</v>
      </c>
      <c r="E270" s="17">
        <f t="shared" si="220"/>
        <v>0.36</v>
      </c>
      <c r="F270" s="84">
        <f>$C$264*AE$270/$AD$276</f>
        <v>0</v>
      </c>
      <c r="G270" s="84">
        <f t="shared" ref="G270:W270" si="225">$C$264*AF$270/$AD$276</f>
        <v>0</v>
      </c>
      <c r="H270" s="84">
        <f t="shared" si="225"/>
        <v>3.5999999999999997E-2</v>
      </c>
      <c r="I270" s="84">
        <f t="shared" si="225"/>
        <v>0.16200000000000001</v>
      </c>
      <c r="J270" s="84">
        <f t="shared" si="225"/>
        <v>0</v>
      </c>
      <c r="K270" s="84">
        <f t="shared" si="225"/>
        <v>0</v>
      </c>
      <c r="L270" s="84">
        <f t="shared" si="225"/>
        <v>3.5999999999999999E-3</v>
      </c>
      <c r="M270" s="84">
        <f t="shared" si="225"/>
        <v>0</v>
      </c>
      <c r="N270" s="84">
        <f t="shared" si="225"/>
        <v>5.0400000000000007E-2</v>
      </c>
      <c r="O270" s="84">
        <f t="shared" si="225"/>
        <v>2.1599999999999998E-2</v>
      </c>
      <c r="P270" s="84">
        <f t="shared" si="225"/>
        <v>1.0224</v>
      </c>
      <c r="Q270" s="84">
        <f t="shared" si="225"/>
        <v>0.18</v>
      </c>
      <c r="R270" s="84">
        <f t="shared" si="225"/>
        <v>7.1999999999999995E-2</v>
      </c>
      <c r="S270" s="84">
        <f t="shared" si="225"/>
        <v>0.23400000000000001</v>
      </c>
      <c r="T270" s="84">
        <f t="shared" si="225"/>
        <v>1.8E-3</v>
      </c>
      <c r="U270" s="84">
        <f t="shared" si="225"/>
        <v>0</v>
      </c>
      <c r="V270" s="84">
        <f t="shared" si="225"/>
        <v>0</v>
      </c>
      <c r="W270" s="84">
        <f t="shared" si="225"/>
        <v>0.39600000000000007</v>
      </c>
      <c r="X270" s="17"/>
      <c r="Y270" s="17"/>
      <c r="AB270" s="86" t="s">
        <v>60</v>
      </c>
      <c r="AC270" s="56">
        <v>2.5</v>
      </c>
      <c r="AD270" s="57">
        <v>2</v>
      </c>
      <c r="AE270" s="57">
        <v>0</v>
      </c>
      <c r="AF270" s="57">
        <v>0</v>
      </c>
      <c r="AG270" s="56">
        <v>0.2</v>
      </c>
      <c r="AH270" s="56">
        <v>0.9</v>
      </c>
      <c r="AI270" s="62">
        <v>0</v>
      </c>
      <c r="AJ270" s="62">
        <v>0</v>
      </c>
      <c r="AK270" s="41">
        <v>0.02</v>
      </c>
      <c r="AL270" s="62">
        <v>0</v>
      </c>
      <c r="AM270" s="64">
        <v>0.28000000000000003</v>
      </c>
      <c r="AN270" s="64">
        <v>0.12</v>
      </c>
      <c r="AO270" s="64">
        <v>5.68</v>
      </c>
      <c r="AP270" s="62">
        <v>1</v>
      </c>
      <c r="AQ270" s="63">
        <v>0.4</v>
      </c>
      <c r="AR270" s="63">
        <v>1.3</v>
      </c>
      <c r="AS270" s="64">
        <v>0.01</v>
      </c>
      <c r="AT270" s="28">
        <v>0</v>
      </c>
      <c r="AU270" s="62">
        <v>0</v>
      </c>
      <c r="AV270" s="30">
        <v>2.2000000000000002</v>
      </c>
    </row>
    <row r="271" spans="1:49" x14ac:dyDescent="0.3">
      <c r="A271" s="17"/>
      <c r="B271" s="70" t="s">
        <v>61</v>
      </c>
      <c r="C271" s="92"/>
      <c r="D271" s="17">
        <f t="shared" si="219"/>
        <v>9</v>
      </c>
      <c r="E271" s="17">
        <f t="shared" si="220"/>
        <v>9</v>
      </c>
      <c r="F271" s="84">
        <f>$C$264*AE$271/$AD$276</f>
        <v>0.216</v>
      </c>
      <c r="G271" s="84">
        <f t="shared" ref="G271:W271" si="226">$C$264*AF$271/$AD$276</f>
        <v>1.1879999999999999</v>
      </c>
      <c r="H271" s="84">
        <f t="shared" si="226"/>
        <v>0.28799999999999998</v>
      </c>
      <c r="I271" s="84">
        <f t="shared" si="226"/>
        <v>12.744</v>
      </c>
      <c r="J271" s="84">
        <f t="shared" si="226"/>
        <v>1.8E-3</v>
      </c>
      <c r="K271" s="84">
        <f t="shared" si="226"/>
        <v>7.1999999999999998E-3</v>
      </c>
      <c r="L271" s="84">
        <f t="shared" si="226"/>
        <v>5.7779999999999996</v>
      </c>
      <c r="M271" s="84">
        <f t="shared" si="226"/>
        <v>0</v>
      </c>
      <c r="N271" s="84">
        <f t="shared" si="226"/>
        <v>1.44E-2</v>
      </c>
      <c r="O271" s="84">
        <f t="shared" si="226"/>
        <v>2.7360000000000002</v>
      </c>
      <c r="P271" s="84">
        <f t="shared" si="226"/>
        <v>8.6579999999999995</v>
      </c>
      <c r="Q271" s="84">
        <f t="shared" si="226"/>
        <v>7.02</v>
      </c>
      <c r="R271" s="84">
        <f t="shared" si="226"/>
        <v>0.70199999999999996</v>
      </c>
      <c r="S271" s="84">
        <f t="shared" si="226"/>
        <v>4.68</v>
      </c>
      <c r="T271" s="84">
        <f t="shared" si="226"/>
        <v>1.6199999999999999E-2</v>
      </c>
      <c r="U271" s="84">
        <f t="shared" si="226"/>
        <v>0.81</v>
      </c>
      <c r="V271" s="84">
        <f t="shared" si="226"/>
        <v>3.2399999999999998E-2</v>
      </c>
      <c r="W271" s="84">
        <f t="shared" si="226"/>
        <v>1.26</v>
      </c>
      <c r="X271" s="17"/>
      <c r="Y271" s="17"/>
      <c r="AB271" s="86" t="s">
        <v>61</v>
      </c>
      <c r="AC271" s="57">
        <v>50</v>
      </c>
      <c r="AD271" s="57">
        <v>50</v>
      </c>
      <c r="AE271" s="56">
        <v>1.2</v>
      </c>
      <c r="AF271" s="56">
        <v>6.6</v>
      </c>
      <c r="AG271" s="56">
        <v>1.6</v>
      </c>
      <c r="AH271" s="56">
        <v>70.8</v>
      </c>
      <c r="AI271" s="64">
        <v>0.01</v>
      </c>
      <c r="AJ271" s="64">
        <v>0.04</v>
      </c>
      <c r="AK271" s="29">
        <v>32.1</v>
      </c>
      <c r="AL271" s="62">
        <v>0</v>
      </c>
      <c r="AM271" s="64">
        <v>0.08</v>
      </c>
      <c r="AN271" s="63">
        <v>15.2</v>
      </c>
      <c r="AO271" s="63">
        <v>48.1</v>
      </c>
      <c r="AP271" s="62">
        <v>39</v>
      </c>
      <c r="AQ271" s="63">
        <v>3.9</v>
      </c>
      <c r="AR271" s="62">
        <v>26</v>
      </c>
      <c r="AS271" s="64">
        <v>0.09</v>
      </c>
      <c r="AT271" s="30">
        <v>4.5</v>
      </c>
      <c r="AU271" s="64">
        <v>0.18</v>
      </c>
      <c r="AV271" s="28">
        <v>7</v>
      </c>
    </row>
    <row r="272" spans="1:49" ht="15" customHeight="1" x14ac:dyDescent="0.3">
      <c r="A272" s="17"/>
      <c r="B272" s="70" t="s">
        <v>46</v>
      </c>
      <c r="C272" s="92"/>
      <c r="D272" s="17">
        <f t="shared" si="219"/>
        <v>3.6</v>
      </c>
      <c r="E272" s="17">
        <f t="shared" si="220"/>
        <v>3.6</v>
      </c>
      <c r="F272" s="84">
        <f>$C$264*AE$272/$AD$276</f>
        <v>0</v>
      </c>
      <c r="G272" s="84">
        <f t="shared" ref="G272:W272" si="227">$C$264*AF$272/$AD$276</f>
        <v>3.1680000000000006</v>
      </c>
      <c r="H272" s="84">
        <f t="shared" si="227"/>
        <v>0</v>
      </c>
      <c r="I272" s="84">
        <f t="shared" si="227"/>
        <v>28.475999999999996</v>
      </c>
      <c r="J272" s="84">
        <f t="shared" si="227"/>
        <v>0</v>
      </c>
      <c r="K272" s="84">
        <f t="shared" si="227"/>
        <v>0</v>
      </c>
      <c r="L272" s="84">
        <f t="shared" si="227"/>
        <v>0</v>
      </c>
      <c r="M272" s="84">
        <f t="shared" si="227"/>
        <v>0</v>
      </c>
      <c r="N272" s="84">
        <f t="shared" si="227"/>
        <v>0</v>
      </c>
      <c r="O272" s="84">
        <f t="shared" si="227"/>
        <v>0</v>
      </c>
      <c r="P272" s="84">
        <f t="shared" si="227"/>
        <v>0</v>
      </c>
      <c r="Q272" s="84">
        <f t="shared" si="227"/>
        <v>0</v>
      </c>
      <c r="R272" s="84">
        <f t="shared" si="227"/>
        <v>0</v>
      </c>
      <c r="S272" s="84">
        <f t="shared" si="227"/>
        <v>7.1999999999999995E-2</v>
      </c>
      <c r="T272" s="84">
        <f t="shared" si="227"/>
        <v>0</v>
      </c>
      <c r="U272" s="84">
        <f t="shared" si="227"/>
        <v>0</v>
      </c>
      <c r="V272" s="84">
        <f t="shared" si="227"/>
        <v>0</v>
      </c>
      <c r="W272" s="84">
        <f t="shared" si="227"/>
        <v>0</v>
      </c>
      <c r="X272" s="17"/>
      <c r="Y272" s="17"/>
      <c r="AB272" s="86" t="s">
        <v>46</v>
      </c>
      <c r="AC272" s="57">
        <v>20</v>
      </c>
      <c r="AD272" s="57">
        <v>20</v>
      </c>
      <c r="AE272" s="57">
        <v>0</v>
      </c>
      <c r="AF272" s="56">
        <v>17.600000000000001</v>
      </c>
      <c r="AG272" s="57">
        <v>0</v>
      </c>
      <c r="AH272" s="56">
        <v>158.19999999999999</v>
      </c>
      <c r="AI272" s="62">
        <v>0</v>
      </c>
      <c r="AJ272" s="62">
        <v>0</v>
      </c>
      <c r="AK272" s="28">
        <v>0</v>
      </c>
      <c r="AL272" s="62">
        <v>0</v>
      </c>
      <c r="AM272" s="62">
        <v>0</v>
      </c>
      <c r="AN272" s="62">
        <v>0</v>
      </c>
      <c r="AO272" s="62">
        <v>0</v>
      </c>
      <c r="AP272" s="62">
        <v>0</v>
      </c>
      <c r="AQ272" s="62">
        <v>0</v>
      </c>
      <c r="AR272" s="63">
        <v>0.4</v>
      </c>
      <c r="AS272" s="62">
        <v>0</v>
      </c>
      <c r="AT272" s="28">
        <v>0</v>
      </c>
      <c r="AU272" s="62">
        <v>0</v>
      </c>
      <c r="AV272" s="28">
        <v>0</v>
      </c>
    </row>
    <row r="273" spans="1:49" ht="15" customHeight="1" x14ac:dyDescent="0.3">
      <c r="A273" s="17"/>
      <c r="B273" s="70" t="s">
        <v>58</v>
      </c>
      <c r="C273" s="92"/>
      <c r="D273" s="17">
        <f t="shared" si="219"/>
        <v>3.5999999999999997E-2</v>
      </c>
      <c r="E273" s="17">
        <f t="shared" si="220"/>
        <v>3.5999999999999997E-2</v>
      </c>
      <c r="F273" s="84">
        <f>$C$264*AE$273/$AD$276</f>
        <v>0</v>
      </c>
      <c r="G273" s="84">
        <f t="shared" ref="G273:W273" si="228">$C$264*AF$273/$AD$276</f>
        <v>0</v>
      </c>
      <c r="H273" s="84">
        <f t="shared" si="228"/>
        <v>1.7999999999999999E-2</v>
      </c>
      <c r="I273" s="84">
        <f t="shared" si="228"/>
        <v>0.09</v>
      </c>
      <c r="J273" s="84">
        <f t="shared" si="228"/>
        <v>0</v>
      </c>
      <c r="K273" s="84">
        <f t="shared" si="228"/>
        <v>0</v>
      </c>
      <c r="L273" s="84">
        <f t="shared" si="228"/>
        <v>6.6599999999999993E-2</v>
      </c>
      <c r="M273" s="84">
        <f t="shared" si="228"/>
        <v>0</v>
      </c>
      <c r="N273" s="84">
        <f t="shared" si="228"/>
        <v>7.1999999999999998E-3</v>
      </c>
      <c r="O273" s="84">
        <f t="shared" si="228"/>
        <v>5.3999999999999994E-3</v>
      </c>
      <c r="P273" s="84">
        <f t="shared" si="228"/>
        <v>0.15840000000000001</v>
      </c>
      <c r="Q273" s="84">
        <f t="shared" si="228"/>
        <v>0.27</v>
      </c>
      <c r="R273" s="84">
        <f t="shared" si="228"/>
        <v>3.5999999999999997E-2</v>
      </c>
      <c r="S273" s="84">
        <f t="shared" si="228"/>
        <v>3.5999999999999997E-2</v>
      </c>
      <c r="T273" s="84">
        <f t="shared" si="228"/>
        <v>1.2600000000000002E-2</v>
      </c>
      <c r="U273" s="84">
        <f t="shared" si="228"/>
        <v>0</v>
      </c>
      <c r="V273" s="84">
        <f t="shared" si="228"/>
        <v>0</v>
      </c>
      <c r="W273" s="84">
        <f t="shared" si="228"/>
        <v>0</v>
      </c>
      <c r="X273" s="17"/>
      <c r="Y273" s="17"/>
      <c r="AB273" s="86" t="s">
        <v>58</v>
      </c>
      <c r="AC273" s="56">
        <v>0.2</v>
      </c>
      <c r="AD273" s="56">
        <v>0.2</v>
      </c>
      <c r="AE273" s="57">
        <v>0</v>
      </c>
      <c r="AF273" s="57">
        <v>0</v>
      </c>
      <c r="AG273" s="56">
        <v>0.1</v>
      </c>
      <c r="AH273" s="56">
        <v>0.5</v>
      </c>
      <c r="AI273" s="62">
        <v>0</v>
      </c>
      <c r="AJ273" s="62">
        <v>0</v>
      </c>
      <c r="AK273" s="41">
        <v>0.37</v>
      </c>
      <c r="AL273" s="62">
        <v>0</v>
      </c>
      <c r="AM273" s="64">
        <v>0.04</v>
      </c>
      <c r="AN273" s="64">
        <v>0.03</v>
      </c>
      <c r="AO273" s="64">
        <v>0.88</v>
      </c>
      <c r="AP273" s="63">
        <v>1.5</v>
      </c>
      <c r="AQ273" s="63">
        <v>0.2</v>
      </c>
      <c r="AR273" s="63">
        <v>0.2</v>
      </c>
      <c r="AS273" s="64">
        <v>7.0000000000000007E-2</v>
      </c>
      <c r="AT273" s="28">
        <v>0</v>
      </c>
      <c r="AU273" s="62">
        <v>0</v>
      </c>
      <c r="AV273" s="28">
        <v>0</v>
      </c>
    </row>
    <row r="274" spans="1:49" ht="15" customHeight="1" x14ac:dyDescent="0.3">
      <c r="A274" s="17"/>
      <c r="B274" s="70" t="s">
        <v>38</v>
      </c>
      <c r="C274" s="92"/>
      <c r="D274" s="17">
        <f t="shared" si="219"/>
        <v>0.27</v>
      </c>
      <c r="E274" s="17">
        <f t="shared" si="220"/>
        <v>0.27</v>
      </c>
      <c r="F274" s="84">
        <f>$C$264*AE$274/$AD$276</f>
        <v>0</v>
      </c>
      <c r="G274" s="84">
        <f t="shared" ref="G274:W274" si="229">$C$264*AF$274/$AD$276</f>
        <v>0</v>
      </c>
      <c r="H274" s="84">
        <f t="shared" si="229"/>
        <v>0</v>
      </c>
      <c r="I274" s="84">
        <f t="shared" si="229"/>
        <v>0</v>
      </c>
      <c r="J274" s="84">
        <f t="shared" si="229"/>
        <v>0</v>
      </c>
      <c r="K274" s="84">
        <f t="shared" si="229"/>
        <v>0</v>
      </c>
      <c r="L274" s="84">
        <f t="shared" si="229"/>
        <v>0</v>
      </c>
      <c r="M274" s="84">
        <f t="shared" si="229"/>
        <v>0</v>
      </c>
      <c r="N274" s="84">
        <f t="shared" si="229"/>
        <v>0</v>
      </c>
      <c r="O274" s="84">
        <f t="shared" si="229"/>
        <v>79.38</v>
      </c>
      <c r="P274" s="84">
        <f t="shared" si="229"/>
        <v>1.9800000000000002E-2</v>
      </c>
      <c r="Q274" s="84">
        <f t="shared" si="229"/>
        <v>0.88200000000000012</v>
      </c>
      <c r="R274" s="84">
        <f t="shared" si="229"/>
        <v>5.3999999999999999E-2</v>
      </c>
      <c r="S274" s="84">
        <f t="shared" si="229"/>
        <v>0.18</v>
      </c>
      <c r="T274" s="84">
        <f t="shared" si="229"/>
        <v>7.1999999999999998E-3</v>
      </c>
      <c r="U274" s="84">
        <f t="shared" si="229"/>
        <v>10.8</v>
      </c>
      <c r="V274" s="84">
        <f t="shared" si="229"/>
        <v>0</v>
      </c>
      <c r="W274" s="84">
        <f t="shared" si="229"/>
        <v>0</v>
      </c>
      <c r="X274" s="17"/>
      <c r="Y274" s="17"/>
      <c r="AB274" s="86" t="s">
        <v>38</v>
      </c>
      <c r="AC274" s="56">
        <v>1.5</v>
      </c>
      <c r="AD274" s="56">
        <v>1.5</v>
      </c>
      <c r="AE274" s="57">
        <v>0</v>
      </c>
      <c r="AF274" s="57">
        <v>0</v>
      </c>
      <c r="AG274" s="57">
        <v>0</v>
      </c>
      <c r="AH274" s="57">
        <v>0</v>
      </c>
      <c r="AI274" s="62">
        <v>0</v>
      </c>
      <c r="AJ274" s="62">
        <v>0</v>
      </c>
      <c r="AK274" s="28">
        <v>0</v>
      </c>
      <c r="AL274" s="62">
        <v>0</v>
      </c>
      <c r="AM274" s="62">
        <v>0</v>
      </c>
      <c r="AN274" s="62">
        <v>441</v>
      </c>
      <c r="AO274" s="64">
        <v>0.11</v>
      </c>
      <c r="AP274" s="63">
        <v>4.9000000000000004</v>
      </c>
      <c r="AQ274" s="63">
        <v>0.3</v>
      </c>
      <c r="AR274" s="62">
        <v>1</v>
      </c>
      <c r="AS274" s="64">
        <v>0.04</v>
      </c>
      <c r="AT274" s="28">
        <v>60</v>
      </c>
      <c r="AU274" s="62">
        <v>0</v>
      </c>
      <c r="AV274" s="28">
        <v>0</v>
      </c>
    </row>
    <row r="275" spans="1:49" x14ac:dyDescent="0.3">
      <c r="A275" s="17"/>
      <c r="B275" s="70" t="s">
        <v>62</v>
      </c>
      <c r="C275" s="92"/>
      <c r="D275" s="17">
        <f t="shared" si="219"/>
        <v>144</v>
      </c>
      <c r="E275" s="17">
        <f t="shared" si="220"/>
        <v>144</v>
      </c>
      <c r="F275" s="84">
        <f>$C$264*AE$275/$AD$276</f>
        <v>2.7</v>
      </c>
      <c r="G275" s="84">
        <f t="shared" ref="G275:W275" si="230">$C$264*AF$275/$AD$276</f>
        <v>0.63</v>
      </c>
      <c r="H275" s="84">
        <f t="shared" si="230"/>
        <v>0.39600000000000007</v>
      </c>
      <c r="I275" s="84">
        <f t="shared" si="230"/>
        <v>18.108000000000001</v>
      </c>
      <c r="J275" s="84">
        <f t="shared" si="230"/>
        <v>0</v>
      </c>
      <c r="K275" s="84">
        <f t="shared" si="230"/>
        <v>0</v>
      </c>
      <c r="L275" s="84">
        <f t="shared" si="230"/>
        <v>0</v>
      </c>
      <c r="M275" s="84">
        <f t="shared" si="230"/>
        <v>0</v>
      </c>
      <c r="N275" s="84">
        <f t="shared" si="230"/>
        <v>0</v>
      </c>
      <c r="O275" s="84">
        <f t="shared" si="230"/>
        <v>0</v>
      </c>
      <c r="P275" s="84">
        <f t="shared" si="230"/>
        <v>0</v>
      </c>
      <c r="Q275" s="84">
        <f t="shared" si="230"/>
        <v>0</v>
      </c>
      <c r="R275" s="84">
        <f t="shared" si="230"/>
        <v>0</v>
      </c>
      <c r="S275" s="84">
        <f t="shared" si="230"/>
        <v>0</v>
      </c>
      <c r="T275" s="84">
        <f t="shared" si="230"/>
        <v>0</v>
      </c>
      <c r="U275" s="84">
        <f t="shared" si="230"/>
        <v>0</v>
      </c>
      <c r="V275" s="84">
        <f t="shared" si="230"/>
        <v>0</v>
      </c>
      <c r="W275" s="84">
        <f t="shared" si="230"/>
        <v>0</v>
      </c>
      <c r="X275" s="17"/>
      <c r="Y275" s="17"/>
      <c r="AB275" s="86" t="s">
        <v>62</v>
      </c>
      <c r="AC275" s="57">
        <v>800</v>
      </c>
      <c r="AD275" s="57">
        <v>800</v>
      </c>
      <c r="AE275" s="57">
        <v>15</v>
      </c>
      <c r="AF275" s="56">
        <v>3.5</v>
      </c>
      <c r="AG275" s="56">
        <v>2.2000000000000002</v>
      </c>
      <c r="AH275" s="56">
        <v>100.6</v>
      </c>
      <c r="AI275" s="62">
        <v>0</v>
      </c>
      <c r="AJ275" s="62">
        <v>0</v>
      </c>
      <c r="AK275" s="28">
        <v>0</v>
      </c>
      <c r="AL275" s="62">
        <v>0</v>
      </c>
      <c r="AM275" s="62">
        <v>0</v>
      </c>
      <c r="AN275" s="62">
        <v>0</v>
      </c>
      <c r="AO275" s="62">
        <v>0</v>
      </c>
      <c r="AP275" s="62">
        <v>0</v>
      </c>
      <c r="AQ275" s="62">
        <v>0</v>
      </c>
      <c r="AR275" s="62">
        <v>0</v>
      </c>
      <c r="AS275" s="62">
        <v>0</v>
      </c>
      <c r="AT275" s="28">
        <v>0</v>
      </c>
      <c r="AU275" s="62">
        <v>0</v>
      </c>
      <c r="AV275" s="28">
        <v>0</v>
      </c>
    </row>
    <row r="276" spans="1:49" x14ac:dyDescent="0.3">
      <c r="A276" s="17"/>
      <c r="B276" s="69" t="s">
        <v>40</v>
      </c>
      <c r="C276" s="92"/>
      <c r="D276" s="17"/>
      <c r="E276" s="17"/>
      <c r="F276" s="18">
        <f>SUM(F265:F275)</f>
        <v>4.1580000000000004</v>
      </c>
      <c r="G276" s="18">
        <f t="shared" ref="G276:W276" si="231">SUM(G265:G275)</f>
        <v>5.0580000000000007</v>
      </c>
      <c r="H276" s="18">
        <f t="shared" si="231"/>
        <v>5.1479999999999997</v>
      </c>
      <c r="I276" s="18">
        <f t="shared" si="231"/>
        <v>82.98</v>
      </c>
      <c r="J276" s="18">
        <f t="shared" si="231"/>
        <v>1.9799999999999998E-2</v>
      </c>
      <c r="K276" s="18">
        <f t="shared" si="231"/>
        <v>2.8799999999999999E-2</v>
      </c>
      <c r="L276" s="18">
        <f t="shared" si="231"/>
        <v>94.451400000000007</v>
      </c>
      <c r="M276" s="18">
        <f t="shared" si="231"/>
        <v>0</v>
      </c>
      <c r="N276" s="18">
        <f t="shared" si="231"/>
        <v>9.687599999999998</v>
      </c>
      <c r="O276" s="18">
        <f t="shared" si="231"/>
        <v>88.621199999999988</v>
      </c>
      <c r="P276" s="18">
        <f t="shared" si="231"/>
        <v>165.55859999999998</v>
      </c>
      <c r="Q276" s="18">
        <f t="shared" si="231"/>
        <v>33.768000000000001</v>
      </c>
      <c r="R276" s="18">
        <f t="shared" si="231"/>
        <v>11.79</v>
      </c>
      <c r="S276" s="18">
        <f t="shared" si="231"/>
        <v>27.918000000000003</v>
      </c>
      <c r="T276" s="18">
        <f t="shared" si="231"/>
        <v>0.43020000000000003</v>
      </c>
      <c r="U276" s="18">
        <f t="shared" si="231"/>
        <v>13.734000000000002</v>
      </c>
      <c r="V276" s="18">
        <f t="shared" si="231"/>
        <v>0.30779999999999996</v>
      </c>
      <c r="W276" s="18">
        <f t="shared" si="231"/>
        <v>13.212000000000002</v>
      </c>
      <c r="X276" s="17"/>
      <c r="Y276" s="17"/>
      <c r="AB276" s="87" t="s">
        <v>40</v>
      </c>
      <c r="AC276" s="59"/>
      <c r="AD276" s="60">
        <v>1000</v>
      </c>
      <c r="AE276" s="61">
        <v>23.1</v>
      </c>
      <c r="AF276" s="61">
        <v>28.1</v>
      </c>
      <c r="AG276" s="61">
        <v>28.6</v>
      </c>
      <c r="AH276" s="60">
        <v>461</v>
      </c>
      <c r="AI276" s="65">
        <v>0.11</v>
      </c>
      <c r="AJ276" s="65">
        <v>0.16</v>
      </c>
      <c r="AK276" s="33">
        <v>525</v>
      </c>
      <c r="AL276" s="66">
        <v>0</v>
      </c>
      <c r="AM276" s="83">
        <v>53.8</v>
      </c>
      <c r="AN276" s="66">
        <v>493</v>
      </c>
      <c r="AO276" s="66">
        <v>920</v>
      </c>
      <c r="AP276" s="66">
        <v>187</v>
      </c>
      <c r="AQ276" s="66">
        <v>66</v>
      </c>
      <c r="AR276" s="66">
        <v>155</v>
      </c>
      <c r="AS276" s="65">
        <v>2.39</v>
      </c>
      <c r="AT276" s="32">
        <v>76</v>
      </c>
      <c r="AU276" s="65">
        <v>1.71</v>
      </c>
      <c r="AV276" s="32">
        <v>74</v>
      </c>
    </row>
    <row r="277" spans="1:49" x14ac:dyDescent="0.3">
      <c r="A277" s="17" t="s">
        <v>163</v>
      </c>
      <c r="B277" s="17"/>
      <c r="C277" s="92">
        <v>90</v>
      </c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 t="s">
        <v>164</v>
      </c>
      <c r="Y277" s="17">
        <v>32</v>
      </c>
      <c r="AA277" t="s">
        <v>163</v>
      </c>
      <c r="AH277" s="232"/>
      <c r="AW277" t="s">
        <v>164</v>
      </c>
    </row>
    <row r="278" spans="1:49" ht="15" customHeight="1" x14ac:dyDescent="0.3">
      <c r="A278" s="17"/>
      <c r="B278" s="70" t="s">
        <v>65</v>
      </c>
      <c r="C278" s="92"/>
      <c r="D278" s="17">
        <f>C$277*AC278/AD$282</f>
        <v>30.599999999999998</v>
      </c>
      <c r="E278" s="17">
        <f>C$277*AD278/AD$282</f>
        <v>30.599999999999998</v>
      </c>
      <c r="F278" s="84">
        <f>$C$277*AE$278/$AD$282</f>
        <v>3.15</v>
      </c>
      <c r="G278" s="84">
        <f t="shared" ref="G278:W278" si="232">$C$277*AF$278/$AD$282</f>
        <v>0.375</v>
      </c>
      <c r="H278" s="84">
        <f t="shared" si="232"/>
        <v>19.649999999999999</v>
      </c>
      <c r="I278" s="84">
        <f t="shared" si="232"/>
        <v>94.35</v>
      </c>
      <c r="J278" s="84">
        <f t="shared" si="232"/>
        <v>3.7499999999999999E-2</v>
      </c>
      <c r="K278" s="84">
        <f t="shared" si="232"/>
        <v>1.5000000000000001E-2</v>
      </c>
      <c r="L278" s="84">
        <f t="shared" si="232"/>
        <v>0</v>
      </c>
      <c r="M278" s="84">
        <f t="shared" si="232"/>
        <v>0</v>
      </c>
      <c r="N278" s="84">
        <f t="shared" si="232"/>
        <v>0</v>
      </c>
      <c r="O278" s="84">
        <f t="shared" si="232"/>
        <v>0.67500000000000004</v>
      </c>
      <c r="P278" s="84">
        <f t="shared" si="232"/>
        <v>31.5</v>
      </c>
      <c r="Q278" s="84">
        <f t="shared" si="232"/>
        <v>5.0999999999999996</v>
      </c>
      <c r="R278" s="84">
        <f t="shared" si="232"/>
        <v>4.2750000000000004</v>
      </c>
      <c r="S278" s="84">
        <f t="shared" si="232"/>
        <v>23.25</v>
      </c>
      <c r="T278" s="84">
        <f t="shared" si="232"/>
        <v>0.42749999999999999</v>
      </c>
      <c r="U278" s="84">
        <f t="shared" si="232"/>
        <v>0.45</v>
      </c>
      <c r="V278" s="84">
        <f t="shared" si="232"/>
        <v>0</v>
      </c>
      <c r="W278" s="84">
        <f t="shared" si="232"/>
        <v>7.05</v>
      </c>
      <c r="X278" s="17"/>
      <c r="Y278" s="17"/>
      <c r="AB278" s="86" t="s">
        <v>65</v>
      </c>
      <c r="AC278" s="56">
        <v>40.799999999999997</v>
      </c>
      <c r="AD278" s="56">
        <v>40.799999999999997</v>
      </c>
      <c r="AE278" s="56">
        <v>4.2</v>
      </c>
      <c r="AF278" s="56">
        <v>0.5</v>
      </c>
      <c r="AG278" s="56">
        <v>26.2</v>
      </c>
      <c r="AH278" s="56">
        <v>125.8</v>
      </c>
      <c r="AI278" s="71">
        <v>0.05</v>
      </c>
      <c r="AJ278" s="71">
        <v>0.02</v>
      </c>
      <c r="AK278" s="19">
        <v>0</v>
      </c>
      <c r="AL278" s="57">
        <v>0</v>
      </c>
      <c r="AM278" s="57">
        <v>0</v>
      </c>
      <c r="AN278" s="56">
        <v>0.9</v>
      </c>
      <c r="AO278" s="57">
        <v>42</v>
      </c>
      <c r="AP278" s="56">
        <v>6.8</v>
      </c>
      <c r="AQ278" s="56">
        <v>5.7</v>
      </c>
      <c r="AR278" s="57">
        <v>31</v>
      </c>
      <c r="AS278" s="71">
        <v>0.56999999999999995</v>
      </c>
      <c r="AT278" s="24">
        <v>0.6</v>
      </c>
      <c r="AU278" s="57">
        <v>0</v>
      </c>
      <c r="AV278" s="20">
        <v>9.4</v>
      </c>
    </row>
    <row r="279" spans="1:49" ht="15" customHeight="1" x14ac:dyDescent="0.3">
      <c r="A279" s="17"/>
      <c r="B279" s="70" t="s">
        <v>37</v>
      </c>
      <c r="C279" s="92"/>
      <c r="D279" s="17">
        <f t="shared" ref="D279:D281" si="233">C$277*AC279/AD$282</f>
        <v>1.5</v>
      </c>
      <c r="E279" s="17">
        <f t="shared" ref="E279:E281" si="234">C$277*AD279/AD$282</f>
        <v>1.5</v>
      </c>
      <c r="F279" s="84">
        <f>$C$277*AE$279/$AD$282</f>
        <v>7.4999999999999997E-2</v>
      </c>
      <c r="G279" s="84">
        <f t="shared" ref="G279:W279" si="235">$C$277*AF$279/$AD$282</f>
        <v>2.5499999999999998</v>
      </c>
      <c r="H279" s="84">
        <f t="shared" si="235"/>
        <v>7.4999999999999997E-2</v>
      </c>
      <c r="I279" s="84">
        <f t="shared" si="235"/>
        <v>23.774999999999999</v>
      </c>
      <c r="J279" s="84">
        <f t="shared" si="235"/>
        <v>0</v>
      </c>
      <c r="K279" s="84">
        <f t="shared" si="235"/>
        <v>7.5000000000000006E-3</v>
      </c>
      <c r="L279" s="84">
        <f t="shared" si="235"/>
        <v>11.025</v>
      </c>
      <c r="M279" s="84">
        <f t="shared" si="235"/>
        <v>5.2500000000000005E-2</v>
      </c>
      <c r="N279" s="84">
        <f t="shared" si="235"/>
        <v>0</v>
      </c>
      <c r="O279" s="84">
        <f t="shared" si="235"/>
        <v>0.45</v>
      </c>
      <c r="P279" s="84">
        <f t="shared" si="235"/>
        <v>1.0499999999999998</v>
      </c>
      <c r="Q279" s="84">
        <f t="shared" si="235"/>
        <v>0.9</v>
      </c>
      <c r="R279" s="84">
        <f t="shared" si="235"/>
        <v>0</v>
      </c>
      <c r="S279" s="84">
        <f t="shared" si="235"/>
        <v>1.0499999999999998</v>
      </c>
      <c r="T279" s="84">
        <f t="shared" si="235"/>
        <v>7.5000000000000006E-3</v>
      </c>
      <c r="U279" s="84">
        <f t="shared" si="235"/>
        <v>0</v>
      </c>
      <c r="V279" s="84">
        <f t="shared" si="235"/>
        <v>3.7499999999999999E-2</v>
      </c>
      <c r="W279" s="84">
        <f t="shared" si="235"/>
        <v>0.15</v>
      </c>
      <c r="X279" s="17"/>
      <c r="Y279" s="17"/>
      <c r="AB279" s="86" t="s">
        <v>37</v>
      </c>
      <c r="AC279" s="299">
        <v>2</v>
      </c>
      <c r="AD279" s="299">
        <v>2</v>
      </c>
      <c r="AE279" s="56">
        <v>0.1</v>
      </c>
      <c r="AF279" s="56">
        <v>3.4</v>
      </c>
      <c r="AG279" s="56">
        <v>0.1</v>
      </c>
      <c r="AH279" s="56">
        <v>31.7</v>
      </c>
      <c r="AI279" s="57">
        <v>0</v>
      </c>
      <c r="AJ279" s="71">
        <v>0.01</v>
      </c>
      <c r="AK279" s="20">
        <v>14.7</v>
      </c>
      <c r="AL279" s="71">
        <v>7.0000000000000007E-2</v>
      </c>
      <c r="AM279" s="57">
        <v>0</v>
      </c>
      <c r="AN279" s="56">
        <v>0.6</v>
      </c>
      <c r="AO279" s="56">
        <v>1.4</v>
      </c>
      <c r="AP279" s="56">
        <v>1.2</v>
      </c>
      <c r="AQ279" s="57">
        <v>0</v>
      </c>
      <c r="AR279" s="56">
        <v>1.4</v>
      </c>
      <c r="AS279" s="71">
        <v>0.01</v>
      </c>
      <c r="AT279" s="25">
        <v>0</v>
      </c>
      <c r="AU279" s="71">
        <v>0.05</v>
      </c>
      <c r="AV279" s="20">
        <v>0.2</v>
      </c>
    </row>
    <row r="280" spans="1:49" ht="15" customHeight="1" x14ac:dyDescent="0.3">
      <c r="A280" s="17"/>
      <c r="B280" s="70" t="s">
        <v>38</v>
      </c>
      <c r="C280" s="92"/>
      <c r="D280" s="17">
        <f t="shared" si="233"/>
        <v>0.3</v>
      </c>
      <c r="E280" s="17">
        <f t="shared" si="234"/>
        <v>0.3</v>
      </c>
      <c r="F280" s="84">
        <f>$C$277*AE$280/$AD$282</f>
        <v>0</v>
      </c>
      <c r="G280" s="84">
        <f t="shared" ref="G280:W280" si="236">$C$277*AF$280/$AD$282</f>
        <v>0</v>
      </c>
      <c r="H280" s="84">
        <f t="shared" si="236"/>
        <v>0</v>
      </c>
      <c r="I280" s="84">
        <f t="shared" si="236"/>
        <v>0</v>
      </c>
      <c r="J280" s="84">
        <f t="shared" si="236"/>
        <v>0</v>
      </c>
      <c r="K280" s="84">
        <f t="shared" si="236"/>
        <v>0</v>
      </c>
      <c r="L280" s="84">
        <f t="shared" si="236"/>
        <v>0</v>
      </c>
      <c r="M280" s="84">
        <f t="shared" si="236"/>
        <v>0</v>
      </c>
      <c r="N280" s="84">
        <f t="shared" si="236"/>
        <v>0</v>
      </c>
      <c r="O280" s="84">
        <f t="shared" si="236"/>
        <v>88.5</v>
      </c>
      <c r="P280" s="84">
        <f t="shared" si="236"/>
        <v>0</v>
      </c>
      <c r="Q280" s="84">
        <f t="shared" si="236"/>
        <v>0.97499999999999998</v>
      </c>
      <c r="R280" s="84">
        <f t="shared" si="236"/>
        <v>7.4999999999999997E-2</v>
      </c>
      <c r="S280" s="84">
        <f t="shared" si="236"/>
        <v>0.22500000000000001</v>
      </c>
      <c r="T280" s="84">
        <f t="shared" si="236"/>
        <v>7.5000000000000006E-3</v>
      </c>
      <c r="U280" s="84">
        <f t="shared" si="236"/>
        <v>12</v>
      </c>
      <c r="V280" s="84">
        <f t="shared" si="236"/>
        <v>0</v>
      </c>
      <c r="W280" s="84">
        <f t="shared" si="236"/>
        <v>0</v>
      </c>
      <c r="X280" s="17"/>
      <c r="Y280" s="17"/>
      <c r="AB280" s="86" t="s">
        <v>38</v>
      </c>
      <c r="AC280" s="56">
        <v>0.4</v>
      </c>
      <c r="AD280" s="56">
        <v>0.4</v>
      </c>
      <c r="AE280" s="57">
        <v>0</v>
      </c>
      <c r="AF280" s="57">
        <v>0</v>
      </c>
      <c r="AG280" s="57">
        <v>0</v>
      </c>
      <c r="AH280" s="57">
        <v>0</v>
      </c>
      <c r="AI280" s="57">
        <v>0</v>
      </c>
      <c r="AJ280" s="57">
        <v>0</v>
      </c>
      <c r="AK280" s="19">
        <v>0</v>
      </c>
      <c r="AL280" s="57">
        <v>0</v>
      </c>
      <c r="AM280" s="57">
        <v>0</v>
      </c>
      <c r="AN280" s="57">
        <v>118</v>
      </c>
      <c r="AO280" s="57">
        <v>0</v>
      </c>
      <c r="AP280" s="56">
        <v>1.3</v>
      </c>
      <c r="AQ280" s="56">
        <v>0.1</v>
      </c>
      <c r="AR280" s="56">
        <v>0.3</v>
      </c>
      <c r="AS280" s="71">
        <v>0.01</v>
      </c>
      <c r="AT280" s="39">
        <v>16</v>
      </c>
      <c r="AU280" s="57">
        <v>0</v>
      </c>
      <c r="AV280" s="19">
        <v>0</v>
      </c>
    </row>
    <row r="281" spans="1:49" x14ac:dyDescent="0.3">
      <c r="A281" s="17"/>
      <c r="B281" s="70" t="s">
        <v>39</v>
      </c>
      <c r="C281" s="92"/>
      <c r="D281" s="17">
        <f t="shared" si="233"/>
        <v>183.6</v>
      </c>
      <c r="E281" s="17">
        <f t="shared" si="234"/>
        <v>183.6</v>
      </c>
      <c r="F281" s="84">
        <f>$C$277*AE$281/$AD$282</f>
        <v>0</v>
      </c>
      <c r="G281" s="84">
        <f t="shared" ref="G281:W281" si="237">$C$277*AF$281/$AD$282</f>
        <v>0</v>
      </c>
      <c r="H281" s="84">
        <f t="shared" si="237"/>
        <v>0</v>
      </c>
      <c r="I281" s="84">
        <f t="shared" si="237"/>
        <v>0</v>
      </c>
      <c r="J281" s="84">
        <f t="shared" si="237"/>
        <v>0</v>
      </c>
      <c r="K281" s="84">
        <f t="shared" si="237"/>
        <v>0</v>
      </c>
      <c r="L281" s="84">
        <f t="shared" si="237"/>
        <v>0</v>
      </c>
      <c r="M281" s="84">
        <f t="shared" si="237"/>
        <v>0</v>
      </c>
      <c r="N281" s="84">
        <f t="shared" si="237"/>
        <v>0</v>
      </c>
      <c r="O281" s="84">
        <f t="shared" si="237"/>
        <v>0</v>
      </c>
      <c r="P281" s="84">
        <f t="shared" si="237"/>
        <v>0</v>
      </c>
      <c r="Q281" s="84">
        <f t="shared" si="237"/>
        <v>0</v>
      </c>
      <c r="R281" s="84">
        <f t="shared" si="237"/>
        <v>0</v>
      </c>
      <c r="S281" s="84">
        <f t="shared" si="237"/>
        <v>0</v>
      </c>
      <c r="T281" s="84">
        <f t="shared" si="237"/>
        <v>0</v>
      </c>
      <c r="U281" s="84">
        <f t="shared" si="237"/>
        <v>0</v>
      </c>
      <c r="V281" s="84">
        <f t="shared" si="237"/>
        <v>0</v>
      </c>
      <c r="W281" s="84">
        <f t="shared" si="237"/>
        <v>0</v>
      </c>
      <c r="X281" s="17"/>
      <c r="Y281" s="17"/>
      <c r="AB281" s="86" t="s">
        <v>39</v>
      </c>
      <c r="AC281" s="56">
        <v>244.8</v>
      </c>
      <c r="AD281" s="56">
        <v>244.8</v>
      </c>
      <c r="AE281" s="57">
        <v>0</v>
      </c>
      <c r="AF281" s="57">
        <v>0</v>
      </c>
      <c r="AG281" s="57">
        <v>0</v>
      </c>
      <c r="AH281" s="57">
        <v>0</v>
      </c>
      <c r="AI281" s="57">
        <v>0</v>
      </c>
      <c r="AJ281" s="57">
        <v>0</v>
      </c>
      <c r="AK281" s="19">
        <v>0</v>
      </c>
      <c r="AL281" s="57">
        <v>0</v>
      </c>
      <c r="AM281" s="57">
        <v>0</v>
      </c>
      <c r="AN281" s="57">
        <v>0</v>
      </c>
      <c r="AO281" s="57">
        <v>0</v>
      </c>
      <c r="AP281" s="57">
        <v>0</v>
      </c>
      <c r="AQ281" s="57">
        <v>0</v>
      </c>
      <c r="AR281" s="57">
        <v>0</v>
      </c>
      <c r="AS281" s="57">
        <v>0</v>
      </c>
      <c r="AT281" s="25">
        <v>0</v>
      </c>
      <c r="AU281" s="57">
        <v>0</v>
      </c>
      <c r="AV281" s="19">
        <v>0</v>
      </c>
    </row>
    <row r="282" spans="1:49" x14ac:dyDescent="0.3">
      <c r="A282" s="17"/>
      <c r="B282" s="69" t="s">
        <v>40</v>
      </c>
      <c r="C282" s="92"/>
      <c r="D282" s="17"/>
      <c r="E282" s="17"/>
      <c r="F282" s="18">
        <f>SUM(F278:F281)</f>
        <v>3.2250000000000001</v>
      </c>
      <c r="G282" s="18">
        <f t="shared" ref="G282:W282" si="238">SUM(G278:G281)</f>
        <v>2.9249999999999998</v>
      </c>
      <c r="H282" s="18">
        <f t="shared" si="238"/>
        <v>19.724999999999998</v>
      </c>
      <c r="I282" s="18">
        <f t="shared" si="238"/>
        <v>118.125</v>
      </c>
      <c r="J282" s="18">
        <f t="shared" si="238"/>
        <v>3.7499999999999999E-2</v>
      </c>
      <c r="K282" s="18">
        <f t="shared" si="238"/>
        <v>2.2500000000000003E-2</v>
      </c>
      <c r="L282" s="18">
        <f t="shared" si="238"/>
        <v>11.025</v>
      </c>
      <c r="M282" s="18">
        <f t="shared" si="238"/>
        <v>5.2500000000000005E-2</v>
      </c>
      <c r="N282" s="18">
        <f t="shared" si="238"/>
        <v>0</v>
      </c>
      <c r="O282" s="18">
        <f t="shared" si="238"/>
        <v>89.625</v>
      </c>
      <c r="P282" s="18">
        <f t="shared" si="238"/>
        <v>32.549999999999997</v>
      </c>
      <c r="Q282" s="18">
        <f t="shared" si="238"/>
        <v>6.9749999999999996</v>
      </c>
      <c r="R282" s="18">
        <f t="shared" si="238"/>
        <v>4.3500000000000005</v>
      </c>
      <c r="S282" s="18">
        <f t="shared" si="238"/>
        <v>24.525000000000002</v>
      </c>
      <c r="T282" s="18">
        <f t="shared" si="238"/>
        <v>0.4425</v>
      </c>
      <c r="U282" s="18">
        <f t="shared" si="238"/>
        <v>12.45</v>
      </c>
      <c r="V282" s="18">
        <f t="shared" si="238"/>
        <v>3.7499999999999999E-2</v>
      </c>
      <c r="W282" s="18">
        <f t="shared" si="238"/>
        <v>7.2</v>
      </c>
      <c r="X282" s="17"/>
      <c r="Y282" s="17"/>
      <c r="AB282" s="87" t="s">
        <v>40</v>
      </c>
      <c r="AC282" s="59"/>
      <c r="AD282" s="60">
        <v>120</v>
      </c>
      <c r="AE282" s="61">
        <v>4.3</v>
      </c>
      <c r="AF282" s="61">
        <v>3.9</v>
      </c>
      <c r="AG282" s="61">
        <v>26.2</v>
      </c>
      <c r="AH282" s="61">
        <v>157.4</v>
      </c>
      <c r="AI282" s="88">
        <v>0.05</v>
      </c>
      <c r="AJ282" s="88">
        <v>0.02</v>
      </c>
      <c r="AK282" s="22">
        <v>14.7</v>
      </c>
      <c r="AL282" s="88">
        <v>7.0000000000000007E-2</v>
      </c>
      <c r="AM282" s="60">
        <v>0</v>
      </c>
      <c r="AN282" s="60">
        <v>119</v>
      </c>
      <c r="AO282" s="60">
        <v>43</v>
      </c>
      <c r="AP282" s="61">
        <v>9.3000000000000007</v>
      </c>
      <c r="AQ282" s="61">
        <v>5.8</v>
      </c>
      <c r="AR282" s="60">
        <v>33</v>
      </c>
      <c r="AS282" s="88">
        <v>0.57999999999999996</v>
      </c>
      <c r="AT282" s="27">
        <v>17</v>
      </c>
      <c r="AU282" s="88">
        <v>0.05</v>
      </c>
      <c r="AV282" s="22">
        <v>9.5</v>
      </c>
    </row>
    <row r="283" spans="1:49" x14ac:dyDescent="0.3">
      <c r="A283" s="17" t="s">
        <v>165</v>
      </c>
      <c r="B283" s="17"/>
      <c r="C283" s="92">
        <v>100</v>
      </c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 t="s">
        <v>166</v>
      </c>
      <c r="Y283" s="17">
        <v>33</v>
      </c>
      <c r="AA283" t="s">
        <v>165</v>
      </c>
      <c r="AW283" t="s">
        <v>166</v>
      </c>
    </row>
    <row r="284" spans="1:49" ht="15" customHeight="1" x14ac:dyDescent="0.3">
      <c r="A284" s="17"/>
      <c r="B284" s="70" t="s">
        <v>64</v>
      </c>
      <c r="C284" s="92"/>
      <c r="D284" s="17">
        <f>C$283*AC284/AD$293</f>
        <v>91.25</v>
      </c>
      <c r="E284" s="17">
        <f>C$283*AD284/AD$293</f>
        <v>80.749999999999986</v>
      </c>
      <c r="F284" s="84">
        <f>$C$283*AE$284/$AD$293</f>
        <v>14.125</v>
      </c>
      <c r="G284" s="84">
        <f t="shared" ref="G284:W284" si="239">$C$283*AF$284/$AD$293</f>
        <v>11.375</v>
      </c>
      <c r="H284" s="84">
        <f t="shared" si="239"/>
        <v>0</v>
      </c>
      <c r="I284" s="84">
        <f t="shared" si="239"/>
        <v>158.75</v>
      </c>
      <c r="J284" s="84">
        <f t="shared" si="239"/>
        <v>3.7499999999999999E-2</v>
      </c>
      <c r="K284" s="84">
        <f t="shared" si="239"/>
        <v>0.1</v>
      </c>
      <c r="L284" s="84">
        <f t="shared" si="239"/>
        <v>0</v>
      </c>
      <c r="M284" s="84">
        <f t="shared" si="239"/>
        <v>0</v>
      </c>
      <c r="N284" s="84">
        <f t="shared" si="239"/>
        <v>0</v>
      </c>
      <c r="O284" s="84">
        <f t="shared" si="239"/>
        <v>40</v>
      </c>
      <c r="P284" s="84">
        <f t="shared" si="239"/>
        <v>218.75</v>
      </c>
      <c r="Q284" s="84">
        <f t="shared" si="239"/>
        <v>6.3749999999999991</v>
      </c>
      <c r="R284" s="84">
        <f t="shared" si="239"/>
        <v>15</v>
      </c>
      <c r="S284" s="84">
        <f t="shared" si="239"/>
        <v>132.5</v>
      </c>
      <c r="T284" s="84">
        <f t="shared" si="239"/>
        <v>1.9</v>
      </c>
      <c r="U284" s="84">
        <f t="shared" si="239"/>
        <v>5.875</v>
      </c>
      <c r="V284" s="84">
        <f t="shared" si="239"/>
        <v>0</v>
      </c>
      <c r="W284" s="84">
        <f t="shared" si="239"/>
        <v>51.25</v>
      </c>
      <c r="X284" s="17"/>
      <c r="Y284" s="17"/>
      <c r="AB284" s="86" t="s">
        <v>64</v>
      </c>
      <c r="AC284" s="57">
        <v>73</v>
      </c>
      <c r="AD284" s="56">
        <v>64.599999999999994</v>
      </c>
      <c r="AE284" s="56">
        <v>11.3</v>
      </c>
      <c r="AF284" s="56">
        <v>9.1</v>
      </c>
      <c r="AG284" s="57">
        <v>0</v>
      </c>
      <c r="AH284" s="57">
        <v>127</v>
      </c>
      <c r="AI284" s="64">
        <v>0.03</v>
      </c>
      <c r="AJ284" s="64">
        <v>0.08</v>
      </c>
      <c r="AK284" s="28">
        <v>0</v>
      </c>
      <c r="AL284" s="62">
        <v>0</v>
      </c>
      <c r="AM284" s="62">
        <v>0</v>
      </c>
      <c r="AN284" s="62">
        <v>32</v>
      </c>
      <c r="AO284" s="62">
        <v>175</v>
      </c>
      <c r="AP284" s="63">
        <v>5.0999999999999996</v>
      </c>
      <c r="AQ284" s="62">
        <v>12</v>
      </c>
      <c r="AR284" s="62">
        <v>106</v>
      </c>
      <c r="AS284" s="64">
        <v>1.52</v>
      </c>
      <c r="AT284" s="29">
        <v>4.7</v>
      </c>
      <c r="AU284" s="62">
        <v>0</v>
      </c>
      <c r="AV284" s="28">
        <v>41</v>
      </c>
    </row>
    <row r="285" spans="1:49" x14ac:dyDescent="0.3">
      <c r="A285" s="17"/>
      <c r="B285" s="70" t="s">
        <v>51</v>
      </c>
      <c r="C285" s="92"/>
      <c r="D285" s="17">
        <f t="shared" ref="D285:D292" si="240">C$283*AC285/AD$293</f>
        <v>9.125</v>
      </c>
      <c r="E285" s="17">
        <f t="shared" ref="E285:E292" si="241">C$283*AD285/AD$293</f>
        <v>7.25</v>
      </c>
      <c r="F285" s="84">
        <f>$C$283*AE$285/$AD$293</f>
        <v>0.125</v>
      </c>
      <c r="G285" s="84">
        <f t="shared" ref="G285:W285" si="242">$C$283*AF$285/$AD$293</f>
        <v>0</v>
      </c>
      <c r="H285" s="84">
        <f t="shared" si="242"/>
        <v>0.5</v>
      </c>
      <c r="I285" s="84">
        <f t="shared" si="242"/>
        <v>2.25</v>
      </c>
      <c r="J285" s="84">
        <f t="shared" si="242"/>
        <v>0</v>
      </c>
      <c r="K285" s="84">
        <f t="shared" si="242"/>
        <v>0</v>
      </c>
      <c r="L285" s="84">
        <f t="shared" si="242"/>
        <v>87.624999999999986</v>
      </c>
      <c r="M285" s="84">
        <f t="shared" si="242"/>
        <v>0</v>
      </c>
      <c r="N285" s="84">
        <f t="shared" si="242"/>
        <v>0.15</v>
      </c>
      <c r="O285" s="84">
        <f t="shared" si="242"/>
        <v>1.125</v>
      </c>
      <c r="P285" s="84">
        <f t="shared" si="242"/>
        <v>12.112500000000001</v>
      </c>
      <c r="Q285" s="84">
        <f t="shared" si="242"/>
        <v>1.75</v>
      </c>
      <c r="R285" s="84">
        <f t="shared" si="242"/>
        <v>2.375</v>
      </c>
      <c r="S285" s="84">
        <f t="shared" si="242"/>
        <v>3.5</v>
      </c>
      <c r="T285" s="84">
        <f t="shared" si="242"/>
        <v>0.05</v>
      </c>
      <c r="U285" s="84">
        <f t="shared" si="242"/>
        <v>0.375</v>
      </c>
      <c r="V285" s="84">
        <f t="shared" si="242"/>
        <v>1.2500000000000001E-2</v>
      </c>
      <c r="W285" s="84">
        <f t="shared" si="242"/>
        <v>4</v>
      </c>
      <c r="X285" s="17"/>
      <c r="Y285" s="17"/>
      <c r="AB285" s="86" t="s">
        <v>51</v>
      </c>
      <c r="AC285" s="56">
        <v>7.3</v>
      </c>
      <c r="AD285" s="56">
        <v>5.8</v>
      </c>
      <c r="AE285" s="56">
        <v>0.1</v>
      </c>
      <c r="AF285" s="57">
        <v>0</v>
      </c>
      <c r="AG285" s="56">
        <v>0.4</v>
      </c>
      <c r="AH285" s="56">
        <v>1.8</v>
      </c>
      <c r="AI285" s="62">
        <v>0</v>
      </c>
      <c r="AJ285" s="62">
        <v>0</v>
      </c>
      <c r="AK285" s="30">
        <v>70.099999999999994</v>
      </c>
      <c r="AL285" s="62">
        <v>0</v>
      </c>
      <c r="AM285" s="64">
        <v>0.12</v>
      </c>
      <c r="AN285" s="63">
        <v>0.9</v>
      </c>
      <c r="AO285" s="64">
        <v>9.69</v>
      </c>
      <c r="AP285" s="63">
        <v>1.4</v>
      </c>
      <c r="AQ285" s="63">
        <v>1.9</v>
      </c>
      <c r="AR285" s="63">
        <v>2.8</v>
      </c>
      <c r="AS285" s="64">
        <v>0.04</v>
      </c>
      <c r="AT285" s="29">
        <v>0.3</v>
      </c>
      <c r="AU285" s="64">
        <v>0.01</v>
      </c>
      <c r="AV285" s="30">
        <v>3.2</v>
      </c>
    </row>
    <row r="286" spans="1:49" ht="15" customHeight="1" x14ac:dyDescent="0.3">
      <c r="A286" s="17"/>
      <c r="B286" s="70" t="s">
        <v>60</v>
      </c>
      <c r="C286" s="92"/>
      <c r="D286" s="17">
        <f t="shared" si="240"/>
        <v>1.625</v>
      </c>
      <c r="E286" s="17">
        <f t="shared" si="241"/>
        <v>1.25</v>
      </c>
      <c r="F286" s="84">
        <f>$C$283*AE$286/$AD$293</f>
        <v>0</v>
      </c>
      <c r="G286" s="84">
        <f t="shared" ref="G286:W286" si="243">$C$283*AF$286/$AD$293</f>
        <v>0</v>
      </c>
      <c r="H286" s="84">
        <f t="shared" si="243"/>
        <v>0.125</v>
      </c>
      <c r="I286" s="84">
        <f t="shared" si="243"/>
        <v>0.625</v>
      </c>
      <c r="J286" s="84">
        <f t="shared" si="243"/>
        <v>0</v>
      </c>
      <c r="K286" s="84">
        <f t="shared" si="243"/>
        <v>0</v>
      </c>
      <c r="L286" s="84">
        <f t="shared" si="243"/>
        <v>1.2500000000000001E-2</v>
      </c>
      <c r="M286" s="84">
        <f t="shared" si="243"/>
        <v>0</v>
      </c>
      <c r="N286" s="84">
        <f t="shared" si="243"/>
        <v>0.1875</v>
      </c>
      <c r="O286" s="84">
        <f t="shared" si="243"/>
        <v>0.125</v>
      </c>
      <c r="P286" s="84">
        <f t="shared" si="243"/>
        <v>3.6875</v>
      </c>
      <c r="Q286" s="84">
        <f t="shared" si="243"/>
        <v>0.625</v>
      </c>
      <c r="R286" s="84">
        <f t="shared" si="243"/>
        <v>0.25</v>
      </c>
      <c r="S286" s="84">
        <f t="shared" si="243"/>
        <v>0.875</v>
      </c>
      <c r="T286" s="84">
        <f t="shared" si="243"/>
        <v>1.2500000000000001E-2</v>
      </c>
      <c r="U286" s="84">
        <f t="shared" si="243"/>
        <v>0</v>
      </c>
      <c r="V286" s="84">
        <f t="shared" si="243"/>
        <v>0</v>
      </c>
      <c r="W286" s="84">
        <f t="shared" si="243"/>
        <v>1.3750000000000002</v>
      </c>
      <c r="X286" s="17"/>
      <c r="Y286" s="17"/>
      <c r="AB286" s="86" t="s">
        <v>60</v>
      </c>
      <c r="AC286" s="56">
        <v>1.3</v>
      </c>
      <c r="AD286" s="57">
        <v>1</v>
      </c>
      <c r="AE286" s="57">
        <v>0</v>
      </c>
      <c r="AF286" s="57">
        <v>0</v>
      </c>
      <c r="AG286" s="56">
        <v>0.1</v>
      </c>
      <c r="AH286" s="56">
        <v>0.5</v>
      </c>
      <c r="AI286" s="62">
        <v>0</v>
      </c>
      <c r="AJ286" s="62">
        <v>0</v>
      </c>
      <c r="AK286" s="43">
        <v>0.01</v>
      </c>
      <c r="AL286" s="62">
        <v>0</v>
      </c>
      <c r="AM286" s="64">
        <v>0.15</v>
      </c>
      <c r="AN286" s="63">
        <v>0.1</v>
      </c>
      <c r="AO286" s="64">
        <v>2.95</v>
      </c>
      <c r="AP286" s="63">
        <v>0.5</v>
      </c>
      <c r="AQ286" s="63">
        <v>0.2</v>
      </c>
      <c r="AR286" s="63">
        <v>0.7</v>
      </c>
      <c r="AS286" s="64">
        <v>0.01</v>
      </c>
      <c r="AT286" s="31">
        <v>0</v>
      </c>
      <c r="AU286" s="62">
        <v>0</v>
      </c>
      <c r="AV286" s="30">
        <v>1.1000000000000001</v>
      </c>
    </row>
    <row r="287" spans="1:49" x14ac:dyDescent="0.3">
      <c r="A287" s="17"/>
      <c r="B287" s="70" t="s">
        <v>61</v>
      </c>
      <c r="C287" s="92"/>
      <c r="D287" s="17">
        <f t="shared" si="240"/>
        <v>12.5</v>
      </c>
      <c r="E287" s="17">
        <f t="shared" si="241"/>
        <v>12.5</v>
      </c>
      <c r="F287" s="84">
        <f>$C$283*AE$287/$AD$293</f>
        <v>0.625</v>
      </c>
      <c r="G287" s="84">
        <f t="shared" ref="G287:W287" si="244">$C$283*AF$287/$AD$293</f>
        <v>3.25</v>
      </c>
      <c r="H287" s="84">
        <f t="shared" si="244"/>
        <v>0.875</v>
      </c>
      <c r="I287" s="84">
        <f t="shared" si="244"/>
        <v>35.375</v>
      </c>
      <c r="J287" s="84">
        <f t="shared" si="244"/>
        <v>0</v>
      </c>
      <c r="K287" s="84">
        <f t="shared" si="244"/>
        <v>2.5000000000000001E-2</v>
      </c>
      <c r="L287" s="84">
        <f t="shared" si="244"/>
        <v>16</v>
      </c>
      <c r="M287" s="84">
        <f t="shared" si="244"/>
        <v>0</v>
      </c>
      <c r="N287" s="84">
        <f t="shared" si="244"/>
        <v>3.7499999999999999E-2</v>
      </c>
      <c r="O287" s="84">
        <f t="shared" si="244"/>
        <v>7.625</v>
      </c>
      <c r="P287" s="84">
        <f t="shared" si="244"/>
        <v>24.125</v>
      </c>
      <c r="Q287" s="84">
        <f t="shared" si="244"/>
        <v>18.75</v>
      </c>
      <c r="R287" s="84">
        <f t="shared" si="244"/>
        <v>2</v>
      </c>
      <c r="S287" s="84">
        <f t="shared" si="244"/>
        <v>12.5</v>
      </c>
      <c r="T287" s="84">
        <f t="shared" si="244"/>
        <v>3.7499999999999999E-2</v>
      </c>
      <c r="U287" s="84">
        <f t="shared" si="244"/>
        <v>2.25</v>
      </c>
      <c r="V287" s="84">
        <f t="shared" si="244"/>
        <v>8.7500000000000008E-2</v>
      </c>
      <c r="W287" s="84">
        <f t="shared" si="244"/>
        <v>3.5</v>
      </c>
      <c r="X287" s="17"/>
      <c r="Y287" s="17"/>
      <c r="AB287" s="86" t="s">
        <v>61</v>
      </c>
      <c r="AC287" s="287">
        <v>10</v>
      </c>
      <c r="AD287" s="287">
        <v>10</v>
      </c>
      <c r="AE287" s="56">
        <v>0.5</v>
      </c>
      <c r="AF287" s="56">
        <v>2.6</v>
      </c>
      <c r="AG287" s="56">
        <v>0.7</v>
      </c>
      <c r="AH287" s="56">
        <v>28.3</v>
      </c>
      <c r="AI287" s="62">
        <v>0</v>
      </c>
      <c r="AJ287" s="64">
        <v>0.02</v>
      </c>
      <c r="AK287" s="30">
        <v>12.8</v>
      </c>
      <c r="AL287" s="62">
        <v>0</v>
      </c>
      <c r="AM287" s="64">
        <v>0.03</v>
      </c>
      <c r="AN287" s="63">
        <v>6.1</v>
      </c>
      <c r="AO287" s="63">
        <v>19.3</v>
      </c>
      <c r="AP287" s="62">
        <v>15</v>
      </c>
      <c r="AQ287" s="63">
        <v>1.6</v>
      </c>
      <c r="AR287" s="62">
        <v>10</v>
      </c>
      <c r="AS287" s="64">
        <v>0.03</v>
      </c>
      <c r="AT287" s="29">
        <v>1.8</v>
      </c>
      <c r="AU287" s="64">
        <v>7.0000000000000007E-2</v>
      </c>
      <c r="AV287" s="30">
        <v>2.8</v>
      </c>
    </row>
    <row r="288" spans="1:49" ht="15" customHeight="1" x14ac:dyDescent="0.3">
      <c r="A288" s="17"/>
      <c r="B288" s="70" t="s">
        <v>59</v>
      </c>
      <c r="C288" s="92"/>
      <c r="D288" s="17">
        <f t="shared" si="240"/>
        <v>1.25</v>
      </c>
      <c r="E288" s="17">
        <f t="shared" si="241"/>
        <v>1.25</v>
      </c>
      <c r="F288" s="84">
        <f>$C$283*AE$288/$AD$293</f>
        <v>0.125</v>
      </c>
      <c r="G288" s="84">
        <f t="shared" ref="G288:W288" si="245">$C$283*AF$288/$AD$293</f>
        <v>0</v>
      </c>
      <c r="H288" s="84">
        <f t="shared" si="245"/>
        <v>0.875</v>
      </c>
      <c r="I288" s="84">
        <f t="shared" si="245"/>
        <v>4</v>
      </c>
      <c r="J288" s="84">
        <f t="shared" si="245"/>
        <v>0</v>
      </c>
      <c r="K288" s="84">
        <f t="shared" si="245"/>
        <v>0</v>
      </c>
      <c r="L288" s="84">
        <f t="shared" si="245"/>
        <v>0</v>
      </c>
      <c r="M288" s="84">
        <f t="shared" si="245"/>
        <v>0</v>
      </c>
      <c r="N288" s="84">
        <f t="shared" si="245"/>
        <v>0</v>
      </c>
      <c r="O288" s="84">
        <f t="shared" si="245"/>
        <v>0</v>
      </c>
      <c r="P288" s="84">
        <f t="shared" si="245"/>
        <v>1.3125</v>
      </c>
      <c r="Q288" s="84">
        <f t="shared" si="245"/>
        <v>0.25</v>
      </c>
      <c r="R288" s="84">
        <f t="shared" si="245"/>
        <v>0.125</v>
      </c>
      <c r="S288" s="84">
        <f t="shared" si="245"/>
        <v>1</v>
      </c>
      <c r="T288" s="84">
        <f t="shared" si="245"/>
        <v>1.2500000000000001E-2</v>
      </c>
      <c r="U288" s="84">
        <f t="shared" si="245"/>
        <v>0</v>
      </c>
      <c r="V288" s="84">
        <f t="shared" si="245"/>
        <v>6.25E-2</v>
      </c>
      <c r="W288" s="84">
        <f t="shared" si="245"/>
        <v>0.25</v>
      </c>
      <c r="X288" s="17"/>
      <c r="Y288" s="17"/>
      <c r="AB288" s="86" t="s">
        <v>59</v>
      </c>
      <c r="AC288" s="287">
        <v>1</v>
      </c>
      <c r="AD288" s="287">
        <v>1</v>
      </c>
      <c r="AE288" s="56">
        <v>0.1</v>
      </c>
      <c r="AF288" s="57">
        <v>0</v>
      </c>
      <c r="AG288" s="56">
        <v>0.7</v>
      </c>
      <c r="AH288" s="56">
        <v>3.2</v>
      </c>
      <c r="AI288" s="62">
        <v>0</v>
      </c>
      <c r="AJ288" s="62">
        <v>0</v>
      </c>
      <c r="AK288" s="28">
        <v>0</v>
      </c>
      <c r="AL288" s="62">
        <v>0</v>
      </c>
      <c r="AM288" s="62">
        <v>0</v>
      </c>
      <c r="AN288" s="62">
        <v>0</v>
      </c>
      <c r="AO288" s="64">
        <v>1.05</v>
      </c>
      <c r="AP288" s="63">
        <v>0.2</v>
      </c>
      <c r="AQ288" s="63">
        <v>0.1</v>
      </c>
      <c r="AR288" s="63">
        <v>0.8</v>
      </c>
      <c r="AS288" s="64">
        <v>0.01</v>
      </c>
      <c r="AT288" s="31">
        <v>0</v>
      </c>
      <c r="AU288" s="64">
        <v>0.05</v>
      </c>
      <c r="AV288" s="30">
        <v>0.2</v>
      </c>
    </row>
    <row r="289" spans="1:49" ht="15" customHeight="1" x14ac:dyDescent="0.3">
      <c r="A289" s="17"/>
      <c r="B289" s="70" t="s">
        <v>50</v>
      </c>
      <c r="C289" s="92"/>
      <c r="D289" s="17">
        <f t="shared" si="240"/>
        <v>2.5</v>
      </c>
      <c r="E289" s="17">
        <f t="shared" si="241"/>
        <v>2</v>
      </c>
      <c r="F289" s="84">
        <f t="shared" ref="F289:W289" si="246">$C$283*AE$24/$AD$293</f>
        <v>0</v>
      </c>
      <c r="G289" s="84">
        <f t="shared" si="246"/>
        <v>0</v>
      </c>
      <c r="H289" s="84">
        <f t="shared" si="246"/>
        <v>0</v>
      </c>
      <c r="I289" s="84">
        <f t="shared" si="246"/>
        <v>0</v>
      </c>
      <c r="J289" s="84">
        <f t="shared" si="246"/>
        <v>0</v>
      </c>
      <c r="K289" s="84">
        <f t="shared" si="246"/>
        <v>0</v>
      </c>
      <c r="L289" s="84">
        <f t="shared" si="246"/>
        <v>0</v>
      </c>
      <c r="M289" s="84">
        <f t="shared" si="246"/>
        <v>0</v>
      </c>
      <c r="N289" s="84">
        <f t="shared" si="246"/>
        <v>0</v>
      </c>
      <c r="O289" s="84">
        <f t="shared" si="246"/>
        <v>0</v>
      </c>
      <c r="P289" s="84">
        <f t="shared" si="246"/>
        <v>0</v>
      </c>
      <c r="Q289" s="84">
        <f t="shared" si="246"/>
        <v>0</v>
      </c>
      <c r="R289" s="84">
        <f t="shared" si="246"/>
        <v>0</v>
      </c>
      <c r="S289" s="84">
        <f t="shared" si="246"/>
        <v>0</v>
      </c>
      <c r="T289" s="84">
        <f t="shared" si="246"/>
        <v>0</v>
      </c>
      <c r="U289" s="84">
        <f t="shared" si="246"/>
        <v>0</v>
      </c>
      <c r="V289" s="84">
        <f t="shared" si="246"/>
        <v>0</v>
      </c>
      <c r="W289" s="84">
        <f t="shared" si="246"/>
        <v>0</v>
      </c>
      <c r="X289" s="17"/>
      <c r="Y289" s="17"/>
      <c r="AB289" s="86" t="s">
        <v>50</v>
      </c>
      <c r="AC289" s="57">
        <v>2</v>
      </c>
      <c r="AD289" s="56">
        <v>1.6</v>
      </c>
      <c r="AE289" s="57">
        <v>0</v>
      </c>
      <c r="AF289" s="57">
        <v>0</v>
      </c>
      <c r="AG289" s="56">
        <v>0.1</v>
      </c>
      <c r="AH289" s="56">
        <v>0.6</v>
      </c>
      <c r="AI289" s="62">
        <v>0</v>
      </c>
      <c r="AJ289" s="62">
        <v>0</v>
      </c>
      <c r="AK289" s="28">
        <v>0</v>
      </c>
      <c r="AL289" s="62">
        <v>0</v>
      </c>
      <c r="AM289" s="64">
        <v>0.06</v>
      </c>
      <c r="AN289" s="63">
        <v>0.1</v>
      </c>
      <c r="AO289" s="64">
        <v>2.3199999999999998</v>
      </c>
      <c r="AP289" s="63">
        <v>0.4</v>
      </c>
      <c r="AQ289" s="63">
        <v>0.2</v>
      </c>
      <c r="AR289" s="63">
        <v>0.8</v>
      </c>
      <c r="AS289" s="64">
        <v>0.01</v>
      </c>
      <c r="AT289" s="29">
        <v>0.1</v>
      </c>
      <c r="AU289" s="64">
        <v>0.01</v>
      </c>
      <c r="AV289" s="30">
        <v>0.5</v>
      </c>
    </row>
    <row r="290" spans="1:49" ht="15" customHeight="1" x14ac:dyDescent="0.3">
      <c r="A290" s="17"/>
      <c r="B290" s="70" t="s">
        <v>37</v>
      </c>
      <c r="C290" s="92"/>
      <c r="D290" s="17">
        <f t="shared" si="240"/>
        <v>1.25</v>
      </c>
      <c r="E290" s="17">
        <f t="shared" si="241"/>
        <v>1.25</v>
      </c>
      <c r="F290" s="84">
        <f>$C$283*AE$290/$AD$293</f>
        <v>0</v>
      </c>
      <c r="G290" s="84">
        <f t="shared" ref="G290:W290" si="247">$C$283*AF$290/$AD$293</f>
        <v>0.875</v>
      </c>
      <c r="H290" s="84">
        <f t="shared" si="247"/>
        <v>0</v>
      </c>
      <c r="I290" s="84">
        <f t="shared" si="247"/>
        <v>7.625</v>
      </c>
      <c r="J290" s="84">
        <f t="shared" si="247"/>
        <v>0</v>
      </c>
      <c r="K290" s="84">
        <f t="shared" si="247"/>
        <v>0</v>
      </c>
      <c r="L290" s="84">
        <f t="shared" si="247"/>
        <v>3.5125000000000002</v>
      </c>
      <c r="M290" s="84">
        <f t="shared" si="247"/>
        <v>1.2500000000000001E-2</v>
      </c>
      <c r="N290" s="84">
        <f t="shared" si="247"/>
        <v>0</v>
      </c>
      <c r="O290" s="84">
        <f t="shared" si="247"/>
        <v>0.125</v>
      </c>
      <c r="P290" s="84">
        <f t="shared" si="247"/>
        <v>0.32500000000000001</v>
      </c>
      <c r="Q290" s="84">
        <f t="shared" si="247"/>
        <v>0.25</v>
      </c>
      <c r="R290" s="84">
        <f t="shared" si="247"/>
        <v>0</v>
      </c>
      <c r="S290" s="84">
        <f t="shared" si="247"/>
        <v>0.375</v>
      </c>
      <c r="T290" s="84">
        <f t="shared" si="247"/>
        <v>0</v>
      </c>
      <c r="U290" s="84">
        <f t="shared" si="247"/>
        <v>0</v>
      </c>
      <c r="V290" s="84">
        <f t="shared" si="247"/>
        <v>1.2500000000000001E-2</v>
      </c>
      <c r="W290" s="84">
        <f t="shared" si="247"/>
        <v>0</v>
      </c>
      <c r="X290" s="17"/>
      <c r="Y290" s="17"/>
      <c r="AB290" s="86" t="s">
        <v>37</v>
      </c>
      <c r="AC290" s="57">
        <v>1</v>
      </c>
      <c r="AD290" s="57">
        <v>1</v>
      </c>
      <c r="AE290" s="57">
        <v>0</v>
      </c>
      <c r="AF290" s="56">
        <v>0.7</v>
      </c>
      <c r="AG290" s="57">
        <v>0</v>
      </c>
      <c r="AH290" s="56">
        <v>6.1</v>
      </c>
      <c r="AI290" s="62">
        <v>0</v>
      </c>
      <c r="AJ290" s="62">
        <v>0</v>
      </c>
      <c r="AK290" s="43">
        <v>2.81</v>
      </c>
      <c r="AL290" s="64">
        <v>0.01</v>
      </c>
      <c r="AM290" s="62">
        <v>0</v>
      </c>
      <c r="AN290" s="63">
        <v>0.1</v>
      </c>
      <c r="AO290" s="64">
        <v>0.26</v>
      </c>
      <c r="AP290" s="63">
        <v>0.2</v>
      </c>
      <c r="AQ290" s="62">
        <v>0</v>
      </c>
      <c r="AR290" s="63">
        <v>0.3</v>
      </c>
      <c r="AS290" s="62">
        <v>0</v>
      </c>
      <c r="AT290" s="31">
        <v>0</v>
      </c>
      <c r="AU290" s="64">
        <v>0.01</v>
      </c>
      <c r="AV290" s="28">
        <v>0</v>
      </c>
    </row>
    <row r="291" spans="1:49" ht="15" customHeight="1" x14ac:dyDescent="0.3">
      <c r="A291" s="17"/>
      <c r="B291" s="70" t="s">
        <v>38</v>
      </c>
      <c r="C291" s="92"/>
      <c r="D291" s="17">
        <f t="shared" si="240"/>
        <v>0.25</v>
      </c>
      <c r="E291" s="17">
        <f t="shared" si="241"/>
        <v>0.25</v>
      </c>
      <c r="F291" s="84">
        <f>$C$283*AE$291/$AD$293</f>
        <v>0</v>
      </c>
      <c r="G291" s="84">
        <f t="shared" ref="G291:W291" si="248">$C$283*AF$291/$AD$293</f>
        <v>0</v>
      </c>
      <c r="H291" s="84">
        <f t="shared" si="248"/>
        <v>0</v>
      </c>
      <c r="I291" s="84">
        <f t="shared" si="248"/>
        <v>0</v>
      </c>
      <c r="J291" s="84">
        <f t="shared" si="248"/>
        <v>0</v>
      </c>
      <c r="K291" s="84">
        <f t="shared" si="248"/>
        <v>0</v>
      </c>
      <c r="L291" s="84">
        <f t="shared" si="248"/>
        <v>0</v>
      </c>
      <c r="M291" s="84">
        <f t="shared" si="248"/>
        <v>0</v>
      </c>
      <c r="N291" s="84">
        <f t="shared" si="248"/>
        <v>0</v>
      </c>
      <c r="O291" s="84">
        <f t="shared" si="248"/>
        <v>73.75</v>
      </c>
      <c r="P291" s="84">
        <f t="shared" si="248"/>
        <v>1.2500000000000001E-2</v>
      </c>
      <c r="Q291" s="84">
        <f t="shared" si="248"/>
        <v>0.875</v>
      </c>
      <c r="R291" s="84">
        <f t="shared" si="248"/>
        <v>0</v>
      </c>
      <c r="S291" s="84">
        <f t="shared" si="248"/>
        <v>0.125</v>
      </c>
      <c r="T291" s="84">
        <f t="shared" si="248"/>
        <v>1.2500000000000001E-2</v>
      </c>
      <c r="U291" s="84">
        <f t="shared" si="248"/>
        <v>10</v>
      </c>
      <c r="V291" s="84">
        <f t="shared" si="248"/>
        <v>0</v>
      </c>
      <c r="W291" s="84">
        <f t="shared" si="248"/>
        <v>0</v>
      </c>
      <c r="X291" s="17"/>
      <c r="Y291" s="17"/>
      <c r="AB291" s="86" t="s">
        <v>38</v>
      </c>
      <c r="AC291" s="56">
        <v>0.2</v>
      </c>
      <c r="AD291" s="56">
        <v>0.2</v>
      </c>
      <c r="AE291" s="57">
        <v>0</v>
      </c>
      <c r="AF291" s="57">
        <v>0</v>
      </c>
      <c r="AG291" s="57">
        <v>0</v>
      </c>
      <c r="AH291" s="57">
        <v>0</v>
      </c>
      <c r="AI291" s="62">
        <v>0</v>
      </c>
      <c r="AJ291" s="62">
        <v>0</v>
      </c>
      <c r="AK291" s="28">
        <v>0</v>
      </c>
      <c r="AL291" s="62">
        <v>0</v>
      </c>
      <c r="AM291" s="62">
        <v>0</v>
      </c>
      <c r="AN291" s="62">
        <v>59</v>
      </c>
      <c r="AO291" s="64">
        <v>0.01</v>
      </c>
      <c r="AP291" s="63">
        <v>0.7</v>
      </c>
      <c r="AQ291" s="62">
        <v>0</v>
      </c>
      <c r="AR291" s="63">
        <v>0.1</v>
      </c>
      <c r="AS291" s="64">
        <v>0.01</v>
      </c>
      <c r="AT291" s="31">
        <v>8</v>
      </c>
      <c r="AU291" s="62">
        <v>0</v>
      </c>
      <c r="AV291" s="28">
        <v>0</v>
      </c>
    </row>
    <row r="292" spans="1:49" x14ac:dyDescent="0.3">
      <c r="A292" s="17"/>
      <c r="B292" s="70" t="s">
        <v>39</v>
      </c>
      <c r="C292" s="92"/>
      <c r="D292" s="17">
        <f t="shared" si="240"/>
        <v>109.25</v>
      </c>
      <c r="E292" s="17">
        <f t="shared" si="241"/>
        <v>109.25</v>
      </c>
      <c r="F292" s="84">
        <f>$C$283*AE$292/$AD$293</f>
        <v>0</v>
      </c>
      <c r="G292" s="84">
        <f t="shared" ref="G292:W292" si="249">$C$283*AF$292/$AD$293</f>
        <v>0</v>
      </c>
      <c r="H292" s="84">
        <f t="shared" si="249"/>
        <v>0</v>
      </c>
      <c r="I292" s="84">
        <f t="shared" si="249"/>
        <v>0</v>
      </c>
      <c r="J292" s="84">
        <f t="shared" si="249"/>
        <v>0</v>
      </c>
      <c r="K292" s="84">
        <f t="shared" si="249"/>
        <v>0</v>
      </c>
      <c r="L292" s="84">
        <f t="shared" si="249"/>
        <v>0</v>
      </c>
      <c r="M292" s="84">
        <f t="shared" si="249"/>
        <v>0</v>
      </c>
      <c r="N292" s="84">
        <f t="shared" si="249"/>
        <v>0</v>
      </c>
      <c r="O292" s="84">
        <f t="shared" si="249"/>
        <v>0</v>
      </c>
      <c r="P292" s="84">
        <f t="shared" si="249"/>
        <v>0</v>
      </c>
      <c r="Q292" s="84">
        <f t="shared" si="249"/>
        <v>0</v>
      </c>
      <c r="R292" s="84">
        <f t="shared" si="249"/>
        <v>0</v>
      </c>
      <c r="S292" s="84">
        <f t="shared" si="249"/>
        <v>0</v>
      </c>
      <c r="T292" s="84">
        <f t="shared" si="249"/>
        <v>0</v>
      </c>
      <c r="U292" s="84">
        <f t="shared" si="249"/>
        <v>0</v>
      </c>
      <c r="V292" s="84">
        <f t="shared" si="249"/>
        <v>0</v>
      </c>
      <c r="W292" s="84">
        <f t="shared" si="249"/>
        <v>0</v>
      </c>
      <c r="X292" s="17"/>
      <c r="Y292" s="17"/>
      <c r="AB292" s="86" t="s">
        <v>39</v>
      </c>
      <c r="AC292" s="56">
        <v>87.4</v>
      </c>
      <c r="AD292" s="56">
        <v>87.4</v>
      </c>
      <c r="AE292" s="57">
        <v>0</v>
      </c>
      <c r="AF292" s="57">
        <v>0</v>
      </c>
      <c r="AG292" s="57">
        <v>0</v>
      </c>
      <c r="AH292" s="57">
        <v>0</v>
      </c>
      <c r="AI292" s="62">
        <v>0</v>
      </c>
      <c r="AJ292" s="62">
        <v>0</v>
      </c>
      <c r="AK292" s="28">
        <v>0</v>
      </c>
      <c r="AL292" s="62">
        <v>0</v>
      </c>
      <c r="AM292" s="62">
        <v>0</v>
      </c>
      <c r="AN292" s="62">
        <v>0</v>
      </c>
      <c r="AO292" s="62">
        <v>0</v>
      </c>
      <c r="AP292" s="62">
        <v>0</v>
      </c>
      <c r="AQ292" s="62">
        <v>0</v>
      </c>
      <c r="AR292" s="62">
        <v>0</v>
      </c>
      <c r="AS292" s="62">
        <v>0</v>
      </c>
      <c r="AT292" s="31">
        <v>0</v>
      </c>
      <c r="AU292" s="62">
        <v>0</v>
      </c>
      <c r="AV292" s="28">
        <v>0</v>
      </c>
    </row>
    <row r="293" spans="1:49" x14ac:dyDescent="0.3">
      <c r="A293" s="17"/>
      <c r="B293" s="69" t="s">
        <v>40</v>
      </c>
      <c r="C293" s="92"/>
      <c r="D293" s="17"/>
      <c r="E293" s="17"/>
      <c r="F293" s="18">
        <f>SUM(F284:F292)</f>
        <v>15</v>
      </c>
      <c r="G293" s="18">
        <f t="shared" ref="G293:W293" si="250">SUM(G284:G292)</f>
        <v>15.5</v>
      </c>
      <c r="H293" s="18">
        <f t="shared" si="250"/>
        <v>2.375</v>
      </c>
      <c r="I293" s="18">
        <f t="shared" si="250"/>
        <v>208.625</v>
      </c>
      <c r="J293" s="18">
        <f t="shared" si="250"/>
        <v>3.7499999999999999E-2</v>
      </c>
      <c r="K293" s="18">
        <f t="shared" si="250"/>
        <v>0.125</v>
      </c>
      <c r="L293" s="18">
        <f t="shared" si="250"/>
        <v>107.14999999999999</v>
      </c>
      <c r="M293" s="18">
        <f t="shared" si="250"/>
        <v>1.2500000000000001E-2</v>
      </c>
      <c r="N293" s="18">
        <f t="shared" si="250"/>
        <v>0.375</v>
      </c>
      <c r="O293" s="18">
        <f t="shared" si="250"/>
        <v>122.75</v>
      </c>
      <c r="P293" s="18">
        <f t="shared" si="250"/>
        <v>260.32499999999999</v>
      </c>
      <c r="Q293" s="18">
        <f t="shared" si="250"/>
        <v>28.875</v>
      </c>
      <c r="R293" s="18">
        <f t="shared" si="250"/>
        <v>19.75</v>
      </c>
      <c r="S293" s="18">
        <f t="shared" si="250"/>
        <v>150.875</v>
      </c>
      <c r="T293" s="18">
        <f t="shared" si="250"/>
        <v>2.0250000000000004</v>
      </c>
      <c r="U293" s="18">
        <f t="shared" si="250"/>
        <v>18.5</v>
      </c>
      <c r="V293" s="18">
        <f t="shared" si="250"/>
        <v>0.17500000000000002</v>
      </c>
      <c r="W293" s="18">
        <f t="shared" si="250"/>
        <v>60.375</v>
      </c>
      <c r="X293" s="17"/>
      <c r="Y293" s="17"/>
      <c r="AB293" s="87" t="s">
        <v>40</v>
      </c>
      <c r="AC293" s="59"/>
      <c r="AD293" s="60">
        <v>80</v>
      </c>
      <c r="AE293" s="60">
        <v>12</v>
      </c>
      <c r="AF293" s="61">
        <v>12.4</v>
      </c>
      <c r="AG293" s="60">
        <v>2</v>
      </c>
      <c r="AH293" s="61">
        <v>167.5</v>
      </c>
      <c r="AI293" s="65">
        <v>0.03</v>
      </c>
      <c r="AJ293" s="83">
        <v>0.1</v>
      </c>
      <c r="AK293" s="47">
        <v>85.7</v>
      </c>
      <c r="AL293" s="65">
        <v>0.01</v>
      </c>
      <c r="AM293" s="65">
        <v>0.36</v>
      </c>
      <c r="AN293" s="66">
        <v>98</v>
      </c>
      <c r="AO293" s="66">
        <v>210</v>
      </c>
      <c r="AP293" s="66">
        <v>24</v>
      </c>
      <c r="AQ293" s="66">
        <v>16</v>
      </c>
      <c r="AR293" s="66">
        <v>121</v>
      </c>
      <c r="AS293" s="65">
        <v>1.63</v>
      </c>
      <c r="AT293" s="33">
        <v>15</v>
      </c>
      <c r="AU293" s="65">
        <v>0.15</v>
      </c>
      <c r="AV293" s="32">
        <v>49</v>
      </c>
    </row>
    <row r="294" spans="1:49" x14ac:dyDescent="0.3">
      <c r="A294" s="17" t="s">
        <v>167</v>
      </c>
      <c r="B294" s="96"/>
      <c r="C294" s="92">
        <v>40</v>
      </c>
      <c r="D294" s="17"/>
      <c r="E294" s="17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7" t="s">
        <v>168</v>
      </c>
      <c r="Y294" s="17">
        <v>34</v>
      </c>
      <c r="AA294" t="s">
        <v>167</v>
      </c>
      <c r="AB294" s="90"/>
      <c r="AC294" s="127"/>
      <c r="AD294" s="128"/>
      <c r="AE294" s="128"/>
      <c r="AF294" s="129"/>
      <c r="AG294" s="128"/>
      <c r="AH294" s="129"/>
      <c r="AI294" s="158"/>
      <c r="AJ294" s="161"/>
      <c r="AK294" s="177"/>
      <c r="AL294" s="158"/>
      <c r="AM294" s="158"/>
      <c r="AN294" s="160"/>
      <c r="AO294" s="160"/>
      <c r="AP294" s="160"/>
      <c r="AQ294" s="160"/>
      <c r="AR294" s="160"/>
      <c r="AS294" s="158"/>
      <c r="AT294" s="178"/>
      <c r="AU294" s="158"/>
      <c r="AV294" s="159"/>
      <c r="AW294" t="s">
        <v>168</v>
      </c>
    </row>
    <row r="295" spans="1:49" x14ac:dyDescent="0.3">
      <c r="A295" s="17"/>
      <c r="B295" s="200" t="s">
        <v>169</v>
      </c>
      <c r="C295" s="92"/>
      <c r="D295" s="17">
        <f>C294*AC295/AD296</f>
        <v>45.2</v>
      </c>
      <c r="E295" s="17">
        <f>C294*AD295/AD296</f>
        <v>40</v>
      </c>
      <c r="F295" s="17">
        <f>C294*AE295/AD296</f>
        <v>0.26666666666666666</v>
      </c>
      <c r="G295" s="17">
        <f>C294*AF295/AD296</f>
        <v>0</v>
      </c>
      <c r="H295" s="17">
        <f>C294*AG295/AD296</f>
        <v>1.0666666666666667</v>
      </c>
      <c r="I295" s="17">
        <f>C294*AH295/AD296</f>
        <v>5.6</v>
      </c>
      <c r="J295" s="17">
        <f>C294*AI295/AD296</f>
        <v>1.3333333333333334E-2</v>
      </c>
      <c r="K295" s="17">
        <f>C294*AJ295/AD296</f>
        <v>1.3333333333333334E-2</v>
      </c>
      <c r="L295" s="17">
        <f>C294*AK295/AD296</f>
        <v>4</v>
      </c>
      <c r="M295" s="17">
        <f>C294*AL295/AD296</f>
        <v>0</v>
      </c>
      <c r="N295" s="17">
        <f>C294*AM295/AD296</f>
        <v>4</v>
      </c>
      <c r="O295" s="17">
        <f>C294*AN295/AD296</f>
        <v>3.2</v>
      </c>
      <c r="P295" s="17">
        <f>C294*AO295/AD296</f>
        <v>56</v>
      </c>
      <c r="Q295" s="17">
        <f>C294*AP295/AD296</f>
        <v>9.1999999999999993</v>
      </c>
      <c r="R295" s="17">
        <f>C294*AQ295/AD296</f>
        <v>5.6</v>
      </c>
      <c r="S295" s="17">
        <f>C294*AR295/AD296</f>
        <v>17.333333333333332</v>
      </c>
      <c r="T295" s="17">
        <f>C294*AS295/AD296</f>
        <v>0.23999999999999996</v>
      </c>
      <c r="U295" s="17">
        <f>C294*AT295/AD296</f>
        <v>1.2</v>
      </c>
      <c r="V295" s="17">
        <f>C294*AU295/AD296</f>
        <v>0.11999999999999998</v>
      </c>
      <c r="W295" s="17">
        <f>C294*AV295/AD296</f>
        <v>6.8</v>
      </c>
      <c r="X295" s="17"/>
      <c r="Y295" s="17"/>
      <c r="AB295" s="179" t="s">
        <v>169</v>
      </c>
      <c r="AC295" s="56">
        <v>33.9</v>
      </c>
      <c r="AD295" s="57">
        <v>30</v>
      </c>
      <c r="AE295" s="56">
        <v>0.2</v>
      </c>
      <c r="AF295" s="57">
        <v>0</v>
      </c>
      <c r="AG295" s="56">
        <v>0.8</v>
      </c>
      <c r="AH295" s="56">
        <v>4.2</v>
      </c>
      <c r="AI295" s="71">
        <v>0.01</v>
      </c>
      <c r="AJ295" s="71">
        <v>0.01</v>
      </c>
      <c r="AK295" s="19">
        <v>3</v>
      </c>
      <c r="AL295" s="57">
        <v>0</v>
      </c>
      <c r="AM295" s="57">
        <v>3</v>
      </c>
      <c r="AN295" s="56">
        <v>2.4</v>
      </c>
      <c r="AO295" s="57">
        <v>42</v>
      </c>
      <c r="AP295" s="56">
        <v>6.9</v>
      </c>
      <c r="AQ295" s="56">
        <v>4.2</v>
      </c>
      <c r="AR295" s="57">
        <v>13</v>
      </c>
      <c r="AS295" s="71">
        <v>0.18</v>
      </c>
      <c r="AT295" s="20">
        <v>0.9</v>
      </c>
      <c r="AU295" s="71">
        <v>0.09</v>
      </c>
      <c r="AV295" s="20">
        <v>5.0999999999999996</v>
      </c>
    </row>
    <row r="296" spans="1:49" x14ac:dyDescent="0.3">
      <c r="A296" s="17"/>
      <c r="B296" s="156" t="s">
        <v>132</v>
      </c>
      <c r="C296" s="92"/>
      <c r="D296" s="17"/>
      <c r="E296" s="17"/>
      <c r="F296" s="18">
        <f>SUM(F295)</f>
        <v>0.26666666666666666</v>
      </c>
      <c r="G296" s="18">
        <f t="shared" ref="G296:W296" si="251">SUM(G295)</f>
        <v>0</v>
      </c>
      <c r="H296" s="18">
        <f t="shared" si="251"/>
        <v>1.0666666666666667</v>
      </c>
      <c r="I296" s="18">
        <f t="shared" si="251"/>
        <v>5.6</v>
      </c>
      <c r="J296" s="18">
        <f t="shared" si="251"/>
        <v>1.3333333333333334E-2</v>
      </c>
      <c r="K296" s="18">
        <f t="shared" si="251"/>
        <v>1.3333333333333334E-2</v>
      </c>
      <c r="L296" s="18">
        <f t="shared" si="251"/>
        <v>4</v>
      </c>
      <c r="M296" s="18">
        <f t="shared" si="251"/>
        <v>0</v>
      </c>
      <c r="N296" s="18">
        <f t="shared" si="251"/>
        <v>4</v>
      </c>
      <c r="O296" s="18">
        <f t="shared" si="251"/>
        <v>3.2</v>
      </c>
      <c r="P296" s="18">
        <f t="shared" si="251"/>
        <v>56</v>
      </c>
      <c r="Q296" s="18">
        <f t="shared" si="251"/>
        <v>9.1999999999999993</v>
      </c>
      <c r="R296" s="18">
        <f t="shared" si="251"/>
        <v>5.6</v>
      </c>
      <c r="S296" s="18">
        <f t="shared" si="251"/>
        <v>17.333333333333332</v>
      </c>
      <c r="T296" s="18">
        <f t="shared" si="251"/>
        <v>0.23999999999999996</v>
      </c>
      <c r="U296" s="18">
        <f t="shared" si="251"/>
        <v>1.2</v>
      </c>
      <c r="V296" s="18">
        <f t="shared" si="251"/>
        <v>0.11999999999999998</v>
      </c>
      <c r="W296" s="18">
        <f t="shared" si="251"/>
        <v>6.8</v>
      </c>
      <c r="X296" s="17"/>
      <c r="Y296" s="17"/>
      <c r="AB296" s="179" t="s">
        <v>132</v>
      </c>
      <c r="AC296" s="127"/>
      <c r="AD296" s="128">
        <v>30</v>
      </c>
      <c r="AE296" s="128">
        <f>AE295</f>
        <v>0.2</v>
      </c>
      <c r="AF296" s="128">
        <f t="shared" ref="AF296:AV296" si="252">AF295</f>
        <v>0</v>
      </c>
      <c r="AG296" s="128">
        <f t="shared" si="252"/>
        <v>0.8</v>
      </c>
      <c r="AH296" s="128">
        <f t="shared" si="252"/>
        <v>4.2</v>
      </c>
      <c r="AI296" s="128">
        <f t="shared" si="252"/>
        <v>0.01</v>
      </c>
      <c r="AJ296" s="128">
        <f t="shared" si="252"/>
        <v>0.01</v>
      </c>
      <c r="AK296" s="128">
        <f t="shared" si="252"/>
        <v>3</v>
      </c>
      <c r="AL296" s="128">
        <f t="shared" si="252"/>
        <v>0</v>
      </c>
      <c r="AM296" s="128">
        <f t="shared" si="252"/>
        <v>3</v>
      </c>
      <c r="AN296" s="128">
        <f t="shared" si="252"/>
        <v>2.4</v>
      </c>
      <c r="AO296" s="128">
        <f t="shared" si="252"/>
        <v>42</v>
      </c>
      <c r="AP296" s="128">
        <f t="shared" si="252"/>
        <v>6.9</v>
      </c>
      <c r="AQ296" s="128">
        <f t="shared" si="252"/>
        <v>4.2</v>
      </c>
      <c r="AR296" s="128">
        <f t="shared" si="252"/>
        <v>13</v>
      </c>
      <c r="AS296" s="128">
        <f t="shared" si="252"/>
        <v>0.18</v>
      </c>
      <c r="AT296" s="128">
        <f t="shared" si="252"/>
        <v>0.9</v>
      </c>
      <c r="AU296" s="128">
        <f t="shared" si="252"/>
        <v>0.09</v>
      </c>
      <c r="AV296" s="128">
        <f t="shared" si="252"/>
        <v>5.0999999999999996</v>
      </c>
    </row>
    <row r="297" spans="1:49" x14ac:dyDescent="0.3">
      <c r="A297" s="17" t="s">
        <v>107</v>
      </c>
      <c r="B297" s="17"/>
      <c r="C297" s="92">
        <v>150</v>
      </c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 t="s">
        <v>108</v>
      </c>
      <c r="Y297" s="17">
        <v>11</v>
      </c>
      <c r="AA297" t="s">
        <v>107</v>
      </c>
      <c r="AW297" t="s">
        <v>108</v>
      </c>
    </row>
    <row r="298" spans="1:49" ht="15" customHeight="1" x14ac:dyDescent="0.3">
      <c r="A298" s="17"/>
      <c r="B298" s="70" t="s">
        <v>36</v>
      </c>
      <c r="C298" s="92"/>
      <c r="D298" s="17">
        <f>C$297*AC298/AD$301</f>
        <v>5.2</v>
      </c>
      <c r="E298" s="17">
        <f>C$297*AD298/AD$301</f>
        <v>5.2</v>
      </c>
      <c r="F298" s="84">
        <f>$C$297*AE$298/$AD$301</f>
        <v>0</v>
      </c>
      <c r="G298" s="84">
        <f t="shared" ref="G298:W298" si="253">$C$297*AF$298/$AD$301</f>
        <v>0</v>
      </c>
      <c r="H298" s="84">
        <f t="shared" si="253"/>
        <v>4.8</v>
      </c>
      <c r="I298" s="84">
        <f t="shared" si="253"/>
        <v>19.100000000000001</v>
      </c>
      <c r="J298" s="84">
        <f t="shared" si="253"/>
        <v>0</v>
      </c>
      <c r="K298" s="84">
        <f t="shared" si="253"/>
        <v>0</v>
      </c>
      <c r="L298" s="84">
        <f t="shared" si="253"/>
        <v>0</v>
      </c>
      <c r="M298" s="84">
        <f t="shared" si="253"/>
        <v>0</v>
      </c>
      <c r="N298" s="84">
        <f t="shared" si="253"/>
        <v>0</v>
      </c>
      <c r="O298" s="84">
        <f t="shared" si="253"/>
        <v>0</v>
      </c>
      <c r="P298" s="84">
        <f t="shared" si="253"/>
        <v>0.13</v>
      </c>
      <c r="Q298" s="84">
        <f t="shared" si="253"/>
        <v>0.1</v>
      </c>
      <c r="R298" s="84">
        <f t="shared" si="253"/>
        <v>0</v>
      </c>
      <c r="S298" s="84">
        <f t="shared" si="253"/>
        <v>0</v>
      </c>
      <c r="T298" s="84">
        <f t="shared" si="253"/>
        <v>0.01</v>
      </c>
      <c r="U298" s="84">
        <f t="shared" si="253"/>
        <v>0</v>
      </c>
      <c r="V298" s="84">
        <f t="shared" si="253"/>
        <v>0</v>
      </c>
      <c r="W298" s="84">
        <f t="shared" si="253"/>
        <v>0</v>
      </c>
      <c r="X298" s="17"/>
      <c r="Y298" s="17"/>
      <c r="AB298" s="86" t="s">
        <v>36</v>
      </c>
      <c r="AC298" s="56">
        <v>5.2</v>
      </c>
      <c r="AD298" s="56">
        <v>5.2</v>
      </c>
      <c r="AE298" s="57">
        <v>0</v>
      </c>
      <c r="AF298" s="57">
        <v>0</v>
      </c>
      <c r="AG298" s="56">
        <v>4.8</v>
      </c>
      <c r="AH298" s="56">
        <v>19.100000000000001</v>
      </c>
      <c r="AI298" s="62">
        <v>0</v>
      </c>
      <c r="AJ298" s="62">
        <v>0</v>
      </c>
      <c r="AK298" s="28">
        <v>0</v>
      </c>
      <c r="AL298" s="62">
        <v>0</v>
      </c>
      <c r="AM298" s="62">
        <v>0</v>
      </c>
      <c r="AN298" s="62">
        <v>0</v>
      </c>
      <c r="AO298" s="64">
        <v>0.13</v>
      </c>
      <c r="AP298" s="63">
        <v>0.1</v>
      </c>
      <c r="AQ298" s="62">
        <v>0</v>
      </c>
      <c r="AR298" s="62">
        <v>0</v>
      </c>
      <c r="AS298" s="64">
        <v>0.01</v>
      </c>
      <c r="AT298" s="28">
        <v>0</v>
      </c>
      <c r="AU298" s="62">
        <v>0</v>
      </c>
      <c r="AV298" s="28">
        <v>0</v>
      </c>
    </row>
    <row r="299" spans="1:49" ht="15" customHeight="1" x14ac:dyDescent="0.3">
      <c r="A299" s="17"/>
      <c r="B299" s="70" t="s">
        <v>87</v>
      </c>
      <c r="C299" s="92"/>
      <c r="D299" s="17">
        <f t="shared" ref="D299:D300" si="254">C$297*AC299/AD$301</f>
        <v>20.100000000000001</v>
      </c>
      <c r="E299" s="17">
        <f t="shared" ref="E299:E300" si="255">C$297*AD299/AD$301</f>
        <v>17.8</v>
      </c>
      <c r="F299" s="84">
        <f>$C$297*AE$299/$AD$301</f>
        <v>0.4</v>
      </c>
      <c r="G299" s="84">
        <f t="shared" ref="G299:W299" si="256">$C$297*AF$299/$AD$301</f>
        <v>0</v>
      </c>
      <c r="H299" s="84">
        <f t="shared" si="256"/>
        <v>10.1</v>
      </c>
      <c r="I299" s="84">
        <f t="shared" si="256"/>
        <v>41.7</v>
      </c>
      <c r="J299" s="84">
        <f t="shared" si="256"/>
        <v>0</v>
      </c>
      <c r="K299" s="84">
        <f t="shared" si="256"/>
        <v>0</v>
      </c>
      <c r="L299" s="84">
        <f t="shared" si="256"/>
        <v>11.3</v>
      </c>
      <c r="M299" s="84">
        <f t="shared" si="256"/>
        <v>0</v>
      </c>
      <c r="N299" s="84">
        <f t="shared" si="256"/>
        <v>0.02</v>
      </c>
      <c r="O299" s="84">
        <f t="shared" si="256"/>
        <v>0</v>
      </c>
      <c r="P299" s="84">
        <f t="shared" si="256"/>
        <v>0</v>
      </c>
      <c r="Q299" s="84">
        <f t="shared" si="256"/>
        <v>37</v>
      </c>
      <c r="R299" s="84">
        <f t="shared" si="256"/>
        <v>1.6</v>
      </c>
      <c r="S299" s="84">
        <f t="shared" si="256"/>
        <v>3.2</v>
      </c>
      <c r="T299" s="84">
        <f t="shared" si="256"/>
        <v>0.05</v>
      </c>
      <c r="U299" s="84">
        <f t="shared" si="256"/>
        <v>0</v>
      </c>
      <c r="V299" s="84">
        <f t="shared" si="256"/>
        <v>0</v>
      </c>
      <c r="W299" s="84">
        <f t="shared" si="256"/>
        <v>0</v>
      </c>
      <c r="X299" s="17"/>
      <c r="Y299" s="17"/>
      <c r="AB299" s="86" t="s">
        <v>87</v>
      </c>
      <c r="AC299" s="56">
        <v>20.100000000000001</v>
      </c>
      <c r="AD299" s="299">
        <v>17.8</v>
      </c>
      <c r="AE299" s="56">
        <v>0.4</v>
      </c>
      <c r="AF299" s="57">
        <v>0</v>
      </c>
      <c r="AG299" s="56">
        <v>10.1</v>
      </c>
      <c r="AH299" s="56">
        <v>41.7</v>
      </c>
      <c r="AI299" s="62">
        <v>0</v>
      </c>
      <c r="AJ299" s="62">
        <v>0</v>
      </c>
      <c r="AK299" s="30">
        <v>11.3</v>
      </c>
      <c r="AL299" s="62">
        <v>0</v>
      </c>
      <c r="AM299" s="64">
        <v>0.02</v>
      </c>
      <c r="AN299" s="62">
        <v>0</v>
      </c>
      <c r="AO299" s="62">
        <v>0</v>
      </c>
      <c r="AP299" s="62">
        <v>37</v>
      </c>
      <c r="AQ299" s="63">
        <v>1.6</v>
      </c>
      <c r="AR299" s="63">
        <v>3.2</v>
      </c>
      <c r="AS299" s="64">
        <v>0.05</v>
      </c>
      <c r="AT299" s="28">
        <v>0</v>
      </c>
      <c r="AU299" s="62">
        <v>0</v>
      </c>
      <c r="AV299" s="28">
        <v>0</v>
      </c>
    </row>
    <row r="300" spans="1:49" x14ac:dyDescent="0.3">
      <c r="A300" s="17"/>
      <c r="B300" s="70" t="s">
        <v>39</v>
      </c>
      <c r="C300" s="92"/>
      <c r="D300" s="17">
        <f t="shared" si="254"/>
        <v>142.5</v>
      </c>
      <c r="E300" s="17">
        <f t="shared" si="255"/>
        <v>142.5</v>
      </c>
      <c r="F300" s="84">
        <f>$C$297*AE$300/$AD$301</f>
        <v>0</v>
      </c>
      <c r="G300" s="84">
        <f t="shared" ref="G300:W300" si="257">$C$297*AF$300/$AD$301</f>
        <v>0</v>
      </c>
      <c r="H300" s="84">
        <f t="shared" si="257"/>
        <v>0</v>
      </c>
      <c r="I300" s="84">
        <f t="shared" si="257"/>
        <v>0</v>
      </c>
      <c r="J300" s="84">
        <f t="shared" si="257"/>
        <v>0</v>
      </c>
      <c r="K300" s="84">
        <f t="shared" si="257"/>
        <v>0</v>
      </c>
      <c r="L300" s="84">
        <f t="shared" si="257"/>
        <v>0</v>
      </c>
      <c r="M300" s="84">
        <f t="shared" si="257"/>
        <v>0</v>
      </c>
      <c r="N300" s="84">
        <f t="shared" si="257"/>
        <v>0</v>
      </c>
      <c r="O300" s="84">
        <f t="shared" si="257"/>
        <v>0</v>
      </c>
      <c r="P300" s="84">
        <f t="shared" si="257"/>
        <v>0</v>
      </c>
      <c r="Q300" s="84">
        <f t="shared" si="257"/>
        <v>0</v>
      </c>
      <c r="R300" s="84">
        <f t="shared" si="257"/>
        <v>0</v>
      </c>
      <c r="S300" s="84">
        <f t="shared" si="257"/>
        <v>0</v>
      </c>
      <c r="T300" s="84">
        <f t="shared" si="257"/>
        <v>0</v>
      </c>
      <c r="U300" s="84">
        <f t="shared" si="257"/>
        <v>0</v>
      </c>
      <c r="V300" s="84">
        <f t="shared" si="257"/>
        <v>0</v>
      </c>
      <c r="W300" s="84">
        <f t="shared" si="257"/>
        <v>0</v>
      </c>
      <c r="X300" s="17"/>
      <c r="Y300" s="17"/>
      <c r="AB300" s="86" t="s">
        <v>39</v>
      </c>
      <c r="AC300" s="56">
        <v>142.5</v>
      </c>
      <c r="AD300" s="56">
        <v>142.5</v>
      </c>
      <c r="AE300" s="57">
        <v>0</v>
      </c>
      <c r="AF300" s="57">
        <v>0</v>
      </c>
      <c r="AG300" s="57">
        <v>0</v>
      </c>
      <c r="AH300" s="57">
        <v>0</v>
      </c>
      <c r="AI300" s="62">
        <v>0</v>
      </c>
      <c r="AJ300" s="62">
        <v>0</v>
      </c>
      <c r="AK300" s="28">
        <v>0</v>
      </c>
      <c r="AL300" s="62">
        <v>0</v>
      </c>
      <c r="AM300" s="62">
        <v>0</v>
      </c>
      <c r="AN300" s="62">
        <v>0</v>
      </c>
      <c r="AO300" s="62">
        <v>0</v>
      </c>
      <c r="AP300" s="62">
        <v>0</v>
      </c>
      <c r="AQ300" s="62">
        <v>0</v>
      </c>
      <c r="AR300" s="62">
        <v>0</v>
      </c>
      <c r="AS300" s="62">
        <v>0</v>
      </c>
      <c r="AT300" s="28">
        <v>0</v>
      </c>
      <c r="AU300" s="62">
        <v>0</v>
      </c>
      <c r="AV300" s="28">
        <v>0</v>
      </c>
    </row>
    <row r="301" spans="1:49" x14ac:dyDescent="0.3">
      <c r="A301" s="17"/>
      <c r="B301" s="69" t="s">
        <v>40</v>
      </c>
      <c r="C301" s="92"/>
      <c r="D301" s="17"/>
      <c r="E301" s="17"/>
      <c r="F301" s="18">
        <f>SUM(F298:F300)</f>
        <v>0.4</v>
      </c>
      <c r="G301" s="18">
        <f t="shared" ref="G301:W301" si="258">SUM(G298:G300)</f>
        <v>0</v>
      </c>
      <c r="H301" s="18">
        <f t="shared" si="258"/>
        <v>14.899999999999999</v>
      </c>
      <c r="I301" s="18">
        <f t="shared" si="258"/>
        <v>60.800000000000004</v>
      </c>
      <c r="J301" s="18">
        <f t="shared" si="258"/>
        <v>0</v>
      </c>
      <c r="K301" s="18">
        <f t="shared" si="258"/>
        <v>0</v>
      </c>
      <c r="L301" s="18">
        <f t="shared" si="258"/>
        <v>11.3</v>
      </c>
      <c r="M301" s="18">
        <f t="shared" si="258"/>
        <v>0</v>
      </c>
      <c r="N301" s="18">
        <f t="shared" si="258"/>
        <v>0.02</v>
      </c>
      <c r="O301" s="18">
        <f t="shared" si="258"/>
        <v>0</v>
      </c>
      <c r="P301" s="18">
        <f t="shared" si="258"/>
        <v>0.13</v>
      </c>
      <c r="Q301" s="18">
        <f t="shared" si="258"/>
        <v>37.1</v>
      </c>
      <c r="R301" s="18">
        <f t="shared" si="258"/>
        <v>1.6</v>
      </c>
      <c r="S301" s="18">
        <f t="shared" si="258"/>
        <v>3.2</v>
      </c>
      <c r="T301" s="18">
        <f t="shared" si="258"/>
        <v>6.0000000000000005E-2</v>
      </c>
      <c r="U301" s="18">
        <f t="shared" si="258"/>
        <v>0</v>
      </c>
      <c r="V301" s="18">
        <f t="shared" si="258"/>
        <v>0</v>
      </c>
      <c r="W301" s="18">
        <f t="shared" si="258"/>
        <v>0</v>
      </c>
      <c r="X301" s="17"/>
      <c r="Y301" s="17"/>
      <c r="AB301" s="87" t="s">
        <v>40</v>
      </c>
      <c r="AC301" s="59"/>
      <c r="AD301" s="60">
        <v>150</v>
      </c>
      <c r="AE301" s="61">
        <v>0.4</v>
      </c>
      <c r="AF301" s="60">
        <v>0</v>
      </c>
      <c r="AG301" s="61">
        <v>14.9</v>
      </c>
      <c r="AH301" s="61">
        <v>60.8</v>
      </c>
      <c r="AI301" s="66">
        <v>0</v>
      </c>
      <c r="AJ301" s="66">
        <v>0</v>
      </c>
      <c r="AK301" s="47">
        <v>11.3</v>
      </c>
      <c r="AL301" s="66">
        <v>0</v>
      </c>
      <c r="AM301" s="65">
        <v>0.02</v>
      </c>
      <c r="AN301" s="66">
        <v>0</v>
      </c>
      <c r="AO301" s="65">
        <v>0.13</v>
      </c>
      <c r="AP301" s="66">
        <v>37</v>
      </c>
      <c r="AQ301" s="83">
        <v>1.6</v>
      </c>
      <c r="AR301" s="83">
        <v>3.2</v>
      </c>
      <c r="AS301" s="65">
        <v>0.06</v>
      </c>
      <c r="AT301" s="32">
        <v>0</v>
      </c>
      <c r="AU301" s="66">
        <v>0</v>
      </c>
      <c r="AV301" s="32">
        <v>0</v>
      </c>
    </row>
    <row r="302" spans="1:49" ht="15" customHeight="1" x14ac:dyDescent="0.3">
      <c r="A302" s="70" t="s">
        <v>109</v>
      </c>
      <c r="B302" s="70"/>
      <c r="C302" s="92">
        <v>40</v>
      </c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 t="s">
        <v>96</v>
      </c>
      <c r="Y302" s="17">
        <v>12</v>
      </c>
      <c r="AA302" s="89" t="s">
        <v>109</v>
      </c>
      <c r="AB302" s="89"/>
      <c r="AW302" t="s">
        <v>96</v>
      </c>
    </row>
    <row r="303" spans="1:49" ht="13.5" customHeight="1" x14ac:dyDescent="0.3">
      <c r="A303" s="17"/>
      <c r="B303" s="70" t="s">
        <v>109</v>
      </c>
      <c r="C303" s="92"/>
      <c r="D303" s="17">
        <f>C302*AC303/AD304</f>
        <v>40</v>
      </c>
      <c r="E303" s="17">
        <f>C302*AD303/AD304</f>
        <v>40</v>
      </c>
      <c r="F303" s="17">
        <f>C302*AE303/AD304</f>
        <v>2.6666666666666665</v>
      </c>
      <c r="G303" s="17">
        <f>C302*AF303/AD304</f>
        <v>0.53333333333333333</v>
      </c>
      <c r="H303" s="17">
        <f>C302*AG303/AD304</f>
        <v>15.866666666666667</v>
      </c>
      <c r="I303" s="17">
        <f>C302*AH303/AD304</f>
        <v>78.266666666666666</v>
      </c>
      <c r="J303" s="17">
        <f>C302*AI303/AD304</f>
        <v>0</v>
      </c>
      <c r="K303" s="17">
        <f>C302*AJ303/AD304</f>
        <v>0</v>
      </c>
      <c r="L303" s="17">
        <f>C302*AK303/AD304</f>
        <v>0</v>
      </c>
      <c r="M303" s="17">
        <f>C302*AL303/AD304</f>
        <v>0</v>
      </c>
      <c r="N303" s="17">
        <f>C302*AM303/AD304</f>
        <v>0</v>
      </c>
      <c r="O303" s="17">
        <f>C302*AN303/AD304</f>
        <v>0</v>
      </c>
      <c r="P303" s="17">
        <f>C302*AO303/AD304</f>
        <v>0</v>
      </c>
      <c r="Q303" s="17">
        <f>C302*AP303/AD304</f>
        <v>0</v>
      </c>
      <c r="R303" s="17">
        <f>C302*AQ303/AD304</f>
        <v>0</v>
      </c>
      <c r="S303" s="17">
        <f>C302*AR303/AD304</f>
        <v>0</v>
      </c>
      <c r="T303" s="17">
        <f>C302*AS303/AD304</f>
        <v>0</v>
      </c>
      <c r="U303" s="17">
        <f>C302*AT303/AD304</f>
        <v>0</v>
      </c>
      <c r="V303" s="17">
        <f>C302*AU303/AD304</f>
        <v>0</v>
      </c>
      <c r="W303" s="17">
        <f>C302*AV303/AD304</f>
        <v>0</v>
      </c>
      <c r="X303" s="17"/>
      <c r="Y303" s="17"/>
      <c r="AB303" s="70" t="s">
        <v>109</v>
      </c>
      <c r="AC303" s="101">
        <v>30</v>
      </c>
      <c r="AD303" s="101">
        <v>30</v>
      </c>
      <c r="AE303" s="102">
        <v>2</v>
      </c>
      <c r="AF303" s="103">
        <v>0.4</v>
      </c>
      <c r="AG303" s="103">
        <v>11.9</v>
      </c>
      <c r="AH303" s="103">
        <v>58.7</v>
      </c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</row>
    <row r="304" spans="1:49" x14ac:dyDescent="0.3">
      <c r="A304" s="17"/>
      <c r="B304" s="69" t="s">
        <v>40</v>
      </c>
      <c r="C304" s="92"/>
      <c r="D304" s="17"/>
      <c r="E304" s="17"/>
      <c r="F304" s="18">
        <f>SUM(F303)</f>
        <v>2.6666666666666665</v>
      </c>
      <c r="G304" s="18">
        <f t="shared" ref="G304:W304" si="259">SUM(G303)</f>
        <v>0.53333333333333333</v>
      </c>
      <c r="H304" s="18">
        <f t="shared" si="259"/>
        <v>15.866666666666667</v>
      </c>
      <c r="I304" s="18">
        <f t="shared" si="259"/>
        <v>78.266666666666666</v>
      </c>
      <c r="J304" s="18">
        <f t="shared" si="259"/>
        <v>0</v>
      </c>
      <c r="K304" s="18">
        <f t="shared" si="259"/>
        <v>0</v>
      </c>
      <c r="L304" s="18">
        <f t="shared" si="259"/>
        <v>0</v>
      </c>
      <c r="M304" s="18">
        <f t="shared" si="259"/>
        <v>0</v>
      </c>
      <c r="N304" s="18">
        <f t="shared" si="259"/>
        <v>0</v>
      </c>
      <c r="O304" s="18">
        <f t="shared" si="259"/>
        <v>0</v>
      </c>
      <c r="P304" s="18">
        <f t="shared" si="259"/>
        <v>0</v>
      </c>
      <c r="Q304" s="18">
        <f t="shared" si="259"/>
        <v>0</v>
      </c>
      <c r="R304" s="18">
        <f t="shared" si="259"/>
        <v>0</v>
      </c>
      <c r="S304" s="18">
        <f t="shared" si="259"/>
        <v>0</v>
      </c>
      <c r="T304" s="18">
        <f t="shared" si="259"/>
        <v>0</v>
      </c>
      <c r="U304" s="18">
        <f t="shared" si="259"/>
        <v>0</v>
      </c>
      <c r="V304" s="18">
        <f t="shared" si="259"/>
        <v>0</v>
      </c>
      <c r="W304" s="18">
        <f t="shared" si="259"/>
        <v>0</v>
      </c>
      <c r="X304" s="17"/>
      <c r="Y304" s="17"/>
      <c r="AB304" s="87" t="s">
        <v>40</v>
      </c>
      <c r="AC304" s="100">
        <v>30</v>
      </c>
      <c r="AD304" s="100">
        <v>30</v>
      </c>
      <c r="AE304" s="104">
        <f>AE303</f>
        <v>2</v>
      </c>
      <c r="AF304" s="104">
        <f t="shared" ref="AF304:AV304" si="260">AF303</f>
        <v>0.4</v>
      </c>
      <c r="AG304" s="104">
        <f t="shared" si="260"/>
        <v>11.9</v>
      </c>
      <c r="AH304" s="104">
        <f t="shared" si="260"/>
        <v>58.7</v>
      </c>
      <c r="AI304" s="104">
        <f t="shared" si="260"/>
        <v>0</v>
      </c>
      <c r="AJ304" s="104">
        <f t="shared" si="260"/>
        <v>0</v>
      </c>
      <c r="AK304" s="104">
        <f t="shared" si="260"/>
        <v>0</v>
      </c>
      <c r="AL304" s="104">
        <f t="shared" si="260"/>
        <v>0</v>
      </c>
      <c r="AM304" s="104">
        <f t="shared" si="260"/>
        <v>0</v>
      </c>
      <c r="AN304" s="104">
        <f t="shared" si="260"/>
        <v>0</v>
      </c>
      <c r="AO304" s="104">
        <f t="shared" si="260"/>
        <v>0</v>
      </c>
      <c r="AP304" s="104">
        <f t="shared" si="260"/>
        <v>0</v>
      </c>
      <c r="AQ304" s="104">
        <f t="shared" si="260"/>
        <v>0</v>
      </c>
      <c r="AR304" s="104">
        <f t="shared" si="260"/>
        <v>0</v>
      </c>
      <c r="AS304" s="104">
        <f t="shared" si="260"/>
        <v>0</v>
      </c>
      <c r="AT304" s="104">
        <f t="shared" si="260"/>
        <v>0</v>
      </c>
      <c r="AU304" s="104">
        <f t="shared" si="260"/>
        <v>0</v>
      </c>
      <c r="AV304" s="104">
        <f t="shared" si="260"/>
        <v>0</v>
      </c>
    </row>
    <row r="305" spans="1:49" ht="18" x14ac:dyDescent="0.35">
      <c r="A305" s="110" t="s">
        <v>133</v>
      </c>
      <c r="B305" s="110"/>
      <c r="C305" s="119">
        <f>SUM(C264:C304)</f>
        <v>600</v>
      </c>
      <c r="D305" s="119">
        <f t="shared" ref="D305:E305" si="261">SUM(D264:D304)</f>
        <v>971.63600000000019</v>
      </c>
      <c r="E305" s="119">
        <f t="shared" si="261"/>
        <v>922.53599999999994</v>
      </c>
      <c r="F305" s="134">
        <f>SUM(F276+F282+F293+F296+F301+F304)</f>
        <v>25.716333333333335</v>
      </c>
      <c r="G305" s="134">
        <f t="shared" ref="G305:W305" si="262">SUM(G276+G282+G293+G296+G301+G304)</f>
        <v>24.016333333333336</v>
      </c>
      <c r="H305" s="134">
        <f t="shared" si="262"/>
        <v>59.081333333333326</v>
      </c>
      <c r="I305" s="134">
        <f t="shared" si="262"/>
        <v>554.39666666666676</v>
      </c>
      <c r="J305" s="134">
        <f t="shared" si="262"/>
        <v>0.10813333333333333</v>
      </c>
      <c r="K305" s="134">
        <f t="shared" si="262"/>
        <v>0.18963333333333335</v>
      </c>
      <c r="L305" s="134">
        <f t="shared" si="262"/>
        <v>227.9264</v>
      </c>
      <c r="M305" s="134">
        <f t="shared" si="262"/>
        <v>6.5000000000000002E-2</v>
      </c>
      <c r="N305" s="134">
        <f t="shared" si="262"/>
        <v>14.082599999999998</v>
      </c>
      <c r="O305" s="134">
        <f t="shared" si="262"/>
        <v>304.19619999999998</v>
      </c>
      <c r="P305" s="134">
        <f t="shared" si="262"/>
        <v>514.56359999999995</v>
      </c>
      <c r="Q305" s="134">
        <f t="shared" si="262"/>
        <v>115.91800000000001</v>
      </c>
      <c r="R305" s="134">
        <f t="shared" si="262"/>
        <v>43.09</v>
      </c>
      <c r="S305" s="134">
        <f t="shared" si="262"/>
        <v>223.85133333333334</v>
      </c>
      <c r="T305" s="134">
        <f t="shared" si="262"/>
        <v>3.1977000000000002</v>
      </c>
      <c r="U305" s="134">
        <f t="shared" si="262"/>
        <v>45.884</v>
      </c>
      <c r="V305" s="134">
        <f t="shared" si="262"/>
        <v>0.64029999999999998</v>
      </c>
      <c r="W305" s="134">
        <f t="shared" si="262"/>
        <v>87.587000000000003</v>
      </c>
      <c r="X305" s="110"/>
      <c r="Y305" s="110"/>
      <c r="AB305" s="90"/>
      <c r="AC305" s="100"/>
      <c r="AD305" s="100"/>
      <c r="AE305" s="104"/>
      <c r="AF305" s="104"/>
      <c r="AG305" s="104"/>
      <c r="AH305" s="104"/>
      <c r="AI305" s="104"/>
      <c r="AJ305" s="104"/>
      <c r="AK305" s="104"/>
      <c r="AL305" s="104"/>
      <c r="AM305" s="104"/>
      <c r="AN305" s="104"/>
      <c r="AO305" s="104"/>
      <c r="AP305" s="104"/>
      <c r="AQ305" s="104"/>
      <c r="AR305" s="104"/>
      <c r="AS305" s="104"/>
      <c r="AT305" s="104"/>
      <c r="AU305" s="104"/>
      <c r="AV305" s="104"/>
    </row>
    <row r="306" spans="1:49" ht="18" x14ac:dyDescent="0.35">
      <c r="A306" s="110" t="s">
        <v>170</v>
      </c>
      <c r="B306" s="17"/>
      <c r="C306" s="92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</row>
    <row r="307" spans="1:49" ht="15" customHeight="1" x14ac:dyDescent="0.3">
      <c r="A307" s="17" t="s">
        <v>171</v>
      </c>
      <c r="B307" s="17"/>
      <c r="C307" s="92">
        <v>109</v>
      </c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 t="s">
        <v>172</v>
      </c>
      <c r="Y307" s="17">
        <v>35</v>
      </c>
      <c r="AA307" t="s">
        <v>171</v>
      </c>
      <c r="AW307" t="s">
        <v>172</v>
      </c>
    </row>
    <row r="308" spans="1:49" ht="27.6" x14ac:dyDescent="0.3">
      <c r="A308" s="17"/>
      <c r="B308" s="70" t="s">
        <v>48</v>
      </c>
      <c r="C308" s="92"/>
      <c r="D308" s="17">
        <f>C$307*AC308/AD$312</f>
        <v>1.67642</v>
      </c>
      <c r="E308" s="17">
        <f>C$307*AD308/AD$312</f>
        <v>1.6753299999999998</v>
      </c>
      <c r="F308" s="84">
        <f>$C$307*AE$308/$AD$312</f>
        <v>7.956999999999999</v>
      </c>
      <c r="G308" s="84">
        <f t="shared" ref="G308:W308" si="263">$C$307*AF$308/$AD$312</f>
        <v>6.7580000000000009</v>
      </c>
      <c r="H308" s="84">
        <f t="shared" si="263"/>
        <v>0.436</v>
      </c>
      <c r="I308" s="84">
        <f t="shared" si="263"/>
        <v>94.83</v>
      </c>
      <c r="J308" s="84">
        <f t="shared" si="263"/>
        <v>3.27E-2</v>
      </c>
      <c r="K308" s="84">
        <f t="shared" si="263"/>
        <v>0.22889999999999999</v>
      </c>
      <c r="L308" s="84">
        <f t="shared" si="263"/>
        <v>104.64</v>
      </c>
      <c r="M308" s="84">
        <f t="shared" si="263"/>
        <v>1.4715</v>
      </c>
      <c r="N308" s="84">
        <f t="shared" si="263"/>
        <v>0</v>
      </c>
      <c r="O308" s="84">
        <f t="shared" si="263"/>
        <v>68.67</v>
      </c>
      <c r="P308" s="84">
        <f t="shared" si="263"/>
        <v>78.48</v>
      </c>
      <c r="Q308" s="84">
        <f t="shared" si="263"/>
        <v>32.700000000000003</v>
      </c>
      <c r="R308" s="84">
        <f t="shared" si="263"/>
        <v>6.976</v>
      </c>
      <c r="S308" s="84">
        <f t="shared" si="263"/>
        <v>112.27</v>
      </c>
      <c r="T308" s="84">
        <f t="shared" si="263"/>
        <v>1.4606000000000001</v>
      </c>
      <c r="U308" s="84">
        <f t="shared" si="263"/>
        <v>13.08</v>
      </c>
      <c r="V308" s="84">
        <f t="shared" si="263"/>
        <v>18.094000000000001</v>
      </c>
      <c r="W308" s="84">
        <f t="shared" si="263"/>
        <v>37.06</v>
      </c>
      <c r="X308" s="17"/>
      <c r="Y308" s="17"/>
      <c r="AB308" s="86" t="s">
        <v>48</v>
      </c>
      <c r="AC308" s="56">
        <v>1.538</v>
      </c>
      <c r="AD308" s="56">
        <v>1.5369999999999999</v>
      </c>
      <c r="AE308" s="56">
        <v>7.3</v>
      </c>
      <c r="AF308" s="56">
        <v>6.2</v>
      </c>
      <c r="AG308" s="56">
        <v>0.4</v>
      </c>
      <c r="AH308" s="57">
        <v>87</v>
      </c>
      <c r="AI308" s="71">
        <v>0.03</v>
      </c>
      <c r="AJ308" s="71">
        <v>0.21</v>
      </c>
      <c r="AK308" s="19">
        <v>96</v>
      </c>
      <c r="AL308" s="71">
        <v>1.35</v>
      </c>
      <c r="AM308" s="57">
        <v>0</v>
      </c>
      <c r="AN308" s="57">
        <v>63</v>
      </c>
      <c r="AO308" s="57">
        <v>72</v>
      </c>
      <c r="AP308" s="57">
        <v>30</v>
      </c>
      <c r="AQ308" s="56">
        <v>6.4</v>
      </c>
      <c r="AR308" s="57">
        <v>103</v>
      </c>
      <c r="AS308" s="71">
        <v>1.34</v>
      </c>
      <c r="AT308" s="39">
        <v>12</v>
      </c>
      <c r="AU308" s="56">
        <v>16.600000000000001</v>
      </c>
      <c r="AV308" s="19">
        <v>34</v>
      </c>
    </row>
    <row r="309" spans="1:49" ht="15" customHeight="1" x14ac:dyDescent="0.3">
      <c r="A309" s="17"/>
      <c r="B309" s="70" t="s">
        <v>35</v>
      </c>
      <c r="C309" s="92"/>
      <c r="D309" s="17">
        <f t="shared" ref="D309:D311" si="264">C$307*AC309/AD$312</f>
        <v>54.5</v>
      </c>
      <c r="E309" s="17">
        <f t="shared" ref="E309:E311" si="265">C$307*AD309/AD$312</f>
        <v>54.5</v>
      </c>
      <c r="F309" s="84">
        <f>$C$307*AE$309/$AD$312</f>
        <v>1.1990000000000001</v>
      </c>
      <c r="G309" s="84">
        <f t="shared" ref="G309:W309" si="266">$C$307*AF$309/$AD$312</f>
        <v>0.98100000000000009</v>
      </c>
      <c r="H309" s="84">
        <f t="shared" si="266"/>
        <v>1.8529999999999998</v>
      </c>
      <c r="I309" s="84">
        <f t="shared" si="266"/>
        <v>20.164999999999999</v>
      </c>
      <c r="J309" s="84">
        <f t="shared" si="266"/>
        <v>1.09E-2</v>
      </c>
      <c r="K309" s="84">
        <f t="shared" si="266"/>
        <v>5.45E-2</v>
      </c>
      <c r="L309" s="84">
        <f t="shared" si="266"/>
        <v>5.5372000000000003</v>
      </c>
      <c r="M309" s="84">
        <f t="shared" si="266"/>
        <v>0</v>
      </c>
      <c r="N309" s="84">
        <f t="shared" si="266"/>
        <v>0.218</v>
      </c>
      <c r="O309" s="84">
        <f t="shared" si="266"/>
        <v>16.350000000000001</v>
      </c>
      <c r="P309" s="84">
        <f t="shared" si="266"/>
        <v>51.23</v>
      </c>
      <c r="Q309" s="84">
        <f t="shared" si="266"/>
        <v>44.69</v>
      </c>
      <c r="R309" s="84">
        <f t="shared" si="266"/>
        <v>5.1230000000000011</v>
      </c>
      <c r="S309" s="84">
        <f t="shared" si="266"/>
        <v>32.700000000000003</v>
      </c>
      <c r="T309" s="84">
        <f t="shared" si="266"/>
        <v>3.27E-2</v>
      </c>
      <c r="U309" s="84">
        <f t="shared" si="266"/>
        <v>3.8149999999999999</v>
      </c>
      <c r="V309" s="84">
        <f t="shared" si="266"/>
        <v>0.74120000000000008</v>
      </c>
      <c r="W309" s="84">
        <f t="shared" si="266"/>
        <v>8.3930000000000007</v>
      </c>
      <c r="X309" s="17"/>
      <c r="Y309" s="17"/>
      <c r="AB309" s="86" t="s">
        <v>35</v>
      </c>
      <c r="AC309" s="299">
        <v>50</v>
      </c>
      <c r="AD309" s="299">
        <v>50</v>
      </c>
      <c r="AE309" s="56">
        <v>1.1000000000000001</v>
      </c>
      <c r="AF309" s="56">
        <v>0.9</v>
      </c>
      <c r="AG309" s="56">
        <v>1.7</v>
      </c>
      <c r="AH309" s="56">
        <v>18.5</v>
      </c>
      <c r="AI309" s="71">
        <v>0.01</v>
      </c>
      <c r="AJ309" s="71">
        <v>0.05</v>
      </c>
      <c r="AK309" s="21">
        <v>5.08</v>
      </c>
      <c r="AL309" s="57">
        <v>0</v>
      </c>
      <c r="AM309" s="56">
        <v>0.2</v>
      </c>
      <c r="AN309" s="57">
        <v>15</v>
      </c>
      <c r="AO309" s="57">
        <v>47</v>
      </c>
      <c r="AP309" s="57">
        <v>41</v>
      </c>
      <c r="AQ309" s="56">
        <v>4.7</v>
      </c>
      <c r="AR309" s="57">
        <v>30</v>
      </c>
      <c r="AS309" s="71">
        <v>0.03</v>
      </c>
      <c r="AT309" s="24">
        <v>3.5</v>
      </c>
      <c r="AU309" s="71">
        <v>0.68</v>
      </c>
      <c r="AV309" s="20">
        <v>7.7</v>
      </c>
    </row>
    <row r="310" spans="1:49" ht="15" customHeight="1" x14ac:dyDescent="0.3">
      <c r="A310" s="17"/>
      <c r="B310" s="70" t="s">
        <v>37</v>
      </c>
      <c r="C310" s="92"/>
      <c r="D310" s="17">
        <f t="shared" si="264"/>
        <v>4.3600000000000003</v>
      </c>
      <c r="E310" s="17">
        <f t="shared" si="265"/>
        <v>4.3600000000000003</v>
      </c>
      <c r="F310" s="84">
        <f>$C$307*AE$310/$AD$312</f>
        <v>0.109</v>
      </c>
      <c r="G310" s="84">
        <f t="shared" ref="G310:W310" si="267">$C$307*AF$310/$AD$312</f>
        <v>5.3410000000000002</v>
      </c>
      <c r="H310" s="84">
        <f t="shared" si="267"/>
        <v>0.109</v>
      </c>
      <c r="I310" s="84">
        <f t="shared" si="267"/>
        <v>48.614000000000004</v>
      </c>
      <c r="J310" s="84">
        <f t="shared" si="267"/>
        <v>0</v>
      </c>
      <c r="K310" s="84">
        <f t="shared" si="267"/>
        <v>1.09E-2</v>
      </c>
      <c r="L310" s="84">
        <f t="shared" si="267"/>
        <v>22.562999999999999</v>
      </c>
      <c r="M310" s="84">
        <f t="shared" si="267"/>
        <v>0.109</v>
      </c>
      <c r="N310" s="84">
        <f t="shared" si="267"/>
        <v>0</v>
      </c>
      <c r="O310" s="84">
        <f t="shared" si="267"/>
        <v>0.98100000000000009</v>
      </c>
      <c r="P310" s="84">
        <f t="shared" si="267"/>
        <v>2.0709999999999997</v>
      </c>
      <c r="Q310" s="84">
        <f t="shared" si="267"/>
        <v>1.744</v>
      </c>
      <c r="R310" s="84">
        <f t="shared" si="267"/>
        <v>0</v>
      </c>
      <c r="S310" s="84">
        <f t="shared" si="267"/>
        <v>2.1800000000000002</v>
      </c>
      <c r="T310" s="84">
        <f t="shared" si="267"/>
        <v>1.09E-2</v>
      </c>
      <c r="U310" s="84">
        <f t="shared" si="267"/>
        <v>0</v>
      </c>
      <c r="V310" s="84">
        <f t="shared" si="267"/>
        <v>7.6300000000000007E-2</v>
      </c>
      <c r="W310" s="84">
        <f t="shared" si="267"/>
        <v>0.218</v>
      </c>
      <c r="X310" s="17"/>
      <c r="Y310" s="17"/>
      <c r="AB310" s="86" t="s">
        <v>37</v>
      </c>
      <c r="AC310" s="299">
        <v>4</v>
      </c>
      <c r="AD310" s="299">
        <v>4</v>
      </c>
      <c r="AE310" s="56">
        <v>0.1</v>
      </c>
      <c r="AF310" s="56">
        <v>4.9000000000000004</v>
      </c>
      <c r="AG310" s="56">
        <v>0.1</v>
      </c>
      <c r="AH310" s="56">
        <v>44.6</v>
      </c>
      <c r="AI310" s="57">
        <v>0</v>
      </c>
      <c r="AJ310" s="71">
        <v>0.01</v>
      </c>
      <c r="AK310" s="20">
        <v>20.7</v>
      </c>
      <c r="AL310" s="56">
        <v>0.1</v>
      </c>
      <c r="AM310" s="57">
        <v>0</v>
      </c>
      <c r="AN310" s="56">
        <v>0.9</v>
      </c>
      <c r="AO310" s="56">
        <v>1.9</v>
      </c>
      <c r="AP310" s="56">
        <v>1.6</v>
      </c>
      <c r="AQ310" s="57">
        <v>0</v>
      </c>
      <c r="AR310" s="57">
        <v>2</v>
      </c>
      <c r="AS310" s="71">
        <v>0.01</v>
      </c>
      <c r="AT310" s="25">
        <v>0</v>
      </c>
      <c r="AU310" s="71">
        <v>7.0000000000000007E-2</v>
      </c>
      <c r="AV310" s="20">
        <v>0.2</v>
      </c>
    </row>
    <row r="311" spans="1:49" ht="16.5" customHeight="1" x14ac:dyDescent="0.3">
      <c r="A311" s="17"/>
      <c r="B311" s="70" t="s">
        <v>38</v>
      </c>
      <c r="C311" s="92"/>
      <c r="D311" s="17">
        <f t="shared" si="264"/>
        <v>0.872</v>
      </c>
      <c r="E311" s="17">
        <f t="shared" si="265"/>
        <v>0.872</v>
      </c>
      <c r="F311" s="84">
        <f>$C$307*AE$311/$AD$312</f>
        <v>0</v>
      </c>
      <c r="G311" s="84">
        <f t="shared" ref="G311:W311" si="268">$C$307*AF$311/$AD$312</f>
        <v>0</v>
      </c>
      <c r="H311" s="84">
        <f t="shared" si="268"/>
        <v>0</v>
      </c>
      <c r="I311" s="84">
        <f t="shared" si="268"/>
        <v>0</v>
      </c>
      <c r="J311" s="84">
        <f t="shared" si="268"/>
        <v>0</v>
      </c>
      <c r="K311" s="84">
        <f t="shared" si="268"/>
        <v>0</v>
      </c>
      <c r="L311" s="84">
        <f t="shared" si="268"/>
        <v>0</v>
      </c>
      <c r="M311" s="84">
        <f t="shared" si="268"/>
        <v>0</v>
      </c>
      <c r="N311" s="84">
        <f t="shared" si="268"/>
        <v>0</v>
      </c>
      <c r="O311" s="84">
        <f t="shared" si="268"/>
        <v>106.82</v>
      </c>
      <c r="P311" s="84">
        <f t="shared" si="268"/>
        <v>0</v>
      </c>
      <c r="Q311" s="84">
        <f t="shared" si="268"/>
        <v>1.1990000000000001</v>
      </c>
      <c r="R311" s="84">
        <f t="shared" si="268"/>
        <v>0.109</v>
      </c>
      <c r="S311" s="84">
        <f t="shared" si="268"/>
        <v>0.218</v>
      </c>
      <c r="T311" s="84">
        <f t="shared" si="268"/>
        <v>1.09E-2</v>
      </c>
      <c r="U311" s="84">
        <f t="shared" si="268"/>
        <v>14.17</v>
      </c>
      <c r="V311" s="84">
        <f t="shared" si="268"/>
        <v>0</v>
      </c>
      <c r="W311" s="84">
        <f t="shared" si="268"/>
        <v>0</v>
      </c>
      <c r="X311" s="17"/>
      <c r="Y311" s="17"/>
      <c r="AB311" s="86" t="s">
        <v>38</v>
      </c>
      <c r="AC311" s="299">
        <v>0.8</v>
      </c>
      <c r="AD311" s="299">
        <v>0.8</v>
      </c>
      <c r="AE311" s="57">
        <v>0</v>
      </c>
      <c r="AF311" s="57">
        <v>0</v>
      </c>
      <c r="AG311" s="57">
        <v>0</v>
      </c>
      <c r="AH311" s="57">
        <v>0</v>
      </c>
      <c r="AI311" s="57">
        <v>0</v>
      </c>
      <c r="AJ311" s="57">
        <v>0</v>
      </c>
      <c r="AK311" s="19">
        <v>0</v>
      </c>
      <c r="AL311" s="57">
        <v>0</v>
      </c>
      <c r="AM311" s="57">
        <v>0</v>
      </c>
      <c r="AN311" s="57">
        <v>98</v>
      </c>
      <c r="AO311" s="57">
        <v>0</v>
      </c>
      <c r="AP311" s="56">
        <v>1.1000000000000001</v>
      </c>
      <c r="AQ311" s="56">
        <v>0.1</v>
      </c>
      <c r="AR311" s="56">
        <v>0.2</v>
      </c>
      <c r="AS311" s="71">
        <v>0.01</v>
      </c>
      <c r="AT311" s="39">
        <v>13</v>
      </c>
      <c r="AU311" s="57">
        <v>0</v>
      </c>
      <c r="AV311" s="19">
        <v>0</v>
      </c>
    </row>
    <row r="312" spans="1:49" x14ac:dyDescent="0.3">
      <c r="A312" s="17"/>
      <c r="B312" s="69" t="s">
        <v>40</v>
      </c>
      <c r="C312" s="92"/>
      <c r="D312" s="17"/>
      <c r="E312" s="17"/>
      <c r="F312" s="18">
        <f>SUM(F308:F311)</f>
        <v>9.2649999999999988</v>
      </c>
      <c r="G312" s="18">
        <f t="shared" ref="G312:W312" si="269">SUM(G308:G311)</f>
        <v>13.080000000000002</v>
      </c>
      <c r="H312" s="18">
        <f t="shared" si="269"/>
        <v>2.3979999999999997</v>
      </c>
      <c r="I312" s="18">
        <f t="shared" si="269"/>
        <v>163.60900000000001</v>
      </c>
      <c r="J312" s="18">
        <f t="shared" si="269"/>
        <v>4.36E-2</v>
      </c>
      <c r="K312" s="18">
        <f t="shared" si="269"/>
        <v>0.29430000000000001</v>
      </c>
      <c r="L312" s="18">
        <f t="shared" si="269"/>
        <v>132.74019999999999</v>
      </c>
      <c r="M312" s="18">
        <f t="shared" si="269"/>
        <v>1.5805</v>
      </c>
      <c r="N312" s="18">
        <f t="shared" si="269"/>
        <v>0.218</v>
      </c>
      <c r="O312" s="18">
        <f t="shared" si="269"/>
        <v>192.821</v>
      </c>
      <c r="P312" s="18">
        <f t="shared" si="269"/>
        <v>131.78100000000001</v>
      </c>
      <c r="Q312" s="18">
        <f t="shared" si="269"/>
        <v>80.332999999999998</v>
      </c>
      <c r="R312" s="18">
        <f t="shared" si="269"/>
        <v>12.208</v>
      </c>
      <c r="S312" s="18">
        <f t="shared" si="269"/>
        <v>147.36799999999999</v>
      </c>
      <c r="T312" s="18">
        <f t="shared" si="269"/>
        <v>1.5150999999999999</v>
      </c>
      <c r="U312" s="18">
        <f t="shared" si="269"/>
        <v>31.064999999999998</v>
      </c>
      <c r="V312" s="18">
        <f t="shared" si="269"/>
        <v>18.9115</v>
      </c>
      <c r="W312" s="18">
        <f t="shared" si="269"/>
        <v>45.671000000000006</v>
      </c>
      <c r="X312" s="17"/>
      <c r="Y312" s="17"/>
      <c r="AB312" s="87" t="s">
        <v>40</v>
      </c>
      <c r="AC312" s="59"/>
      <c r="AD312" s="60">
        <v>100</v>
      </c>
      <c r="AE312" s="61">
        <v>8.5</v>
      </c>
      <c r="AF312" s="61">
        <v>11.9</v>
      </c>
      <c r="AG312" s="61">
        <v>2.1</v>
      </c>
      <c r="AH312" s="61">
        <v>150.1</v>
      </c>
      <c r="AI312" s="88">
        <v>0.05</v>
      </c>
      <c r="AJ312" s="88">
        <v>0.27</v>
      </c>
      <c r="AK312" s="23">
        <v>122</v>
      </c>
      <c r="AL312" s="88">
        <v>1.45</v>
      </c>
      <c r="AM312" s="61">
        <v>0.2</v>
      </c>
      <c r="AN312" s="60">
        <v>176</v>
      </c>
      <c r="AO312" s="60">
        <v>120</v>
      </c>
      <c r="AP312" s="60">
        <v>73</v>
      </c>
      <c r="AQ312" s="60">
        <v>11</v>
      </c>
      <c r="AR312" s="60">
        <v>135</v>
      </c>
      <c r="AS312" s="88">
        <v>1.39</v>
      </c>
      <c r="AT312" s="27">
        <v>29</v>
      </c>
      <c r="AU312" s="61">
        <v>17.399999999999999</v>
      </c>
      <c r="AV312" s="23">
        <v>42</v>
      </c>
    </row>
    <row r="313" spans="1:49" x14ac:dyDescent="0.3">
      <c r="A313" s="17" t="s">
        <v>173</v>
      </c>
      <c r="B313" s="17"/>
      <c r="C313" s="92">
        <v>55</v>
      </c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 t="s">
        <v>174</v>
      </c>
      <c r="Y313" s="17">
        <v>36</v>
      </c>
      <c r="AA313" t="s">
        <v>173</v>
      </c>
      <c r="AW313" t="s">
        <v>174</v>
      </c>
    </row>
    <row r="314" spans="1:49" ht="15" customHeight="1" x14ac:dyDescent="0.3">
      <c r="A314" s="17"/>
      <c r="B314" s="70" t="s">
        <v>36</v>
      </c>
      <c r="C314" s="92"/>
      <c r="D314" s="17">
        <f>C$313*AC314/AD$322</f>
        <v>9.1666666666666661</v>
      </c>
      <c r="E314" s="17">
        <f>C$313*AD314/AD$322</f>
        <v>9.1666666666666661</v>
      </c>
      <c r="F314" s="84">
        <f>$C$313*AE$314/$AD$322</f>
        <v>0</v>
      </c>
      <c r="G314" s="84">
        <f t="shared" ref="G314:W314" si="270">$C$313*AF$314/$AD$322</f>
        <v>0</v>
      </c>
      <c r="H314" s="84">
        <f t="shared" si="270"/>
        <v>2.4750000000000001</v>
      </c>
      <c r="I314" s="84">
        <f t="shared" si="270"/>
        <v>9.9916666666666671</v>
      </c>
      <c r="J314" s="84">
        <f t="shared" si="270"/>
        <v>0</v>
      </c>
      <c r="K314" s="84">
        <f t="shared" si="270"/>
        <v>0</v>
      </c>
      <c r="L314" s="84">
        <f t="shared" si="270"/>
        <v>0</v>
      </c>
      <c r="M314" s="84">
        <f t="shared" si="270"/>
        <v>0</v>
      </c>
      <c r="N314" s="84">
        <f t="shared" si="270"/>
        <v>0</v>
      </c>
      <c r="O314" s="84">
        <f t="shared" si="270"/>
        <v>0</v>
      </c>
      <c r="P314" s="84">
        <f t="shared" si="270"/>
        <v>6.4166666666666677E-2</v>
      </c>
      <c r="Q314" s="84">
        <f t="shared" si="270"/>
        <v>9.166666666666666E-2</v>
      </c>
      <c r="R314" s="84">
        <f t="shared" si="270"/>
        <v>0</v>
      </c>
      <c r="S314" s="84">
        <f t="shared" si="270"/>
        <v>0</v>
      </c>
      <c r="T314" s="84">
        <f t="shared" si="270"/>
        <v>9.1666666666666667E-3</v>
      </c>
      <c r="U314" s="84">
        <f t="shared" si="270"/>
        <v>0</v>
      </c>
      <c r="V314" s="84">
        <f t="shared" si="270"/>
        <v>0</v>
      </c>
      <c r="W314" s="84">
        <f t="shared" si="270"/>
        <v>0</v>
      </c>
      <c r="X314" s="17"/>
      <c r="Y314" s="17"/>
      <c r="AB314" s="70" t="s">
        <v>36</v>
      </c>
      <c r="AC314" s="285">
        <v>10</v>
      </c>
      <c r="AD314" s="285">
        <v>10</v>
      </c>
      <c r="AE314" s="180">
        <v>0</v>
      </c>
      <c r="AF314" s="180">
        <v>0</v>
      </c>
      <c r="AG314" s="101">
        <v>2.7</v>
      </c>
      <c r="AH314" s="101">
        <v>10.9</v>
      </c>
      <c r="AI314" s="102">
        <v>0</v>
      </c>
      <c r="AJ314" s="102">
        <v>0</v>
      </c>
      <c r="AK314" s="181">
        <v>0</v>
      </c>
      <c r="AL314" s="102">
        <v>0</v>
      </c>
      <c r="AM314" s="102">
        <v>0</v>
      </c>
      <c r="AN314" s="102">
        <v>0</v>
      </c>
      <c r="AO314" s="182">
        <v>7.0000000000000007E-2</v>
      </c>
      <c r="AP314" s="103">
        <v>0.1</v>
      </c>
      <c r="AQ314" s="102">
        <v>0</v>
      </c>
      <c r="AR314" s="102">
        <v>0</v>
      </c>
      <c r="AS314" s="182">
        <v>0.01</v>
      </c>
      <c r="AT314" s="183">
        <v>0</v>
      </c>
      <c r="AU314" s="102">
        <v>0</v>
      </c>
      <c r="AV314" s="184">
        <v>0</v>
      </c>
    </row>
    <row r="315" spans="1:49" ht="15" customHeight="1" x14ac:dyDescent="0.3">
      <c r="A315" s="17"/>
      <c r="B315" s="70" t="s">
        <v>89</v>
      </c>
      <c r="C315" s="92"/>
      <c r="D315" s="17">
        <f t="shared" ref="D315:D321" si="271">C$313*AC315/AD$322</f>
        <v>1.0083333333333335</v>
      </c>
      <c r="E315" s="17">
        <f t="shared" ref="E315:E321" si="272">C$313*AD315/AD$322</f>
        <v>1.0083333333333335</v>
      </c>
      <c r="F315" s="84">
        <f>$C$313*AE$315/$AD$322</f>
        <v>0.18333333333333332</v>
      </c>
      <c r="G315" s="84">
        <f t="shared" ref="G315:W315" si="273">$C$313*AF$315/$AD$322</f>
        <v>0</v>
      </c>
      <c r="H315" s="84">
        <f t="shared" si="273"/>
        <v>9.166666666666666E-2</v>
      </c>
      <c r="I315" s="84">
        <f t="shared" si="273"/>
        <v>1.375</v>
      </c>
      <c r="J315" s="84">
        <f t="shared" si="273"/>
        <v>9.1666666666666667E-3</v>
      </c>
      <c r="K315" s="84">
        <f t="shared" si="273"/>
        <v>9.1666666666666667E-3</v>
      </c>
      <c r="L315" s="84">
        <f t="shared" si="273"/>
        <v>0</v>
      </c>
      <c r="M315" s="84">
        <f t="shared" si="273"/>
        <v>0</v>
      </c>
      <c r="N315" s="84">
        <f t="shared" si="273"/>
        <v>0</v>
      </c>
      <c r="O315" s="84">
        <f t="shared" si="273"/>
        <v>0.18333333333333332</v>
      </c>
      <c r="P315" s="84">
        <f t="shared" si="273"/>
        <v>6.7374999999999998</v>
      </c>
      <c r="Q315" s="84">
        <f t="shared" si="273"/>
        <v>0.36666666666666664</v>
      </c>
      <c r="R315" s="84">
        <f t="shared" si="273"/>
        <v>0.64166666666666672</v>
      </c>
      <c r="S315" s="84">
        <f t="shared" si="273"/>
        <v>4.7666666666666666</v>
      </c>
      <c r="T315" s="84">
        <f t="shared" si="273"/>
        <v>3.6666666666666667E-2</v>
      </c>
      <c r="U315" s="84">
        <f t="shared" si="273"/>
        <v>9.166666666666666E-2</v>
      </c>
      <c r="V315" s="84">
        <f t="shared" si="273"/>
        <v>0</v>
      </c>
      <c r="W315" s="84">
        <f t="shared" si="273"/>
        <v>0</v>
      </c>
      <c r="X315" s="17"/>
      <c r="Y315" s="17"/>
      <c r="AB315" s="70" t="s">
        <v>89</v>
      </c>
      <c r="AC315" s="286">
        <v>1.1000000000000001</v>
      </c>
      <c r="AD315" s="286">
        <v>1.1000000000000001</v>
      </c>
      <c r="AE315" s="101">
        <v>0.2</v>
      </c>
      <c r="AF315" s="180">
        <v>0</v>
      </c>
      <c r="AG315" s="101">
        <v>0.1</v>
      </c>
      <c r="AH315" s="101">
        <v>1.5</v>
      </c>
      <c r="AI315" s="182">
        <v>0.01</v>
      </c>
      <c r="AJ315" s="182">
        <v>0.01</v>
      </c>
      <c r="AK315" s="181">
        <v>0</v>
      </c>
      <c r="AL315" s="102">
        <v>0</v>
      </c>
      <c r="AM315" s="102">
        <v>0</v>
      </c>
      <c r="AN315" s="103">
        <v>0.2</v>
      </c>
      <c r="AO315" s="182">
        <v>7.35</v>
      </c>
      <c r="AP315" s="103">
        <v>0.4</v>
      </c>
      <c r="AQ315" s="103">
        <v>0.7</v>
      </c>
      <c r="AR315" s="103">
        <v>5.2</v>
      </c>
      <c r="AS315" s="182">
        <v>0.04</v>
      </c>
      <c r="AT315" s="185">
        <v>0.1</v>
      </c>
      <c r="AU315" s="102">
        <v>0</v>
      </c>
      <c r="AV315" s="184">
        <v>0</v>
      </c>
    </row>
    <row r="316" spans="1:49" ht="15" customHeight="1" x14ac:dyDescent="0.3">
      <c r="A316" s="17"/>
      <c r="B316" s="70" t="s">
        <v>59</v>
      </c>
      <c r="C316" s="92"/>
      <c r="D316" s="17">
        <f t="shared" si="271"/>
        <v>50.416666666666664</v>
      </c>
      <c r="E316" s="17">
        <f t="shared" si="272"/>
        <v>50.416666666666664</v>
      </c>
      <c r="F316" s="84">
        <f>$C$313*AE$316/$AD$322</f>
        <v>4.583333333333333</v>
      </c>
      <c r="G316" s="84">
        <f t="shared" ref="G316:W316" si="274">$C$313*AF$316/$AD$322</f>
        <v>0.55000000000000004</v>
      </c>
      <c r="H316" s="84">
        <f t="shared" si="274"/>
        <v>28.6</v>
      </c>
      <c r="I316" s="84">
        <f t="shared" si="274"/>
        <v>137.13333333333333</v>
      </c>
      <c r="J316" s="84">
        <f t="shared" si="274"/>
        <v>5.5E-2</v>
      </c>
      <c r="K316" s="84">
        <f t="shared" si="274"/>
        <v>1.8333333333333333E-2</v>
      </c>
      <c r="L316" s="84">
        <f t="shared" si="274"/>
        <v>0</v>
      </c>
      <c r="M316" s="84">
        <f t="shared" si="274"/>
        <v>0</v>
      </c>
      <c r="N316" s="84">
        <f t="shared" si="274"/>
        <v>0</v>
      </c>
      <c r="O316" s="84">
        <f t="shared" si="274"/>
        <v>1.0083333333333335</v>
      </c>
      <c r="P316" s="84">
        <f t="shared" si="274"/>
        <v>45.466666666666669</v>
      </c>
      <c r="Q316" s="84">
        <f t="shared" si="274"/>
        <v>7.15</v>
      </c>
      <c r="R316" s="84">
        <f t="shared" si="274"/>
        <v>6.2333333333333334</v>
      </c>
      <c r="S316" s="84">
        <f t="shared" si="274"/>
        <v>33.916666666666664</v>
      </c>
      <c r="T316" s="84">
        <f t="shared" si="274"/>
        <v>0.46750000000000003</v>
      </c>
      <c r="U316" s="84">
        <f t="shared" si="274"/>
        <v>0.64166666666666672</v>
      </c>
      <c r="V316" s="84">
        <f t="shared" si="274"/>
        <v>2.3741666666666665</v>
      </c>
      <c r="W316" s="84">
        <f t="shared" si="274"/>
        <v>10.083333333333334</v>
      </c>
      <c r="X316" s="17"/>
      <c r="Y316" s="17"/>
      <c r="AB316" s="70" t="s">
        <v>59</v>
      </c>
      <c r="AC316" s="285">
        <v>55</v>
      </c>
      <c r="AD316" s="285">
        <v>55</v>
      </c>
      <c r="AE316" s="180">
        <v>5</v>
      </c>
      <c r="AF316" s="101">
        <v>0.6</v>
      </c>
      <c r="AG316" s="101">
        <v>31.2</v>
      </c>
      <c r="AH316" s="101">
        <v>149.6</v>
      </c>
      <c r="AI316" s="182">
        <v>0.06</v>
      </c>
      <c r="AJ316" s="182">
        <v>0.02</v>
      </c>
      <c r="AK316" s="181">
        <v>0</v>
      </c>
      <c r="AL316" s="102">
        <v>0</v>
      </c>
      <c r="AM316" s="102">
        <v>0</v>
      </c>
      <c r="AN316" s="103">
        <v>1.1000000000000001</v>
      </c>
      <c r="AO316" s="103">
        <v>49.6</v>
      </c>
      <c r="AP316" s="103">
        <v>7.8</v>
      </c>
      <c r="AQ316" s="103">
        <v>6.8</v>
      </c>
      <c r="AR316" s="102">
        <v>37</v>
      </c>
      <c r="AS316" s="182">
        <v>0.51</v>
      </c>
      <c r="AT316" s="185">
        <v>0.7</v>
      </c>
      <c r="AU316" s="182">
        <v>2.59</v>
      </c>
      <c r="AV316" s="186">
        <v>11</v>
      </c>
    </row>
    <row r="317" spans="1:49" ht="15" customHeight="1" x14ac:dyDescent="0.3">
      <c r="A317" s="17"/>
      <c r="B317" s="70" t="s">
        <v>37</v>
      </c>
      <c r="C317" s="92"/>
      <c r="D317" s="17">
        <f t="shared" si="271"/>
        <v>1.375</v>
      </c>
      <c r="E317" s="17">
        <f t="shared" si="272"/>
        <v>1.375</v>
      </c>
      <c r="F317" s="84">
        <f>$C$313*AE$317/$AD$322</f>
        <v>0</v>
      </c>
      <c r="G317" s="84">
        <f t="shared" ref="G317:W317" si="275">$C$313*AF$317/$AD$322</f>
        <v>0.91666666666666663</v>
      </c>
      <c r="H317" s="84">
        <f t="shared" si="275"/>
        <v>0</v>
      </c>
      <c r="I317" s="84">
        <f t="shared" si="275"/>
        <v>7.9749999999999988</v>
      </c>
      <c r="J317" s="84">
        <f t="shared" si="275"/>
        <v>0</v>
      </c>
      <c r="K317" s="84">
        <f t="shared" si="275"/>
        <v>0</v>
      </c>
      <c r="L317" s="84">
        <f t="shared" si="275"/>
        <v>3.7124999999999999</v>
      </c>
      <c r="M317" s="84">
        <f t="shared" si="275"/>
        <v>1.8333333333333333E-2</v>
      </c>
      <c r="N317" s="84">
        <f t="shared" si="275"/>
        <v>0</v>
      </c>
      <c r="O317" s="84">
        <f t="shared" si="275"/>
        <v>0.18333333333333332</v>
      </c>
      <c r="P317" s="84">
        <f t="shared" si="275"/>
        <v>0.33916666666666667</v>
      </c>
      <c r="Q317" s="84">
        <f t="shared" si="275"/>
        <v>0.27500000000000002</v>
      </c>
      <c r="R317" s="84">
        <f t="shared" si="275"/>
        <v>0</v>
      </c>
      <c r="S317" s="84">
        <f t="shared" si="275"/>
        <v>0.36666666666666664</v>
      </c>
      <c r="T317" s="84">
        <f t="shared" si="275"/>
        <v>0</v>
      </c>
      <c r="U317" s="84">
        <f t="shared" si="275"/>
        <v>0</v>
      </c>
      <c r="V317" s="84">
        <f t="shared" si="275"/>
        <v>9.1666666666666667E-3</v>
      </c>
      <c r="W317" s="84">
        <f t="shared" si="275"/>
        <v>0</v>
      </c>
      <c r="X317" s="17"/>
      <c r="Y317" s="17"/>
      <c r="AB317" s="70" t="s">
        <v>37</v>
      </c>
      <c r="AC317" s="101">
        <v>1.5</v>
      </c>
      <c r="AD317" s="101">
        <v>1.5</v>
      </c>
      <c r="AE317" s="180">
        <v>0</v>
      </c>
      <c r="AF317" s="180">
        <v>1</v>
      </c>
      <c r="AG317" s="180">
        <v>0</v>
      </c>
      <c r="AH317" s="101">
        <v>8.6999999999999993</v>
      </c>
      <c r="AI317" s="102">
        <v>0</v>
      </c>
      <c r="AJ317" s="102">
        <v>0</v>
      </c>
      <c r="AK317" s="187">
        <v>4.05</v>
      </c>
      <c r="AL317" s="182">
        <v>0.02</v>
      </c>
      <c r="AM317" s="102">
        <v>0</v>
      </c>
      <c r="AN317" s="103">
        <v>0.2</v>
      </c>
      <c r="AO317" s="182">
        <v>0.37</v>
      </c>
      <c r="AP317" s="103">
        <v>0.3</v>
      </c>
      <c r="AQ317" s="102">
        <v>0</v>
      </c>
      <c r="AR317" s="103">
        <v>0.4</v>
      </c>
      <c r="AS317" s="102">
        <v>0</v>
      </c>
      <c r="AT317" s="183">
        <v>0</v>
      </c>
      <c r="AU317" s="182">
        <v>0.01</v>
      </c>
      <c r="AV317" s="184">
        <v>0</v>
      </c>
    </row>
    <row r="318" spans="1:49" ht="15" customHeight="1" x14ac:dyDescent="0.3">
      <c r="A318" s="17"/>
      <c r="B318" s="70" t="s">
        <v>46</v>
      </c>
      <c r="C318" s="92"/>
      <c r="D318" s="17">
        <f t="shared" si="271"/>
        <v>0.18333333333333332</v>
      </c>
      <c r="E318" s="17">
        <f t="shared" si="272"/>
        <v>0.18333333333333332</v>
      </c>
      <c r="F318" s="84">
        <f>$C$313*AE$318/$AD$322</f>
        <v>0</v>
      </c>
      <c r="G318" s="84">
        <f t="shared" ref="G318:W318" si="276">$C$313*AF$318/$AD$322</f>
        <v>0.18333333333333332</v>
      </c>
      <c r="H318" s="84">
        <f t="shared" si="276"/>
        <v>0</v>
      </c>
      <c r="I318" s="84">
        <f t="shared" si="276"/>
        <v>1.7416666666666667</v>
      </c>
      <c r="J318" s="84">
        <f t="shared" si="276"/>
        <v>0</v>
      </c>
      <c r="K318" s="84">
        <f t="shared" si="276"/>
        <v>0</v>
      </c>
      <c r="L318" s="84">
        <f t="shared" si="276"/>
        <v>0</v>
      </c>
      <c r="M318" s="84">
        <f t="shared" si="276"/>
        <v>0</v>
      </c>
      <c r="N318" s="84">
        <f t="shared" si="276"/>
        <v>0</v>
      </c>
      <c r="O318" s="84">
        <f t="shared" si="276"/>
        <v>0</v>
      </c>
      <c r="P318" s="84">
        <f t="shared" si="276"/>
        <v>0</v>
      </c>
      <c r="Q318" s="84">
        <f t="shared" si="276"/>
        <v>0</v>
      </c>
      <c r="R318" s="84">
        <f t="shared" si="276"/>
        <v>0</v>
      </c>
      <c r="S318" s="84">
        <f t="shared" si="276"/>
        <v>0</v>
      </c>
      <c r="T318" s="84">
        <f t="shared" si="276"/>
        <v>0</v>
      </c>
      <c r="U318" s="84">
        <f t="shared" si="276"/>
        <v>0</v>
      </c>
      <c r="V318" s="84">
        <f t="shared" si="276"/>
        <v>0</v>
      </c>
      <c r="W318" s="84">
        <f t="shared" si="276"/>
        <v>0</v>
      </c>
      <c r="X318" s="17"/>
      <c r="Y318" s="17"/>
      <c r="AB318" s="70" t="s">
        <v>46</v>
      </c>
      <c r="AC318" s="101">
        <v>0.2</v>
      </c>
      <c r="AD318" s="101">
        <v>0.2</v>
      </c>
      <c r="AE318" s="180">
        <v>0</v>
      </c>
      <c r="AF318" s="101">
        <v>0.2</v>
      </c>
      <c r="AG318" s="180">
        <v>0</v>
      </c>
      <c r="AH318" s="101">
        <v>1.9</v>
      </c>
      <c r="AI318" s="102">
        <v>0</v>
      </c>
      <c r="AJ318" s="102">
        <v>0</v>
      </c>
      <c r="AK318" s="181">
        <v>0</v>
      </c>
      <c r="AL318" s="102">
        <v>0</v>
      </c>
      <c r="AM318" s="102">
        <v>0</v>
      </c>
      <c r="AN318" s="102">
        <v>0</v>
      </c>
      <c r="AO318" s="102">
        <v>0</v>
      </c>
      <c r="AP318" s="102">
        <v>0</v>
      </c>
      <c r="AQ318" s="102">
        <v>0</v>
      </c>
      <c r="AR318" s="102">
        <v>0</v>
      </c>
      <c r="AS318" s="102">
        <v>0</v>
      </c>
      <c r="AT318" s="183">
        <v>0</v>
      </c>
      <c r="AU318" s="102">
        <v>0</v>
      </c>
      <c r="AV318" s="184">
        <v>0</v>
      </c>
    </row>
    <row r="319" spans="1:49" ht="15" customHeight="1" x14ac:dyDescent="0.3">
      <c r="A319" s="17"/>
      <c r="B319" s="70" t="s">
        <v>38</v>
      </c>
      <c r="C319" s="92"/>
      <c r="D319" s="17">
        <f t="shared" si="271"/>
        <v>0.91666666666666663</v>
      </c>
      <c r="E319" s="17">
        <f t="shared" si="272"/>
        <v>0.91666666666666663</v>
      </c>
      <c r="F319" s="84">
        <f>$C$313*AE$319/$AD$322</f>
        <v>0</v>
      </c>
      <c r="G319" s="84">
        <f t="shared" ref="G319:W319" si="277">$C$313*AF$319/$AD$322</f>
        <v>0</v>
      </c>
      <c r="H319" s="84">
        <f t="shared" si="277"/>
        <v>0</v>
      </c>
      <c r="I319" s="84">
        <f t="shared" si="277"/>
        <v>0</v>
      </c>
      <c r="J319" s="84">
        <f t="shared" si="277"/>
        <v>0</v>
      </c>
      <c r="K319" s="84">
        <f t="shared" si="277"/>
        <v>0</v>
      </c>
      <c r="L319" s="84">
        <f t="shared" si="277"/>
        <v>0</v>
      </c>
      <c r="M319" s="84">
        <f t="shared" si="277"/>
        <v>0</v>
      </c>
      <c r="N319" s="84">
        <f t="shared" si="277"/>
        <v>0</v>
      </c>
      <c r="O319" s="84">
        <f t="shared" si="277"/>
        <v>188.83333333333334</v>
      </c>
      <c r="P319" s="84">
        <f t="shared" si="277"/>
        <v>4.583333333333333E-2</v>
      </c>
      <c r="Q319" s="84">
        <f t="shared" si="277"/>
        <v>2.1083333333333329</v>
      </c>
      <c r="R319" s="84">
        <f t="shared" si="277"/>
        <v>9.166666666666666E-2</v>
      </c>
      <c r="S319" s="84">
        <f t="shared" si="277"/>
        <v>0.45833333333333331</v>
      </c>
      <c r="T319" s="84">
        <f t="shared" si="277"/>
        <v>1.8333333333333333E-2</v>
      </c>
      <c r="U319" s="84">
        <f t="shared" si="277"/>
        <v>25.666666666666668</v>
      </c>
      <c r="V319" s="84">
        <f t="shared" si="277"/>
        <v>0</v>
      </c>
      <c r="W319" s="84">
        <f t="shared" si="277"/>
        <v>0</v>
      </c>
      <c r="X319" s="17"/>
      <c r="Y319" s="17"/>
      <c r="AB319" s="70" t="s">
        <v>38</v>
      </c>
      <c r="AC319" s="286">
        <v>1</v>
      </c>
      <c r="AD319" s="286">
        <v>1</v>
      </c>
      <c r="AE319" s="180">
        <v>0</v>
      </c>
      <c r="AF319" s="180">
        <v>0</v>
      </c>
      <c r="AG319" s="180">
        <v>0</v>
      </c>
      <c r="AH319" s="180">
        <v>0</v>
      </c>
      <c r="AI319" s="102">
        <v>0</v>
      </c>
      <c r="AJ319" s="102">
        <v>0</v>
      </c>
      <c r="AK319" s="181">
        <v>0</v>
      </c>
      <c r="AL319" s="102">
        <v>0</v>
      </c>
      <c r="AM319" s="102">
        <v>0</v>
      </c>
      <c r="AN319" s="102">
        <v>206</v>
      </c>
      <c r="AO319" s="182">
        <v>0.05</v>
      </c>
      <c r="AP319" s="103">
        <v>2.2999999999999998</v>
      </c>
      <c r="AQ319" s="103">
        <v>0.1</v>
      </c>
      <c r="AR319" s="103">
        <v>0.5</v>
      </c>
      <c r="AS319" s="182">
        <v>0.02</v>
      </c>
      <c r="AT319" s="188">
        <v>28</v>
      </c>
      <c r="AU319" s="102">
        <v>0</v>
      </c>
      <c r="AV319" s="184">
        <v>0</v>
      </c>
    </row>
    <row r="320" spans="1:49" x14ac:dyDescent="0.3">
      <c r="A320" s="17"/>
      <c r="B320" s="70" t="s">
        <v>39</v>
      </c>
      <c r="C320" s="92"/>
      <c r="D320" s="17">
        <f t="shared" si="271"/>
        <v>22</v>
      </c>
      <c r="E320" s="17">
        <f t="shared" si="272"/>
        <v>22</v>
      </c>
      <c r="F320" s="84">
        <f>$C$313*AE$320/$AD$322</f>
        <v>0</v>
      </c>
      <c r="G320" s="84">
        <f t="shared" ref="G320:W320" si="278">$C$313*AF$320/$AD$322</f>
        <v>0</v>
      </c>
      <c r="H320" s="84">
        <f t="shared" si="278"/>
        <v>0</v>
      </c>
      <c r="I320" s="84">
        <f t="shared" si="278"/>
        <v>0</v>
      </c>
      <c r="J320" s="84">
        <f t="shared" si="278"/>
        <v>0</v>
      </c>
      <c r="K320" s="84">
        <f t="shared" si="278"/>
        <v>0</v>
      </c>
      <c r="L320" s="84">
        <f t="shared" si="278"/>
        <v>0</v>
      </c>
      <c r="M320" s="84">
        <f t="shared" si="278"/>
        <v>0</v>
      </c>
      <c r="N320" s="84">
        <f t="shared" si="278"/>
        <v>0</v>
      </c>
      <c r="O320" s="84">
        <f t="shared" si="278"/>
        <v>0</v>
      </c>
      <c r="P320" s="84">
        <f t="shared" si="278"/>
        <v>0</v>
      </c>
      <c r="Q320" s="84">
        <f t="shared" si="278"/>
        <v>0</v>
      </c>
      <c r="R320" s="84">
        <f t="shared" si="278"/>
        <v>0</v>
      </c>
      <c r="S320" s="84">
        <f t="shared" si="278"/>
        <v>0</v>
      </c>
      <c r="T320" s="84">
        <f t="shared" si="278"/>
        <v>0</v>
      </c>
      <c r="U320" s="84">
        <f t="shared" si="278"/>
        <v>0</v>
      </c>
      <c r="V320" s="84">
        <f t="shared" si="278"/>
        <v>0</v>
      </c>
      <c r="W320" s="84">
        <f t="shared" si="278"/>
        <v>0</v>
      </c>
      <c r="X320" s="17"/>
      <c r="Y320" s="17"/>
      <c r="AB320" s="70" t="s">
        <v>39</v>
      </c>
      <c r="AC320" s="180">
        <v>24</v>
      </c>
      <c r="AD320" s="180">
        <v>24</v>
      </c>
      <c r="AE320" s="180">
        <v>0</v>
      </c>
      <c r="AF320" s="180">
        <v>0</v>
      </c>
      <c r="AG320" s="180">
        <v>0</v>
      </c>
      <c r="AH320" s="180">
        <v>0</v>
      </c>
      <c r="AI320" s="102">
        <v>0</v>
      </c>
      <c r="AJ320" s="102">
        <v>0</v>
      </c>
      <c r="AK320" s="181">
        <v>0</v>
      </c>
      <c r="AL320" s="102">
        <v>0</v>
      </c>
      <c r="AM320" s="102">
        <v>0</v>
      </c>
      <c r="AN320" s="102">
        <v>0</v>
      </c>
      <c r="AO320" s="102">
        <v>0</v>
      </c>
      <c r="AP320" s="102">
        <v>0</v>
      </c>
      <c r="AQ320" s="102">
        <v>0</v>
      </c>
      <c r="AR320" s="102">
        <v>0</v>
      </c>
      <c r="AS320" s="102">
        <v>0</v>
      </c>
      <c r="AT320" s="183">
        <v>0</v>
      </c>
      <c r="AU320" s="102">
        <v>0</v>
      </c>
      <c r="AV320" s="184">
        <v>0</v>
      </c>
    </row>
    <row r="321" spans="1:49" ht="15" customHeight="1" x14ac:dyDescent="0.3">
      <c r="A321" s="17"/>
      <c r="B321" s="150" t="s">
        <v>88</v>
      </c>
      <c r="C321" s="92"/>
      <c r="D321" s="17">
        <f t="shared" si="271"/>
        <v>0</v>
      </c>
      <c r="E321" s="17">
        <f t="shared" si="272"/>
        <v>73.24166666666666</v>
      </c>
      <c r="F321" s="84">
        <f>$C$313*AE$321/$AD$322</f>
        <v>0</v>
      </c>
      <c r="G321" s="84">
        <f t="shared" ref="G321:W321" si="279">$C$313*AF$321/$AD$322</f>
        <v>0</v>
      </c>
      <c r="H321" s="84">
        <f t="shared" si="279"/>
        <v>0</v>
      </c>
      <c r="I321" s="84">
        <f t="shared" si="279"/>
        <v>0</v>
      </c>
      <c r="J321" s="84">
        <f t="shared" si="279"/>
        <v>0</v>
      </c>
      <c r="K321" s="84">
        <f t="shared" si="279"/>
        <v>0</v>
      </c>
      <c r="L321" s="84">
        <f t="shared" si="279"/>
        <v>0</v>
      </c>
      <c r="M321" s="84">
        <f t="shared" si="279"/>
        <v>0</v>
      </c>
      <c r="N321" s="84">
        <f t="shared" si="279"/>
        <v>0</v>
      </c>
      <c r="O321" s="84">
        <f t="shared" si="279"/>
        <v>0</v>
      </c>
      <c r="P321" s="84">
        <f t="shared" si="279"/>
        <v>0</v>
      </c>
      <c r="Q321" s="84">
        <f t="shared" si="279"/>
        <v>0</v>
      </c>
      <c r="R321" s="84">
        <f t="shared" si="279"/>
        <v>0</v>
      </c>
      <c r="S321" s="84">
        <f t="shared" si="279"/>
        <v>0</v>
      </c>
      <c r="T321" s="84">
        <f t="shared" si="279"/>
        <v>0</v>
      </c>
      <c r="U321" s="84">
        <f t="shared" si="279"/>
        <v>0</v>
      </c>
      <c r="V321" s="84">
        <f t="shared" si="279"/>
        <v>0</v>
      </c>
      <c r="W321" s="84">
        <f t="shared" si="279"/>
        <v>0</v>
      </c>
      <c r="X321" s="17"/>
      <c r="Y321" s="17"/>
      <c r="AB321" s="150" t="s">
        <v>88</v>
      </c>
      <c r="AC321" s="189"/>
      <c r="AD321" s="190">
        <v>79.900000000000006</v>
      </c>
      <c r="AE321" s="189"/>
      <c r="AF321" s="189"/>
      <c r="AG321" s="189"/>
      <c r="AH321" s="189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</row>
    <row r="322" spans="1:49" x14ac:dyDescent="0.3">
      <c r="A322" s="17"/>
      <c r="B322" s="69" t="s">
        <v>40</v>
      </c>
      <c r="C322" s="92"/>
      <c r="D322" s="17"/>
      <c r="E322" s="17"/>
      <c r="F322" s="18">
        <f>SUM(F314:F321)</f>
        <v>4.7666666666666666</v>
      </c>
      <c r="G322" s="18">
        <f t="shared" ref="G322:W322" si="280">SUM(G314:G321)</f>
        <v>1.6500000000000001</v>
      </c>
      <c r="H322" s="18">
        <f t="shared" si="280"/>
        <v>31.166666666666668</v>
      </c>
      <c r="I322" s="18">
        <f t="shared" si="280"/>
        <v>158.21666666666667</v>
      </c>
      <c r="J322" s="18">
        <f t="shared" si="280"/>
        <v>6.4166666666666664E-2</v>
      </c>
      <c r="K322" s="18">
        <f t="shared" si="280"/>
        <v>2.75E-2</v>
      </c>
      <c r="L322" s="18">
        <f t="shared" si="280"/>
        <v>3.7124999999999999</v>
      </c>
      <c r="M322" s="18">
        <f t="shared" si="280"/>
        <v>1.8333333333333333E-2</v>
      </c>
      <c r="N322" s="18">
        <f t="shared" si="280"/>
        <v>0</v>
      </c>
      <c r="O322" s="18">
        <f t="shared" si="280"/>
        <v>190.20833333333334</v>
      </c>
      <c r="P322" s="18">
        <f t="shared" si="280"/>
        <v>52.653333333333336</v>
      </c>
      <c r="Q322" s="18">
        <f t="shared" si="280"/>
        <v>9.9916666666666671</v>
      </c>
      <c r="R322" s="18">
        <f t="shared" si="280"/>
        <v>6.9666666666666668</v>
      </c>
      <c r="S322" s="18">
        <f t="shared" si="280"/>
        <v>39.508333333333333</v>
      </c>
      <c r="T322" s="18">
        <f t="shared" si="280"/>
        <v>0.53166666666666673</v>
      </c>
      <c r="U322" s="18">
        <f t="shared" si="280"/>
        <v>26.400000000000002</v>
      </c>
      <c r="V322" s="18">
        <f t="shared" si="280"/>
        <v>2.3833333333333333</v>
      </c>
      <c r="W322" s="18">
        <f t="shared" si="280"/>
        <v>10.083333333333334</v>
      </c>
      <c r="X322" s="17"/>
      <c r="Y322" s="17"/>
      <c r="AB322" s="69" t="s">
        <v>40</v>
      </c>
      <c r="AC322" s="126"/>
      <c r="AD322" s="191">
        <v>60</v>
      </c>
      <c r="AE322" s="192">
        <v>5.2</v>
      </c>
      <c r="AF322" s="192">
        <v>1.8</v>
      </c>
      <c r="AG322" s="191">
        <v>34</v>
      </c>
      <c r="AH322" s="192">
        <v>172.6</v>
      </c>
      <c r="AI322" s="193">
        <v>7.0000000000000007E-2</v>
      </c>
      <c r="AJ322" s="193">
        <v>0.03</v>
      </c>
      <c r="AK322" s="194">
        <v>4.05</v>
      </c>
      <c r="AL322" s="193">
        <v>0.02</v>
      </c>
      <c r="AM322" s="195">
        <v>0</v>
      </c>
      <c r="AN322" s="195">
        <v>207</v>
      </c>
      <c r="AO322" s="196">
        <v>57.5</v>
      </c>
      <c r="AP322" s="195">
        <v>11</v>
      </c>
      <c r="AQ322" s="196">
        <v>7.6</v>
      </c>
      <c r="AR322" s="195">
        <v>43</v>
      </c>
      <c r="AS322" s="193">
        <v>0.57999999999999996</v>
      </c>
      <c r="AT322" s="197">
        <v>29</v>
      </c>
      <c r="AU322" s="196">
        <v>2.6</v>
      </c>
      <c r="AV322" s="198">
        <v>11</v>
      </c>
    </row>
    <row r="323" spans="1:49" x14ac:dyDescent="0.3">
      <c r="A323" s="17" t="s">
        <v>177</v>
      </c>
      <c r="B323" s="17"/>
      <c r="C323" s="92">
        <v>180</v>
      </c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 t="s">
        <v>96</v>
      </c>
      <c r="Y323" s="17">
        <v>37</v>
      </c>
      <c r="AA323" t="s">
        <v>175</v>
      </c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  <c r="AV323" s="17"/>
      <c r="AW323" t="s">
        <v>114</v>
      </c>
    </row>
    <row r="324" spans="1:49" x14ac:dyDescent="0.3">
      <c r="A324" s="17"/>
      <c r="B324" s="17" t="s">
        <v>176</v>
      </c>
      <c r="C324" s="92"/>
      <c r="D324" s="17">
        <f>C323*AC324/AD325</f>
        <v>184.5</v>
      </c>
      <c r="E324" s="17">
        <f>C323*AD324/AD325</f>
        <v>180</v>
      </c>
      <c r="F324" s="17">
        <f>C323*AE324/AD325</f>
        <v>5.22</v>
      </c>
      <c r="G324" s="17">
        <f>C323*AF324/AD325</f>
        <v>4.5</v>
      </c>
      <c r="H324" s="17">
        <f>C323*AG324/AD325</f>
        <v>8.64</v>
      </c>
      <c r="I324" s="17">
        <f>C323*AH324/AD325</f>
        <v>95.94</v>
      </c>
      <c r="J324" s="17">
        <f>C323*AI324/AD325</f>
        <v>0</v>
      </c>
      <c r="K324" s="17">
        <f>C323*AJ324/AD325</f>
        <v>0</v>
      </c>
      <c r="L324" s="17">
        <f>C323*AK324/AD325</f>
        <v>0</v>
      </c>
      <c r="M324" s="17">
        <f>C323*AL324/AD325</f>
        <v>0</v>
      </c>
      <c r="N324" s="17">
        <f>C323*AM324/AD325</f>
        <v>0</v>
      </c>
      <c r="O324" s="17">
        <f>C323*AN324/AD325</f>
        <v>0</v>
      </c>
      <c r="P324" s="17">
        <f>C323*AO324/AD325</f>
        <v>0</v>
      </c>
      <c r="Q324" s="17">
        <f>C323*AP324/AD325</f>
        <v>0</v>
      </c>
      <c r="R324" s="17">
        <f>C323*AQ324/AD325</f>
        <v>0</v>
      </c>
      <c r="S324" s="17">
        <f>C323*AR324/AD325</f>
        <v>0</v>
      </c>
      <c r="T324" s="17">
        <f>C323*AS324/AD325</f>
        <v>0</v>
      </c>
      <c r="U324" s="17">
        <f>C323*AT324/AD325</f>
        <v>0</v>
      </c>
      <c r="V324" s="17">
        <f>C323*AU324/AD325</f>
        <v>0</v>
      </c>
      <c r="W324" s="17">
        <f>C323*AV324/AD325</f>
        <v>0</v>
      </c>
      <c r="X324" s="17"/>
      <c r="Y324" s="17"/>
      <c r="AB324" s="17" t="s">
        <v>176</v>
      </c>
      <c r="AC324" s="17">
        <v>205</v>
      </c>
      <c r="AD324" s="102">
        <v>200</v>
      </c>
      <c r="AE324" s="103">
        <v>5.8</v>
      </c>
      <c r="AF324" s="102">
        <v>5</v>
      </c>
      <c r="AG324" s="103">
        <v>9.6</v>
      </c>
      <c r="AH324" s="103">
        <v>106.6</v>
      </c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</row>
    <row r="325" spans="1:49" x14ac:dyDescent="0.3">
      <c r="A325" s="17"/>
      <c r="B325" s="69" t="s">
        <v>40</v>
      </c>
      <c r="C325" s="92"/>
      <c r="D325" s="17"/>
      <c r="E325" s="17"/>
      <c r="F325" s="18">
        <f>SUM(F324)</f>
        <v>5.22</v>
      </c>
      <c r="G325" s="18">
        <f t="shared" ref="G325:W325" si="281">SUM(G324)</f>
        <v>4.5</v>
      </c>
      <c r="H325" s="18">
        <f t="shared" si="281"/>
        <v>8.64</v>
      </c>
      <c r="I325" s="18">
        <f t="shared" si="281"/>
        <v>95.94</v>
      </c>
      <c r="J325" s="18">
        <f t="shared" si="281"/>
        <v>0</v>
      </c>
      <c r="K325" s="18">
        <f t="shared" si="281"/>
        <v>0</v>
      </c>
      <c r="L325" s="18">
        <f t="shared" si="281"/>
        <v>0</v>
      </c>
      <c r="M325" s="18">
        <f t="shared" si="281"/>
        <v>0</v>
      </c>
      <c r="N325" s="18">
        <f t="shared" si="281"/>
        <v>0</v>
      </c>
      <c r="O325" s="18">
        <f t="shared" si="281"/>
        <v>0</v>
      </c>
      <c r="P325" s="18">
        <f t="shared" si="281"/>
        <v>0</v>
      </c>
      <c r="Q325" s="18">
        <f t="shared" si="281"/>
        <v>0</v>
      </c>
      <c r="R325" s="18">
        <f t="shared" si="281"/>
        <v>0</v>
      </c>
      <c r="S325" s="18">
        <f t="shared" si="281"/>
        <v>0</v>
      </c>
      <c r="T325" s="18">
        <f t="shared" si="281"/>
        <v>0</v>
      </c>
      <c r="U325" s="18">
        <f t="shared" si="281"/>
        <v>0</v>
      </c>
      <c r="V325" s="18">
        <f t="shared" si="281"/>
        <v>0</v>
      </c>
      <c r="W325" s="18">
        <f t="shared" si="281"/>
        <v>0</v>
      </c>
      <c r="X325" s="17"/>
      <c r="Y325" s="17"/>
      <c r="AB325" s="69" t="s">
        <v>40</v>
      </c>
      <c r="AD325">
        <v>200</v>
      </c>
      <c r="AE325">
        <v>5.8</v>
      </c>
      <c r="AF325">
        <v>5</v>
      </c>
      <c r="AG325">
        <v>9.6</v>
      </c>
      <c r="AH325">
        <v>106.6</v>
      </c>
    </row>
    <row r="326" spans="1:49" x14ac:dyDescent="0.3">
      <c r="A326" s="17" t="s">
        <v>95</v>
      </c>
      <c r="B326" s="17"/>
      <c r="C326" s="92">
        <v>30</v>
      </c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 t="s">
        <v>96</v>
      </c>
      <c r="Y326" s="17">
        <v>4</v>
      </c>
      <c r="AA326" s="17" t="s">
        <v>95</v>
      </c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  <c r="AV326" s="17"/>
      <c r="AW326" t="s">
        <v>96</v>
      </c>
    </row>
    <row r="327" spans="1:49" x14ac:dyDescent="0.3">
      <c r="A327" s="17"/>
      <c r="B327" s="17" t="s">
        <v>95</v>
      </c>
      <c r="C327" s="92"/>
      <c r="D327" s="17">
        <f>C326*AC327/AD328</f>
        <v>30</v>
      </c>
      <c r="E327" s="17">
        <f>C326*AD327/AD328</f>
        <v>30</v>
      </c>
      <c r="F327" s="17">
        <f>C326*AE327/AD328</f>
        <v>2.25</v>
      </c>
      <c r="G327" s="17">
        <f>C326*AF327/AD328</f>
        <v>0.3</v>
      </c>
      <c r="H327" s="17">
        <f>C326*AG327/AD328</f>
        <v>15</v>
      </c>
      <c r="I327" s="17">
        <f>C326*AH327/AD328</f>
        <v>72</v>
      </c>
      <c r="J327" s="17">
        <f>C326*AI327/AD328</f>
        <v>0</v>
      </c>
      <c r="K327" s="17">
        <f>C326*AJ327/AD328</f>
        <v>0</v>
      </c>
      <c r="L327" s="17">
        <f>C326*AK327/AD328</f>
        <v>0</v>
      </c>
      <c r="M327" s="17">
        <f>C326*AL327/AD328</f>
        <v>0</v>
      </c>
      <c r="N327" s="17">
        <f>C326*AM327/AD328</f>
        <v>0</v>
      </c>
      <c r="O327" s="17">
        <f>C326*AN327/AD328</f>
        <v>0</v>
      </c>
      <c r="P327" s="17">
        <f>C326*AO327/AD328</f>
        <v>0</v>
      </c>
      <c r="Q327" s="17">
        <f>C326*AP327/AD328</f>
        <v>0</v>
      </c>
      <c r="R327" s="17">
        <f>C326*AQ327/AD328</f>
        <v>0</v>
      </c>
      <c r="S327" s="17">
        <f>C326*AR327/AD328</f>
        <v>0</v>
      </c>
      <c r="T327" s="17">
        <f>C326*AS327/AD328</f>
        <v>0</v>
      </c>
      <c r="U327" s="17">
        <f>C326*AT327/AD328</f>
        <v>0</v>
      </c>
      <c r="V327" s="17">
        <f>C326*AU327/AD328</f>
        <v>0</v>
      </c>
      <c r="W327" s="17">
        <f>C326*AV327/AD328</f>
        <v>0</v>
      </c>
      <c r="X327" s="17"/>
      <c r="Y327" s="17"/>
      <c r="AA327" s="17"/>
      <c r="AB327" s="17" t="s">
        <v>95</v>
      </c>
      <c r="AC327" s="17">
        <v>100</v>
      </c>
      <c r="AD327" s="17">
        <v>100</v>
      </c>
      <c r="AE327" s="17">
        <v>7.5</v>
      </c>
      <c r="AF327" s="17">
        <v>1</v>
      </c>
      <c r="AG327" s="17">
        <v>50</v>
      </c>
      <c r="AH327" s="17">
        <v>240</v>
      </c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  <c r="AV327" s="17"/>
    </row>
    <row r="328" spans="1:49" x14ac:dyDescent="0.3">
      <c r="A328" s="17"/>
      <c r="B328" s="69" t="s">
        <v>40</v>
      </c>
      <c r="C328" s="96"/>
      <c r="D328" s="17"/>
      <c r="E328" s="17"/>
      <c r="F328" s="17">
        <f>SUM(F327)</f>
        <v>2.25</v>
      </c>
      <c r="G328" s="17">
        <f t="shared" ref="G328:W328" si="282">SUM(G327)</f>
        <v>0.3</v>
      </c>
      <c r="H328" s="17">
        <f t="shared" si="282"/>
        <v>15</v>
      </c>
      <c r="I328" s="17">
        <f t="shared" si="282"/>
        <v>72</v>
      </c>
      <c r="J328" s="17">
        <f t="shared" si="282"/>
        <v>0</v>
      </c>
      <c r="K328" s="17">
        <f t="shared" si="282"/>
        <v>0</v>
      </c>
      <c r="L328" s="17">
        <f t="shared" si="282"/>
        <v>0</v>
      </c>
      <c r="M328" s="17">
        <f t="shared" si="282"/>
        <v>0</v>
      </c>
      <c r="N328" s="17">
        <f t="shared" si="282"/>
        <v>0</v>
      </c>
      <c r="O328" s="17">
        <f t="shared" si="282"/>
        <v>0</v>
      </c>
      <c r="P328" s="17">
        <f t="shared" si="282"/>
        <v>0</v>
      </c>
      <c r="Q328" s="17">
        <f t="shared" si="282"/>
        <v>0</v>
      </c>
      <c r="R328" s="17">
        <f t="shared" si="282"/>
        <v>0</v>
      </c>
      <c r="S328" s="17">
        <f t="shared" si="282"/>
        <v>0</v>
      </c>
      <c r="T328" s="17">
        <f t="shared" si="282"/>
        <v>0</v>
      </c>
      <c r="U328" s="17">
        <f t="shared" si="282"/>
        <v>0</v>
      </c>
      <c r="V328" s="17">
        <f t="shared" si="282"/>
        <v>0</v>
      </c>
      <c r="W328" s="17">
        <f t="shared" si="282"/>
        <v>0</v>
      </c>
      <c r="X328" s="17"/>
      <c r="Y328" s="17"/>
      <c r="AA328" s="17"/>
      <c r="AB328" s="69" t="s">
        <v>40</v>
      </c>
      <c r="AC328" s="17"/>
      <c r="AD328" s="17">
        <v>100</v>
      </c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</row>
    <row r="329" spans="1:49" ht="18" x14ac:dyDescent="0.35">
      <c r="A329" s="110" t="s">
        <v>178</v>
      </c>
      <c r="B329" s="110"/>
      <c r="C329" s="119">
        <f>SUM(C307:C328)</f>
        <v>374</v>
      </c>
      <c r="D329" s="119">
        <f t="shared" ref="D329:E329" si="283">SUM(D307:D328)</f>
        <v>360.9750866666667</v>
      </c>
      <c r="E329" s="119">
        <f t="shared" si="283"/>
        <v>429.71566333333334</v>
      </c>
      <c r="F329" s="134">
        <f>SUM(F312+F322+F325+F328)</f>
        <v>21.501666666666665</v>
      </c>
      <c r="G329" s="134">
        <f>SUM(G312+G322+G325+G328)</f>
        <v>19.530000000000005</v>
      </c>
      <c r="H329" s="134">
        <f t="shared" ref="H329:W329" si="284">SUM(H312+H322+H325+H328)</f>
        <v>57.204666666666668</v>
      </c>
      <c r="I329" s="134">
        <f t="shared" si="284"/>
        <v>489.76566666666668</v>
      </c>
      <c r="J329" s="134">
        <f t="shared" si="284"/>
        <v>0.10776666666666666</v>
      </c>
      <c r="K329" s="134">
        <f t="shared" si="284"/>
        <v>0.32180000000000003</v>
      </c>
      <c r="L329" s="134">
        <f t="shared" si="284"/>
        <v>136.45269999999999</v>
      </c>
      <c r="M329" s="134">
        <f t="shared" si="284"/>
        <v>1.5988333333333333</v>
      </c>
      <c r="N329" s="134">
        <f t="shared" si="284"/>
        <v>0.218</v>
      </c>
      <c r="O329" s="134">
        <f t="shared" si="284"/>
        <v>383.02933333333334</v>
      </c>
      <c r="P329" s="134">
        <f t="shared" si="284"/>
        <v>184.43433333333334</v>
      </c>
      <c r="Q329" s="134">
        <f t="shared" si="284"/>
        <v>90.324666666666673</v>
      </c>
      <c r="R329" s="134">
        <f t="shared" si="284"/>
        <v>19.174666666666667</v>
      </c>
      <c r="S329" s="134">
        <f t="shared" si="284"/>
        <v>186.87633333333332</v>
      </c>
      <c r="T329" s="134">
        <f t="shared" si="284"/>
        <v>2.0467666666666666</v>
      </c>
      <c r="U329" s="134">
        <f t="shared" si="284"/>
        <v>57.465000000000003</v>
      </c>
      <c r="V329" s="134">
        <f t="shared" si="284"/>
        <v>21.294833333333333</v>
      </c>
      <c r="W329" s="134">
        <f t="shared" si="284"/>
        <v>55.754333333333342</v>
      </c>
      <c r="X329" s="110"/>
      <c r="Y329" s="110"/>
    </row>
    <row r="330" spans="1:49" ht="18" x14ac:dyDescent="0.35">
      <c r="A330" s="110" t="s">
        <v>179</v>
      </c>
      <c r="B330" s="110"/>
      <c r="C330" s="119">
        <f>SUM(C329+C305+C257+C262)</f>
        <v>1531</v>
      </c>
      <c r="D330" s="119">
        <f t="shared" ref="D330:W330" si="285">SUM(D329+D305+D257+D262)</f>
        <v>1900.8610866666668</v>
      </c>
      <c r="E330" s="119">
        <f t="shared" si="285"/>
        <v>1920.5016633333332</v>
      </c>
      <c r="F330" s="119">
        <f t="shared" si="285"/>
        <v>54.508000000000003</v>
      </c>
      <c r="G330" s="119">
        <f t="shared" si="285"/>
        <v>58.231333333333339</v>
      </c>
      <c r="H330" s="119">
        <f t="shared" si="285"/>
        <v>190.32600000000002</v>
      </c>
      <c r="I330" s="123">
        <f>SUM(I329+I305+I257+I262)</f>
        <v>1503.1523333333334</v>
      </c>
      <c r="J330" s="119">
        <f t="shared" si="285"/>
        <v>0.27839999999999998</v>
      </c>
      <c r="K330" s="119">
        <f t="shared" si="285"/>
        <v>0.60693333333333344</v>
      </c>
      <c r="L330" s="119">
        <f t="shared" si="285"/>
        <v>402.86410000000001</v>
      </c>
      <c r="M330" s="119">
        <f t="shared" si="285"/>
        <v>1.7698333333333334</v>
      </c>
      <c r="N330" s="119">
        <f t="shared" si="285"/>
        <v>14.710599999999998</v>
      </c>
      <c r="O330" s="119">
        <f t="shared" si="285"/>
        <v>940.06553333333318</v>
      </c>
      <c r="P330" s="119">
        <f t="shared" si="285"/>
        <v>825.92293333333328</v>
      </c>
      <c r="Q330" s="119">
        <f t="shared" si="285"/>
        <v>296.02766666666668</v>
      </c>
      <c r="R330" s="119">
        <f t="shared" si="285"/>
        <v>84.039666666666676</v>
      </c>
      <c r="S330" s="119">
        <f t="shared" si="285"/>
        <v>507.37766666666664</v>
      </c>
      <c r="T330" s="119">
        <f t="shared" si="285"/>
        <v>5.9324666666666666</v>
      </c>
      <c r="U330" s="119">
        <f t="shared" si="285"/>
        <v>140.72399999999999</v>
      </c>
      <c r="V330" s="119">
        <f t="shared" si="285"/>
        <v>25.062633333333334</v>
      </c>
      <c r="W330" s="119">
        <f t="shared" si="285"/>
        <v>166.54633333333334</v>
      </c>
      <c r="X330" s="17"/>
      <c r="Y330" s="17"/>
    </row>
    <row r="331" spans="1:49" ht="18" x14ac:dyDescent="0.35">
      <c r="A331" s="110" t="s">
        <v>182</v>
      </c>
      <c r="B331" s="17"/>
      <c r="C331" s="92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</row>
    <row r="332" spans="1:49" ht="18" x14ac:dyDescent="0.35">
      <c r="A332" s="110" t="s">
        <v>0</v>
      </c>
      <c r="B332" s="17"/>
      <c r="C332" s="92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</row>
    <row r="333" spans="1:49" x14ac:dyDescent="0.3">
      <c r="A333" s="17" t="s">
        <v>183</v>
      </c>
      <c r="B333" s="17"/>
      <c r="C333" s="92">
        <v>150</v>
      </c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t="s">
        <v>184</v>
      </c>
      <c r="Y333" s="17">
        <v>38</v>
      </c>
      <c r="AA333" t="s">
        <v>183</v>
      </c>
      <c r="AW333" t="s">
        <v>184</v>
      </c>
    </row>
    <row r="334" spans="1:49" ht="15" customHeight="1" x14ac:dyDescent="0.3">
      <c r="A334" s="17"/>
      <c r="B334" s="70" t="s">
        <v>68</v>
      </c>
      <c r="C334" s="92"/>
      <c r="D334" s="17">
        <f>C$333*AC334/AD$340</f>
        <v>37.5</v>
      </c>
      <c r="E334" s="17">
        <f>C$333*AD334/AD$340</f>
        <v>37.5</v>
      </c>
      <c r="F334" s="84">
        <f>$C$333*AE$334/$AD$340</f>
        <v>4</v>
      </c>
      <c r="G334" s="84">
        <f t="shared" ref="G334:W334" si="286">$C$333*AF$334/$AD$340</f>
        <v>1.125</v>
      </c>
      <c r="H334" s="84">
        <f t="shared" si="286"/>
        <v>22.75</v>
      </c>
      <c r="I334" s="84">
        <f t="shared" si="286"/>
        <v>116.75</v>
      </c>
      <c r="J334" s="84">
        <f t="shared" si="286"/>
        <v>0.1125</v>
      </c>
      <c r="K334" s="84">
        <f t="shared" si="286"/>
        <v>1.2500000000000001E-2</v>
      </c>
      <c r="L334" s="84">
        <f t="shared" si="286"/>
        <v>0.67500000000000004</v>
      </c>
      <c r="M334" s="84">
        <f t="shared" si="286"/>
        <v>0</v>
      </c>
      <c r="N334" s="84">
        <f t="shared" si="286"/>
        <v>0</v>
      </c>
      <c r="O334" s="84">
        <f t="shared" si="286"/>
        <v>2.875</v>
      </c>
      <c r="P334" s="84">
        <f t="shared" si="286"/>
        <v>66.25</v>
      </c>
      <c r="Q334" s="84">
        <f t="shared" si="286"/>
        <v>8.875</v>
      </c>
      <c r="R334" s="84">
        <f t="shared" si="286"/>
        <v>27.5</v>
      </c>
      <c r="S334" s="84">
        <f t="shared" si="286"/>
        <v>76.25</v>
      </c>
      <c r="T334" s="84">
        <f t="shared" si="286"/>
        <v>0.875</v>
      </c>
      <c r="U334" s="84">
        <f t="shared" si="286"/>
        <v>1.75</v>
      </c>
      <c r="V334" s="84">
        <f t="shared" si="286"/>
        <v>0.88749999999999996</v>
      </c>
      <c r="W334" s="84">
        <f t="shared" si="286"/>
        <v>10.5</v>
      </c>
      <c r="X334" s="17"/>
      <c r="Y334" s="17"/>
      <c r="AB334" s="86" t="s">
        <v>68</v>
      </c>
      <c r="AC334" s="57">
        <v>30</v>
      </c>
      <c r="AD334" s="57">
        <v>30</v>
      </c>
      <c r="AE334" s="56">
        <v>3.2</v>
      </c>
      <c r="AF334" s="56">
        <v>0.9</v>
      </c>
      <c r="AG334" s="56">
        <v>18.2</v>
      </c>
      <c r="AH334" s="56">
        <v>93.4</v>
      </c>
      <c r="AI334" s="71">
        <v>0.09</v>
      </c>
      <c r="AJ334" s="71">
        <v>0.01</v>
      </c>
      <c r="AK334" s="21">
        <v>0.54</v>
      </c>
      <c r="AL334" s="57">
        <v>0</v>
      </c>
      <c r="AM334" s="57">
        <v>0</v>
      </c>
      <c r="AN334" s="56">
        <v>2.2999999999999998</v>
      </c>
      <c r="AO334" s="57">
        <v>53</v>
      </c>
      <c r="AP334" s="56">
        <v>7.1</v>
      </c>
      <c r="AQ334" s="57">
        <v>22</v>
      </c>
      <c r="AR334" s="57">
        <v>61</v>
      </c>
      <c r="AS334" s="56">
        <v>0.7</v>
      </c>
      <c r="AT334" s="24">
        <v>1.4</v>
      </c>
      <c r="AU334" s="71">
        <v>0.71</v>
      </c>
      <c r="AV334" s="20">
        <v>8.4</v>
      </c>
    </row>
    <row r="335" spans="1:49" x14ac:dyDescent="0.3">
      <c r="A335" s="17"/>
      <c r="B335" s="70" t="s">
        <v>35</v>
      </c>
      <c r="C335" s="92"/>
      <c r="D335" s="17">
        <f t="shared" ref="D335:D339" si="287">C$333*AC335/AD$340</f>
        <v>90.5</v>
      </c>
      <c r="E335" s="17">
        <f t="shared" ref="E335:E339" si="288">C$333*AD335/AD$340</f>
        <v>90.5</v>
      </c>
      <c r="F335" s="84">
        <f>$C$333*AE$335/$AD$340</f>
        <v>2.125</v>
      </c>
      <c r="G335" s="84">
        <f t="shared" ref="G335:W335" si="289">$C$333*AF$335/$AD$340</f>
        <v>1.75</v>
      </c>
      <c r="H335" s="84">
        <f t="shared" si="289"/>
        <v>3.375</v>
      </c>
      <c r="I335" s="84">
        <f t="shared" si="289"/>
        <v>37.625</v>
      </c>
      <c r="J335" s="84">
        <f t="shared" si="289"/>
        <v>2.5000000000000001E-2</v>
      </c>
      <c r="K335" s="84">
        <f t="shared" si="289"/>
        <v>8.7500000000000008E-2</v>
      </c>
      <c r="L335" s="84">
        <f t="shared" si="289"/>
        <v>10.3</v>
      </c>
      <c r="M335" s="84">
        <f t="shared" si="289"/>
        <v>0</v>
      </c>
      <c r="N335" s="84">
        <f t="shared" si="289"/>
        <v>0.4</v>
      </c>
      <c r="O335" s="84">
        <f t="shared" si="289"/>
        <v>30</v>
      </c>
      <c r="P335" s="84">
        <f t="shared" si="289"/>
        <v>95</v>
      </c>
      <c r="Q335" s="84">
        <f t="shared" si="289"/>
        <v>82.5</v>
      </c>
      <c r="R335" s="84">
        <f t="shared" si="289"/>
        <v>9.5</v>
      </c>
      <c r="S335" s="84">
        <f t="shared" si="289"/>
        <v>61.25</v>
      </c>
      <c r="T335" s="84">
        <f t="shared" si="289"/>
        <v>6.25E-2</v>
      </c>
      <c r="U335" s="84">
        <f t="shared" si="289"/>
        <v>7</v>
      </c>
      <c r="V335" s="84">
        <f t="shared" si="289"/>
        <v>1.375</v>
      </c>
      <c r="W335" s="84">
        <f t="shared" si="289"/>
        <v>15</v>
      </c>
      <c r="X335" s="17"/>
      <c r="Y335" s="17"/>
      <c r="AB335" s="86" t="s">
        <v>35</v>
      </c>
      <c r="AC335" s="299">
        <v>72.400000000000006</v>
      </c>
      <c r="AD335" s="299">
        <v>72.400000000000006</v>
      </c>
      <c r="AE335" s="56">
        <v>1.7</v>
      </c>
      <c r="AF335" s="56">
        <v>1.4</v>
      </c>
      <c r="AG335" s="56">
        <v>2.7</v>
      </c>
      <c r="AH335" s="56">
        <v>30.1</v>
      </c>
      <c r="AI335" s="71">
        <v>0.02</v>
      </c>
      <c r="AJ335" s="71">
        <v>7.0000000000000007E-2</v>
      </c>
      <c r="AK335" s="21">
        <v>8.24</v>
      </c>
      <c r="AL335" s="57">
        <v>0</v>
      </c>
      <c r="AM335" s="71">
        <v>0.32</v>
      </c>
      <c r="AN335" s="57">
        <v>24</v>
      </c>
      <c r="AO335" s="57">
        <v>76</v>
      </c>
      <c r="AP335" s="57">
        <v>66</v>
      </c>
      <c r="AQ335" s="56">
        <v>7.6</v>
      </c>
      <c r="AR335" s="57">
        <v>49</v>
      </c>
      <c r="AS335" s="71">
        <v>0.05</v>
      </c>
      <c r="AT335" s="24">
        <v>5.6</v>
      </c>
      <c r="AU335" s="56">
        <v>1.1000000000000001</v>
      </c>
      <c r="AV335" s="19">
        <v>12</v>
      </c>
    </row>
    <row r="336" spans="1:49" ht="15" customHeight="1" x14ac:dyDescent="0.3">
      <c r="A336" s="17"/>
      <c r="B336" s="70" t="s">
        <v>36</v>
      </c>
      <c r="C336" s="92"/>
      <c r="D336" s="17">
        <f t="shared" si="287"/>
        <v>2.25</v>
      </c>
      <c r="E336" s="17">
        <f t="shared" si="288"/>
        <v>2.25</v>
      </c>
      <c r="F336" s="84">
        <f>$C$333*AE$336/$AD$340</f>
        <v>0</v>
      </c>
      <c r="G336" s="84">
        <f t="shared" ref="G336:W336" si="290">$C$333*AF$336/$AD$340</f>
        <v>0</v>
      </c>
      <c r="H336" s="84">
        <f t="shared" si="290"/>
        <v>2</v>
      </c>
      <c r="I336" s="84">
        <f t="shared" si="290"/>
        <v>8.125</v>
      </c>
      <c r="J336" s="84">
        <f t="shared" si="290"/>
        <v>0</v>
      </c>
      <c r="K336" s="84">
        <f t="shared" si="290"/>
        <v>0</v>
      </c>
      <c r="L336" s="84">
        <f t="shared" si="290"/>
        <v>0</v>
      </c>
      <c r="M336" s="84">
        <f t="shared" si="290"/>
        <v>0</v>
      </c>
      <c r="N336" s="84">
        <f t="shared" si="290"/>
        <v>0</v>
      </c>
      <c r="O336" s="84">
        <f t="shared" si="290"/>
        <v>0</v>
      </c>
      <c r="P336" s="84">
        <f t="shared" si="290"/>
        <v>0</v>
      </c>
      <c r="Q336" s="84">
        <f t="shared" si="290"/>
        <v>0</v>
      </c>
      <c r="R336" s="84">
        <f t="shared" si="290"/>
        <v>0</v>
      </c>
      <c r="S336" s="84">
        <f t="shared" si="290"/>
        <v>0</v>
      </c>
      <c r="T336" s="84">
        <f t="shared" si="290"/>
        <v>0</v>
      </c>
      <c r="U336" s="84">
        <f t="shared" si="290"/>
        <v>0</v>
      </c>
      <c r="V336" s="84">
        <f t="shared" si="290"/>
        <v>0</v>
      </c>
      <c r="W336" s="84">
        <f t="shared" si="290"/>
        <v>0</v>
      </c>
      <c r="X336" s="17"/>
      <c r="Y336" s="17"/>
      <c r="AB336" s="86" t="s">
        <v>36</v>
      </c>
      <c r="AC336" s="56">
        <v>1.8</v>
      </c>
      <c r="AD336" s="56">
        <v>1.8</v>
      </c>
      <c r="AE336" s="57">
        <v>0</v>
      </c>
      <c r="AF336" s="57">
        <v>0</v>
      </c>
      <c r="AG336" s="56">
        <v>1.6</v>
      </c>
      <c r="AH336" s="56">
        <v>6.5</v>
      </c>
      <c r="AI336" s="57">
        <v>0</v>
      </c>
      <c r="AJ336" s="57">
        <v>0</v>
      </c>
      <c r="AK336" s="19">
        <v>0</v>
      </c>
      <c r="AL336" s="57">
        <v>0</v>
      </c>
      <c r="AM336" s="57">
        <v>0</v>
      </c>
      <c r="AN336" s="57">
        <v>0</v>
      </c>
      <c r="AO336" s="57">
        <v>0</v>
      </c>
      <c r="AP336" s="57">
        <v>0</v>
      </c>
      <c r="AQ336" s="57">
        <v>0</v>
      </c>
      <c r="AR336" s="57">
        <v>0</v>
      </c>
      <c r="AS336" s="57">
        <v>0</v>
      </c>
      <c r="AT336" s="25">
        <v>0</v>
      </c>
      <c r="AU336" s="57">
        <v>0</v>
      </c>
      <c r="AV336" s="19">
        <v>0</v>
      </c>
    </row>
    <row r="337" spans="1:49" ht="15" customHeight="1" x14ac:dyDescent="0.3">
      <c r="A337" s="17"/>
      <c r="B337" s="70" t="s">
        <v>37</v>
      </c>
      <c r="C337" s="92"/>
      <c r="D337" s="17">
        <f t="shared" si="287"/>
        <v>2.5</v>
      </c>
      <c r="E337" s="17">
        <f t="shared" si="288"/>
        <v>2.5</v>
      </c>
      <c r="F337" s="84">
        <f>$C$333*AE$337/$AD$340</f>
        <v>0</v>
      </c>
      <c r="G337" s="84">
        <f t="shared" ref="G337:W337" si="291">$C$333*AF$337/$AD$340</f>
        <v>4.75</v>
      </c>
      <c r="H337" s="84">
        <f t="shared" si="291"/>
        <v>0.125</v>
      </c>
      <c r="I337" s="84">
        <f t="shared" si="291"/>
        <v>43.625</v>
      </c>
      <c r="J337" s="84">
        <f t="shared" si="291"/>
        <v>0</v>
      </c>
      <c r="K337" s="84">
        <f t="shared" si="291"/>
        <v>1.2500000000000001E-2</v>
      </c>
      <c r="L337" s="84">
        <f t="shared" si="291"/>
        <v>20.25</v>
      </c>
      <c r="M337" s="84">
        <f t="shared" si="291"/>
        <v>0.1</v>
      </c>
      <c r="N337" s="84">
        <f t="shared" si="291"/>
        <v>0</v>
      </c>
      <c r="O337" s="84">
        <f t="shared" si="291"/>
        <v>0.875</v>
      </c>
      <c r="P337" s="84">
        <f t="shared" si="291"/>
        <v>1.875</v>
      </c>
      <c r="Q337" s="84">
        <f t="shared" si="291"/>
        <v>1.625</v>
      </c>
      <c r="R337" s="84">
        <f t="shared" si="291"/>
        <v>0</v>
      </c>
      <c r="S337" s="84">
        <f t="shared" si="291"/>
        <v>2</v>
      </c>
      <c r="T337" s="84">
        <f t="shared" si="291"/>
        <v>1.2500000000000001E-2</v>
      </c>
      <c r="U337" s="84">
        <f t="shared" si="291"/>
        <v>0</v>
      </c>
      <c r="V337" s="84">
        <f t="shared" si="291"/>
        <v>6.25E-2</v>
      </c>
      <c r="W337" s="84">
        <f t="shared" si="291"/>
        <v>0.25</v>
      </c>
      <c r="X337" s="17"/>
      <c r="Y337" s="17"/>
      <c r="AB337" s="86" t="s">
        <v>37</v>
      </c>
      <c r="AC337" s="287">
        <v>2</v>
      </c>
      <c r="AD337" s="287">
        <v>2</v>
      </c>
      <c r="AE337" s="57">
        <v>0</v>
      </c>
      <c r="AF337" s="56">
        <v>3.8</v>
      </c>
      <c r="AG337" s="56">
        <v>0.1</v>
      </c>
      <c r="AH337" s="56">
        <v>34.9</v>
      </c>
      <c r="AI337" s="57">
        <v>0</v>
      </c>
      <c r="AJ337" s="71">
        <v>0.01</v>
      </c>
      <c r="AK337" s="20">
        <v>16.2</v>
      </c>
      <c r="AL337" s="71">
        <v>0.08</v>
      </c>
      <c r="AM337" s="57">
        <v>0</v>
      </c>
      <c r="AN337" s="56">
        <v>0.7</v>
      </c>
      <c r="AO337" s="56">
        <v>1.5</v>
      </c>
      <c r="AP337" s="56">
        <v>1.3</v>
      </c>
      <c r="AQ337" s="57">
        <v>0</v>
      </c>
      <c r="AR337" s="56">
        <v>1.6</v>
      </c>
      <c r="AS337" s="71">
        <v>0.01</v>
      </c>
      <c r="AT337" s="25">
        <v>0</v>
      </c>
      <c r="AU337" s="71">
        <v>0.05</v>
      </c>
      <c r="AV337" s="20">
        <v>0.2</v>
      </c>
    </row>
    <row r="338" spans="1:49" ht="15" customHeight="1" x14ac:dyDescent="0.3">
      <c r="A338" s="17"/>
      <c r="B338" s="70" t="s">
        <v>38</v>
      </c>
      <c r="C338" s="92"/>
      <c r="D338" s="17">
        <f t="shared" si="287"/>
        <v>0.75</v>
      </c>
      <c r="E338" s="17">
        <f t="shared" si="288"/>
        <v>0.75</v>
      </c>
      <c r="F338" s="84">
        <f>$C$333*AE$338/$AD$340</f>
        <v>0</v>
      </c>
      <c r="G338" s="84">
        <f t="shared" ref="G338:W338" si="292">$C$333*AF$338/$AD$340</f>
        <v>0</v>
      </c>
      <c r="H338" s="84">
        <f t="shared" si="292"/>
        <v>0</v>
      </c>
      <c r="I338" s="84">
        <f t="shared" si="292"/>
        <v>0</v>
      </c>
      <c r="J338" s="84">
        <f t="shared" si="292"/>
        <v>0</v>
      </c>
      <c r="K338" s="84">
        <f t="shared" si="292"/>
        <v>0</v>
      </c>
      <c r="L338" s="84">
        <f t="shared" si="292"/>
        <v>0</v>
      </c>
      <c r="M338" s="84">
        <f t="shared" si="292"/>
        <v>0</v>
      </c>
      <c r="N338" s="84">
        <f t="shared" si="292"/>
        <v>0</v>
      </c>
      <c r="O338" s="84">
        <f t="shared" si="292"/>
        <v>221.25</v>
      </c>
      <c r="P338" s="84">
        <f t="shared" si="292"/>
        <v>0</v>
      </c>
      <c r="Q338" s="84">
        <f t="shared" si="292"/>
        <v>2.375</v>
      </c>
      <c r="R338" s="84">
        <f t="shared" si="292"/>
        <v>0.125</v>
      </c>
      <c r="S338" s="84">
        <f t="shared" si="292"/>
        <v>0.5</v>
      </c>
      <c r="T338" s="84">
        <f t="shared" si="292"/>
        <v>2.5000000000000001E-2</v>
      </c>
      <c r="U338" s="84">
        <f t="shared" si="292"/>
        <v>30</v>
      </c>
      <c r="V338" s="84">
        <f t="shared" si="292"/>
        <v>0</v>
      </c>
      <c r="W338" s="84">
        <f t="shared" si="292"/>
        <v>0</v>
      </c>
      <c r="X338" s="17"/>
      <c r="Y338" s="17"/>
      <c r="AB338" s="86" t="s">
        <v>38</v>
      </c>
      <c r="AC338" s="56">
        <v>0.6</v>
      </c>
      <c r="AD338" s="56">
        <v>0.6</v>
      </c>
      <c r="AE338" s="57">
        <v>0</v>
      </c>
      <c r="AF338" s="57">
        <v>0</v>
      </c>
      <c r="AG338" s="57">
        <v>0</v>
      </c>
      <c r="AH338" s="57">
        <v>0</v>
      </c>
      <c r="AI338" s="57">
        <v>0</v>
      </c>
      <c r="AJ338" s="57">
        <v>0</v>
      </c>
      <c r="AK338" s="19">
        <v>0</v>
      </c>
      <c r="AL338" s="57">
        <v>0</v>
      </c>
      <c r="AM338" s="57">
        <v>0</v>
      </c>
      <c r="AN338" s="57">
        <v>177</v>
      </c>
      <c r="AO338" s="57">
        <v>0</v>
      </c>
      <c r="AP338" s="56">
        <v>1.9</v>
      </c>
      <c r="AQ338" s="56">
        <v>0.1</v>
      </c>
      <c r="AR338" s="56">
        <v>0.4</v>
      </c>
      <c r="AS338" s="71">
        <v>0.02</v>
      </c>
      <c r="AT338" s="39">
        <v>24</v>
      </c>
      <c r="AU338" s="57">
        <v>0</v>
      </c>
      <c r="AV338" s="19">
        <v>0</v>
      </c>
    </row>
    <row r="339" spans="1:49" x14ac:dyDescent="0.3">
      <c r="A339" s="17"/>
      <c r="B339" s="70" t="s">
        <v>39</v>
      </c>
      <c r="C339" s="92"/>
      <c r="D339" s="17">
        <f t="shared" si="287"/>
        <v>26.5</v>
      </c>
      <c r="E339" s="17">
        <f t="shared" si="288"/>
        <v>26.5</v>
      </c>
      <c r="F339" s="84">
        <f>$C$333*AE$339/$AD$340</f>
        <v>0</v>
      </c>
      <c r="G339" s="84">
        <f t="shared" ref="G339:W339" si="293">$C$333*AF$339/$AD$340</f>
        <v>0</v>
      </c>
      <c r="H339" s="84">
        <f t="shared" si="293"/>
        <v>0</v>
      </c>
      <c r="I339" s="84">
        <f t="shared" si="293"/>
        <v>0</v>
      </c>
      <c r="J339" s="84">
        <f t="shared" si="293"/>
        <v>0</v>
      </c>
      <c r="K339" s="84">
        <f t="shared" si="293"/>
        <v>0</v>
      </c>
      <c r="L339" s="84">
        <f t="shared" si="293"/>
        <v>0</v>
      </c>
      <c r="M339" s="84">
        <f t="shared" si="293"/>
        <v>0</v>
      </c>
      <c r="N339" s="84">
        <f t="shared" si="293"/>
        <v>0</v>
      </c>
      <c r="O339" s="84">
        <f t="shared" si="293"/>
        <v>0</v>
      </c>
      <c r="P339" s="84">
        <f t="shared" si="293"/>
        <v>0</v>
      </c>
      <c r="Q339" s="84">
        <f t="shared" si="293"/>
        <v>0</v>
      </c>
      <c r="R339" s="84">
        <f t="shared" si="293"/>
        <v>0</v>
      </c>
      <c r="S339" s="84">
        <f t="shared" si="293"/>
        <v>0</v>
      </c>
      <c r="T339" s="84">
        <f t="shared" si="293"/>
        <v>0</v>
      </c>
      <c r="U339" s="84">
        <f t="shared" si="293"/>
        <v>0</v>
      </c>
      <c r="V339" s="84">
        <f t="shared" si="293"/>
        <v>0</v>
      </c>
      <c r="W339" s="84">
        <f t="shared" si="293"/>
        <v>0</v>
      </c>
      <c r="X339" s="17"/>
      <c r="Y339" s="17"/>
      <c r="AB339" s="86" t="s">
        <v>39</v>
      </c>
      <c r="AC339" s="299">
        <v>21.2</v>
      </c>
      <c r="AD339" s="299">
        <v>21.2</v>
      </c>
      <c r="AE339" s="57">
        <v>0</v>
      </c>
      <c r="AF339" s="57">
        <v>0</v>
      </c>
      <c r="AG339" s="57">
        <v>0</v>
      </c>
      <c r="AH339" s="57">
        <v>0</v>
      </c>
      <c r="AI339" s="57">
        <v>0</v>
      </c>
      <c r="AJ339" s="57">
        <v>0</v>
      </c>
      <c r="AK339" s="19">
        <v>0</v>
      </c>
      <c r="AL339" s="57">
        <v>0</v>
      </c>
      <c r="AM339" s="57">
        <v>0</v>
      </c>
      <c r="AN339" s="57">
        <v>0</v>
      </c>
      <c r="AO339" s="57">
        <v>0</v>
      </c>
      <c r="AP339" s="57">
        <v>0</v>
      </c>
      <c r="AQ339" s="57">
        <v>0</v>
      </c>
      <c r="AR339" s="57">
        <v>0</v>
      </c>
      <c r="AS339" s="57">
        <v>0</v>
      </c>
      <c r="AT339" s="25">
        <v>0</v>
      </c>
      <c r="AU339" s="57">
        <v>0</v>
      </c>
      <c r="AV339" s="19">
        <v>0</v>
      </c>
    </row>
    <row r="340" spans="1:49" x14ac:dyDescent="0.3">
      <c r="A340" s="17"/>
      <c r="B340" s="69" t="s">
        <v>40</v>
      </c>
      <c r="C340" s="92"/>
      <c r="D340" s="17"/>
      <c r="E340" s="17"/>
      <c r="F340" s="18">
        <f>SUM(F334:F339)</f>
        <v>6.125</v>
      </c>
      <c r="G340" s="18">
        <f t="shared" ref="G340:W340" si="294">SUM(G334:G339)</f>
        <v>7.625</v>
      </c>
      <c r="H340" s="18">
        <f t="shared" si="294"/>
        <v>28.25</v>
      </c>
      <c r="I340" s="18">
        <f t="shared" si="294"/>
        <v>206.125</v>
      </c>
      <c r="J340" s="18">
        <f t="shared" si="294"/>
        <v>0.13750000000000001</v>
      </c>
      <c r="K340" s="18">
        <f t="shared" si="294"/>
        <v>0.1125</v>
      </c>
      <c r="L340" s="18">
        <f t="shared" si="294"/>
        <v>31.225000000000001</v>
      </c>
      <c r="M340" s="18">
        <f t="shared" si="294"/>
        <v>0.1</v>
      </c>
      <c r="N340" s="18">
        <f t="shared" si="294"/>
        <v>0.4</v>
      </c>
      <c r="O340" s="18">
        <f t="shared" si="294"/>
        <v>255</v>
      </c>
      <c r="P340" s="18">
        <f t="shared" si="294"/>
        <v>163.125</v>
      </c>
      <c r="Q340" s="18">
        <f t="shared" si="294"/>
        <v>95.375</v>
      </c>
      <c r="R340" s="18">
        <f t="shared" si="294"/>
        <v>37.125</v>
      </c>
      <c r="S340" s="18">
        <f t="shared" si="294"/>
        <v>140</v>
      </c>
      <c r="T340" s="18">
        <f t="shared" si="294"/>
        <v>0.97499999999999998</v>
      </c>
      <c r="U340" s="18">
        <f t="shared" si="294"/>
        <v>38.75</v>
      </c>
      <c r="V340" s="18">
        <f t="shared" si="294"/>
        <v>2.3250000000000002</v>
      </c>
      <c r="W340" s="18">
        <f t="shared" si="294"/>
        <v>25.75</v>
      </c>
      <c r="X340" s="17"/>
      <c r="Y340" s="17"/>
      <c r="AB340" s="87" t="s">
        <v>40</v>
      </c>
      <c r="AC340" s="59"/>
      <c r="AD340" s="60">
        <v>120</v>
      </c>
      <c r="AE340" s="61">
        <v>4.9000000000000004</v>
      </c>
      <c r="AF340" s="61">
        <v>6.1</v>
      </c>
      <c r="AG340" s="61">
        <v>22.6</v>
      </c>
      <c r="AH340" s="61">
        <v>164.9</v>
      </c>
      <c r="AI340" s="88">
        <v>0.11</v>
      </c>
      <c r="AJ340" s="88">
        <v>0.09</v>
      </c>
      <c r="AK340" s="23">
        <v>25</v>
      </c>
      <c r="AL340" s="88">
        <v>0.08</v>
      </c>
      <c r="AM340" s="88">
        <v>0.32</v>
      </c>
      <c r="AN340" s="60">
        <v>203</v>
      </c>
      <c r="AO340" s="60">
        <v>130</v>
      </c>
      <c r="AP340" s="60">
        <v>76</v>
      </c>
      <c r="AQ340" s="60">
        <v>29</v>
      </c>
      <c r="AR340" s="60">
        <v>112</v>
      </c>
      <c r="AS340" s="88">
        <v>0.78</v>
      </c>
      <c r="AT340" s="27">
        <v>31</v>
      </c>
      <c r="AU340" s="88">
        <v>1.86</v>
      </c>
      <c r="AV340" s="23">
        <v>21</v>
      </c>
    </row>
    <row r="341" spans="1:49" x14ac:dyDescent="0.3">
      <c r="A341" s="17" t="s">
        <v>177</v>
      </c>
      <c r="B341" s="17"/>
      <c r="C341" s="92">
        <v>180</v>
      </c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 t="s">
        <v>96</v>
      </c>
      <c r="Y341" s="17">
        <v>37</v>
      </c>
      <c r="AA341" t="s">
        <v>175</v>
      </c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  <c r="AW341" t="s">
        <v>114</v>
      </c>
    </row>
    <row r="342" spans="1:49" x14ac:dyDescent="0.3">
      <c r="A342" s="17"/>
      <c r="B342" s="17" t="s">
        <v>176</v>
      </c>
      <c r="C342" s="92"/>
      <c r="D342" s="17">
        <f>C341*AC342/AD343</f>
        <v>184.86</v>
      </c>
      <c r="E342" s="17">
        <f>C341*AD342/AD343</f>
        <v>180</v>
      </c>
      <c r="F342" s="17">
        <f>C341*AE342/AD343</f>
        <v>5.22</v>
      </c>
      <c r="G342" s="17">
        <f>C341*AF342/AD343</f>
        <v>4.5</v>
      </c>
      <c r="H342" s="17">
        <f>C341*AG342/AD343</f>
        <v>8.64</v>
      </c>
      <c r="I342" s="17">
        <f>C341*AH342/AD343</f>
        <v>95.94</v>
      </c>
      <c r="J342" s="17">
        <f>C341*AI342/AD343</f>
        <v>0</v>
      </c>
      <c r="K342" s="17">
        <f>C341*AJ342/AD343</f>
        <v>0</v>
      </c>
      <c r="L342" s="17">
        <f>C341*AK342/AD343</f>
        <v>0</v>
      </c>
      <c r="M342" s="17">
        <f>C341*AL342/AD343</f>
        <v>0</v>
      </c>
      <c r="N342" s="17">
        <f>C341*AM342/AD343</f>
        <v>0</v>
      </c>
      <c r="O342" s="17">
        <f>C341*AN342/AD343</f>
        <v>0</v>
      </c>
      <c r="P342" s="17">
        <f>C341*AO342/AD343</f>
        <v>0</v>
      </c>
      <c r="Q342" s="17">
        <f>C341*AP342/AD343</f>
        <v>0</v>
      </c>
      <c r="R342" s="17">
        <f>C341*AQ342/AD343</f>
        <v>0</v>
      </c>
      <c r="S342" s="17">
        <f>C341*AR342/AD343</f>
        <v>0</v>
      </c>
      <c r="T342" s="17">
        <f>C341*AS342/AD343</f>
        <v>0</v>
      </c>
      <c r="U342" s="17">
        <f>C341*AT342/AD343</f>
        <v>0</v>
      </c>
      <c r="V342" s="17">
        <f>C341*AU342/AD343</f>
        <v>0</v>
      </c>
      <c r="W342" s="17">
        <f>C341*AV342/AD343</f>
        <v>0</v>
      </c>
      <c r="X342" s="17"/>
      <c r="Y342" s="17"/>
      <c r="AB342" s="17" t="s">
        <v>176</v>
      </c>
      <c r="AC342" s="17">
        <v>205.4</v>
      </c>
      <c r="AD342" s="102">
        <v>200</v>
      </c>
      <c r="AE342" s="103">
        <v>5.8</v>
      </c>
      <c r="AF342" s="102">
        <v>5</v>
      </c>
      <c r="AG342" s="103">
        <v>9.6</v>
      </c>
      <c r="AH342" s="103">
        <v>106.6</v>
      </c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7"/>
      <c r="AV342" s="17"/>
    </row>
    <row r="343" spans="1:49" x14ac:dyDescent="0.3">
      <c r="A343" s="17"/>
      <c r="B343" s="69" t="s">
        <v>40</v>
      </c>
      <c r="C343" s="92"/>
      <c r="D343" s="17"/>
      <c r="E343" s="17"/>
      <c r="F343" s="18">
        <f>SUM(F342)</f>
        <v>5.22</v>
      </c>
      <c r="G343" s="18">
        <f t="shared" ref="G343:W343" si="295">SUM(G342)</f>
        <v>4.5</v>
      </c>
      <c r="H343" s="18">
        <f t="shared" si="295"/>
        <v>8.64</v>
      </c>
      <c r="I343" s="18">
        <f t="shared" si="295"/>
        <v>95.94</v>
      </c>
      <c r="J343" s="18">
        <f t="shared" si="295"/>
        <v>0</v>
      </c>
      <c r="K343" s="18">
        <f t="shared" si="295"/>
        <v>0</v>
      </c>
      <c r="L343" s="18">
        <f t="shared" si="295"/>
        <v>0</v>
      </c>
      <c r="M343" s="18">
        <f t="shared" si="295"/>
        <v>0</v>
      </c>
      <c r="N343" s="18">
        <f t="shared" si="295"/>
        <v>0</v>
      </c>
      <c r="O343" s="18">
        <f t="shared" si="295"/>
        <v>0</v>
      </c>
      <c r="P343" s="18">
        <f t="shared" si="295"/>
        <v>0</v>
      </c>
      <c r="Q343" s="18">
        <f t="shared" si="295"/>
        <v>0</v>
      </c>
      <c r="R343" s="18">
        <f t="shared" si="295"/>
        <v>0</v>
      </c>
      <c r="S343" s="18">
        <f t="shared" si="295"/>
        <v>0</v>
      </c>
      <c r="T343" s="18">
        <f t="shared" si="295"/>
        <v>0</v>
      </c>
      <c r="U343" s="18">
        <f t="shared" si="295"/>
        <v>0</v>
      </c>
      <c r="V343" s="18">
        <f t="shared" si="295"/>
        <v>0</v>
      </c>
      <c r="W343" s="18">
        <f t="shared" si="295"/>
        <v>0</v>
      </c>
      <c r="X343" s="17"/>
      <c r="Y343" s="17"/>
      <c r="AB343" s="69" t="s">
        <v>40</v>
      </c>
      <c r="AD343">
        <v>200</v>
      </c>
      <c r="AE343">
        <v>5.8</v>
      </c>
      <c r="AF343">
        <v>5</v>
      </c>
      <c r="AG343">
        <v>9.6</v>
      </c>
      <c r="AH343">
        <v>106.6</v>
      </c>
    </row>
    <row r="344" spans="1:49" x14ac:dyDescent="0.3">
      <c r="A344" s="17"/>
      <c r="B344" s="17"/>
      <c r="C344" s="92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AA344" s="17"/>
      <c r="AB344" s="17"/>
    </row>
    <row r="345" spans="1:49" ht="15" customHeight="1" x14ac:dyDescent="0.3">
      <c r="A345" s="17"/>
      <c r="B345" s="70"/>
      <c r="C345" s="95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AA345" s="17"/>
      <c r="AB345" s="70"/>
      <c r="AC345" s="58"/>
      <c r="AD345" s="57"/>
      <c r="AE345" s="71"/>
      <c r="AF345" s="56"/>
      <c r="AG345" s="71"/>
      <c r="AH345" s="71"/>
      <c r="AI345" s="57"/>
      <c r="AJ345" s="71"/>
      <c r="AK345" s="20"/>
      <c r="AL345" s="71"/>
      <c r="AM345" s="57"/>
      <c r="AN345" s="56"/>
      <c r="AO345" s="56"/>
      <c r="AP345" s="56"/>
      <c r="AQ345" s="57"/>
      <c r="AR345" s="56"/>
      <c r="AS345" s="71"/>
      <c r="AT345" s="19"/>
      <c r="AU345" s="71"/>
      <c r="AV345" s="20"/>
    </row>
    <row r="346" spans="1:49" x14ac:dyDescent="0.3">
      <c r="A346" s="17"/>
      <c r="B346" s="69"/>
      <c r="C346" s="96"/>
      <c r="D346" s="17"/>
      <c r="E346" s="17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7"/>
      <c r="Y346" s="17"/>
      <c r="AB346" s="73"/>
      <c r="AC346" s="74"/>
      <c r="AD346" s="75"/>
      <c r="AE346" s="76"/>
      <c r="AF346" s="77"/>
      <c r="AG346" s="76"/>
      <c r="AH346" s="76"/>
      <c r="AI346" s="75"/>
      <c r="AJ346" s="76"/>
      <c r="AK346" s="78"/>
      <c r="AL346" s="76"/>
      <c r="AM346" s="75"/>
      <c r="AN346" s="77"/>
      <c r="AO346" s="77"/>
      <c r="AP346" s="77"/>
      <c r="AQ346" s="75"/>
      <c r="AR346" s="77"/>
      <c r="AS346" s="76"/>
      <c r="AT346" s="79"/>
      <c r="AU346" s="76"/>
      <c r="AV346" s="78"/>
    </row>
    <row r="347" spans="1:49" x14ac:dyDescent="0.3">
      <c r="A347" s="17"/>
      <c r="B347" s="96"/>
      <c r="C347" s="96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AB347" s="73"/>
      <c r="AC347" s="135"/>
      <c r="AD347" s="135"/>
      <c r="AE347" s="136"/>
      <c r="AF347" s="100"/>
      <c r="AG347" s="136"/>
      <c r="AH347" s="136"/>
      <c r="AI347" s="135"/>
      <c r="AJ347" s="136"/>
      <c r="AK347" s="137"/>
      <c r="AL347" s="136"/>
      <c r="AM347" s="135"/>
      <c r="AN347" s="100"/>
      <c r="AO347" s="100"/>
      <c r="AP347" s="100"/>
      <c r="AQ347" s="135"/>
      <c r="AR347" s="100"/>
      <c r="AS347" s="136"/>
      <c r="AT347" s="138"/>
      <c r="AU347" s="136"/>
      <c r="AV347" s="137"/>
    </row>
    <row r="348" spans="1:49" x14ac:dyDescent="0.3">
      <c r="A348" s="17" t="s">
        <v>95</v>
      </c>
      <c r="B348" s="17"/>
      <c r="C348" s="92">
        <v>30</v>
      </c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 t="s">
        <v>96</v>
      </c>
      <c r="Y348" s="17">
        <v>4</v>
      </c>
      <c r="AA348" s="17" t="s">
        <v>95</v>
      </c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  <c r="AU348" s="17"/>
      <c r="AV348" s="17"/>
      <c r="AW348" t="s">
        <v>96</v>
      </c>
    </row>
    <row r="349" spans="1:49" x14ac:dyDescent="0.3">
      <c r="A349" s="17"/>
      <c r="B349" s="17" t="s">
        <v>95</v>
      </c>
      <c r="C349" s="92"/>
      <c r="D349" s="17">
        <f>C348*AC349/AD350</f>
        <v>30</v>
      </c>
      <c r="E349" s="17">
        <f>C348*AD349/AD350</f>
        <v>30</v>
      </c>
      <c r="F349" s="17">
        <f>C348*AE349/AD350</f>
        <v>2.25</v>
      </c>
      <c r="G349" s="17">
        <f>C348*AF349/AD350</f>
        <v>0.3</v>
      </c>
      <c r="H349" s="17">
        <f>C348*AG349/AD350</f>
        <v>15</v>
      </c>
      <c r="I349" s="17">
        <f>C348*AH349/AD350</f>
        <v>72</v>
      </c>
      <c r="J349" s="17">
        <f>C348*AI349/AD350</f>
        <v>0</v>
      </c>
      <c r="K349" s="17">
        <f>C348*AJ349/AD350</f>
        <v>0</v>
      </c>
      <c r="L349" s="17">
        <f>C348*AK349/AD350</f>
        <v>0</v>
      </c>
      <c r="M349" s="17">
        <f>C348*AL349/AD350</f>
        <v>0</v>
      </c>
      <c r="N349" s="17">
        <f>C348*AM349/AD350</f>
        <v>0</v>
      </c>
      <c r="O349" s="17">
        <f>C348*AN349/AD350</f>
        <v>0</v>
      </c>
      <c r="P349" s="17">
        <f>C348*AO349/AD350</f>
        <v>0</v>
      </c>
      <c r="Q349" s="17">
        <f>C348*AP349/AD350</f>
        <v>0</v>
      </c>
      <c r="R349" s="17">
        <f>C348*AQ349/AD350</f>
        <v>0</v>
      </c>
      <c r="S349" s="17">
        <f>C348*AR349/AD350</f>
        <v>0</v>
      </c>
      <c r="T349" s="17">
        <f>C348*AS349/AD350</f>
        <v>0</v>
      </c>
      <c r="U349" s="17">
        <f>C348*AT349/AD350</f>
        <v>0</v>
      </c>
      <c r="V349" s="17">
        <f>C348*AU349/AD350</f>
        <v>0</v>
      </c>
      <c r="W349" s="17">
        <f>C348*AV349/AD350</f>
        <v>0</v>
      </c>
      <c r="X349" s="17"/>
      <c r="Y349" s="17"/>
      <c r="AA349" s="17"/>
      <c r="AB349" s="17" t="s">
        <v>95</v>
      </c>
      <c r="AC349" s="17">
        <v>100</v>
      </c>
      <c r="AD349" s="17">
        <v>100</v>
      </c>
      <c r="AE349" s="17">
        <v>7.5</v>
      </c>
      <c r="AF349" s="17">
        <v>1</v>
      </c>
      <c r="AG349" s="17">
        <v>50</v>
      </c>
      <c r="AH349" s="17">
        <v>240</v>
      </c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  <c r="AU349" s="17"/>
      <c r="AV349" s="17"/>
    </row>
    <row r="350" spans="1:49" x14ac:dyDescent="0.3">
      <c r="A350" s="17"/>
      <c r="B350" s="69" t="s">
        <v>40</v>
      </c>
      <c r="C350" s="96"/>
      <c r="D350" s="17"/>
      <c r="E350" s="17"/>
      <c r="F350" s="17">
        <f>SUM(F349)</f>
        <v>2.25</v>
      </c>
      <c r="G350" s="17">
        <f t="shared" ref="G350:W350" si="296">SUM(G349)</f>
        <v>0.3</v>
      </c>
      <c r="H350" s="17">
        <f t="shared" si="296"/>
        <v>15</v>
      </c>
      <c r="I350" s="17">
        <f t="shared" si="296"/>
        <v>72</v>
      </c>
      <c r="J350" s="17">
        <f t="shared" si="296"/>
        <v>0</v>
      </c>
      <c r="K350" s="17">
        <f t="shared" si="296"/>
        <v>0</v>
      </c>
      <c r="L350" s="17">
        <f t="shared" si="296"/>
        <v>0</v>
      </c>
      <c r="M350" s="17">
        <f t="shared" si="296"/>
        <v>0</v>
      </c>
      <c r="N350" s="17">
        <f t="shared" si="296"/>
        <v>0</v>
      </c>
      <c r="O350" s="17">
        <f t="shared" si="296"/>
        <v>0</v>
      </c>
      <c r="P350" s="17">
        <f t="shared" si="296"/>
        <v>0</v>
      </c>
      <c r="Q350" s="17">
        <f t="shared" si="296"/>
        <v>0</v>
      </c>
      <c r="R350" s="17">
        <f t="shared" si="296"/>
        <v>0</v>
      </c>
      <c r="S350" s="17">
        <f t="shared" si="296"/>
        <v>0</v>
      </c>
      <c r="T350" s="17">
        <f t="shared" si="296"/>
        <v>0</v>
      </c>
      <c r="U350" s="17">
        <f t="shared" si="296"/>
        <v>0</v>
      </c>
      <c r="V350" s="17">
        <f t="shared" si="296"/>
        <v>0</v>
      </c>
      <c r="W350" s="17">
        <f t="shared" si="296"/>
        <v>0</v>
      </c>
      <c r="X350" s="17"/>
      <c r="Y350" s="17"/>
      <c r="AA350" s="17"/>
      <c r="AB350" s="69" t="s">
        <v>40</v>
      </c>
      <c r="AC350" s="17"/>
      <c r="AD350" s="17">
        <v>100</v>
      </c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  <c r="AU350" s="17"/>
      <c r="AV350" s="17"/>
    </row>
    <row r="351" spans="1:49" ht="18" x14ac:dyDescent="0.35">
      <c r="A351" s="110" t="s">
        <v>115</v>
      </c>
      <c r="B351" s="110"/>
      <c r="C351" s="119">
        <f>SUM(C333:C350)</f>
        <v>360</v>
      </c>
      <c r="D351" s="119">
        <f t="shared" ref="D351:E351" si="297">SUM(D333:D350)</f>
        <v>374.86</v>
      </c>
      <c r="E351" s="119">
        <f t="shared" si="297"/>
        <v>370</v>
      </c>
      <c r="F351" s="134">
        <f>SUM(F340+F343+F346+F350)</f>
        <v>13.594999999999999</v>
      </c>
      <c r="G351" s="134">
        <f t="shared" ref="G351:W351" si="298">SUM(G340+G343+G346+G350)</f>
        <v>12.425000000000001</v>
      </c>
      <c r="H351" s="134">
        <f t="shared" si="298"/>
        <v>51.89</v>
      </c>
      <c r="I351" s="134">
        <f t="shared" si="298"/>
        <v>374.065</v>
      </c>
      <c r="J351" s="134">
        <f t="shared" si="298"/>
        <v>0.13750000000000001</v>
      </c>
      <c r="K351" s="134">
        <f t="shared" si="298"/>
        <v>0.1125</v>
      </c>
      <c r="L351" s="134">
        <f t="shared" si="298"/>
        <v>31.225000000000001</v>
      </c>
      <c r="M351" s="134">
        <f t="shared" si="298"/>
        <v>0.1</v>
      </c>
      <c r="N351" s="134">
        <f t="shared" si="298"/>
        <v>0.4</v>
      </c>
      <c r="O351" s="134">
        <f t="shared" si="298"/>
        <v>255</v>
      </c>
      <c r="P351" s="134">
        <f t="shared" si="298"/>
        <v>163.125</v>
      </c>
      <c r="Q351" s="134">
        <f t="shared" si="298"/>
        <v>95.375</v>
      </c>
      <c r="R351" s="134">
        <f t="shared" si="298"/>
        <v>37.125</v>
      </c>
      <c r="S351" s="134">
        <f t="shared" si="298"/>
        <v>140</v>
      </c>
      <c r="T351" s="134">
        <f t="shared" si="298"/>
        <v>0.97499999999999998</v>
      </c>
      <c r="U351" s="134">
        <f t="shared" si="298"/>
        <v>38.75</v>
      </c>
      <c r="V351" s="134">
        <f t="shared" si="298"/>
        <v>2.3250000000000002</v>
      </c>
      <c r="W351" s="134">
        <f t="shared" si="298"/>
        <v>25.75</v>
      </c>
      <c r="X351" s="110"/>
      <c r="Y351" s="110"/>
    </row>
    <row r="352" spans="1:49" x14ac:dyDescent="0.3">
      <c r="A352" s="17" t="s">
        <v>111</v>
      </c>
      <c r="B352" s="96"/>
      <c r="C352" s="96">
        <v>120</v>
      </c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AA352" s="17"/>
      <c r="AB352" s="96"/>
      <c r="AC352" s="96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7"/>
      <c r="AV352" s="17"/>
      <c r="AW352" t="s">
        <v>96</v>
      </c>
    </row>
    <row r="353" spans="1:49" s="201" customFormat="1" ht="27.6" x14ac:dyDescent="0.3">
      <c r="A353" s="199"/>
      <c r="B353" s="200" t="s">
        <v>185</v>
      </c>
      <c r="C353" s="200"/>
      <c r="D353" s="199">
        <f>C352*AC353/AD354</f>
        <v>146.4</v>
      </c>
      <c r="E353" s="199">
        <f>C352*AD353/AD354</f>
        <v>120</v>
      </c>
      <c r="F353" s="199">
        <f>C352*AE353/AD354</f>
        <v>1.08</v>
      </c>
      <c r="G353" s="199">
        <f>C352*AF353/AD354</f>
        <v>0.24</v>
      </c>
      <c r="H353" s="199">
        <f>C352*AG353/AD354</f>
        <v>9.7200000000000006</v>
      </c>
      <c r="I353" s="199">
        <f>C352*AH353/AD354</f>
        <v>51.6</v>
      </c>
      <c r="J353" s="199">
        <f>C352*AI353/AD354</f>
        <v>0</v>
      </c>
      <c r="K353" s="199">
        <f>C352*AJ353/AD354</f>
        <v>0</v>
      </c>
      <c r="L353" s="199">
        <f>C352*AK353/AD354</f>
        <v>0</v>
      </c>
      <c r="M353" s="199">
        <f>C352*AL353/AD354</f>
        <v>0</v>
      </c>
      <c r="N353" s="199">
        <f>C352*AM353/AD354</f>
        <v>0</v>
      </c>
      <c r="O353" s="199">
        <f>C352*AN353/AD354</f>
        <v>0</v>
      </c>
      <c r="P353" s="199">
        <f>C352*AO353/AD354</f>
        <v>0</v>
      </c>
      <c r="Q353" s="199">
        <f>C352*AP353/AD354</f>
        <v>0</v>
      </c>
      <c r="R353" s="199">
        <f>C352*AQ353/AD354</f>
        <v>0</v>
      </c>
      <c r="S353" s="199">
        <f>C352*AR353/AD354</f>
        <v>0</v>
      </c>
      <c r="T353" s="199">
        <f>C352*AS353/AD354</f>
        <v>0</v>
      </c>
      <c r="U353" s="199">
        <f>C352*AT353/AD354</f>
        <v>0</v>
      </c>
      <c r="V353" s="199">
        <f>C352*AU353/AD354</f>
        <v>0</v>
      </c>
      <c r="W353" s="199">
        <f>C352*AV353/AD354</f>
        <v>0</v>
      </c>
      <c r="X353" s="199" t="s">
        <v>114</v>
      </c>
      <c r="Y353" s="199">
        <v>59</v>
      </c>
      <c r="AA353" s="199"/>
      <c r="AB353" s="200" t="s">
        <v>186</v>
      </c>
      <c r="AC353" s="200">
        <v>122</v>
      </c>
      <c r="AD353" s="199">
        <v>100</v>
      </c>
      <c r="AE353" s="202">
        <v>0.9</v>
      </c>
      <c r="AF353" s="203">
        <v>0.2</v>
      </c>
      <c r="AG353" s="203">
        <v>8.1</v>
      </c>
      <c r="AH353" s="204">
        <v>43</v>
      </c>
      <c r="AI353" s="205"/>
      <c r="AJ353" s="205"/>
      <c r="AK353" s="205"/>
      <c r="AL353" s="205"/>
      <c r="AM353" s="205"/>
      <c r="AN353" s="205"/>
      <c r="AO353" s="199"/>
      <c r="AP353" s="199"/>
      <c r="AQ353" s="199"/>
      <c r="AR353" s="199"/>
      <c r="AS353" s="199"/>
      <c r="AT353" s="199"/>
      <c r="AU353" s="199"/>
      <c r="AV353" s="199"/>
    </row>
    <row r="354" spans="1:49" s="201" customFormat="1" x14ac:dyDescent="0.3">
      <c r="A354" s="199"/>
      <c r="B354" s="200"/>
      <c r="C354" s="200">
        <v>20</v>
      </c>
      <c r="D354" s="199"/>
      <c r="E354" s="199"/>
      <c r="F354" s="199"/>
      <c r="G354" s="199"/>
      <c r="H354" s="199"/>
      <c r="I354" s="199"/>
      <c r="J354" s="199"/>
      <c r="K354" s="199"/>
      <c r="L354" s="199"/>
      <c r="M354" s="199"/>
      <c r="N354" s="199"/>
      <c r="O354" s="199"/>
      <c r="P354" s="199"/>
      <c r="Q354" s="199"/>
      <c r="R354" s="199"/>
      <c r="S354" s="199"/>
      <c r="T354" s="199"/>
      <c r="U354" s="199"/>
      <c r="V354" s="199"/>
      <c r="W354" s="199"/>
      <c r="X354" s="199"/>
      <c r="Y354" s="199"/>
      <c r="AA354" s="199"/>
      <c r="AB354" s="156" t="s">
        <v>40</v>
      </c>
      <c r="AC354" s="200"/>
      <c r="AD354" s="199">
        <v>100</v>
      </c>
      <c r="AE354" s="199"/>
      <c r="AF354" s="199"/>
      <c r="AG354" s="199"/>
      <c r="AH354" s="199"/>
      <c r="AI354" s="199"/>
      <c r="AJ354" s="199"/>
      <c r="AK354" s="199"/>
      <c r="AL354" s="199"/>
      <c r="AM354" s="199"/>
      <c r="AN354" s="199"/>
      <c r="AO354" s="199"/>
      <c r="AP354" s="199"/>
      <c r="AQ354" s="199"/>
      <c r="AR354" s="199"/>
      <c r="AS354" s="199"/>
      <c r="AT354" s="199"/>
      <c r="AU354" s="199"/>
      <c r="AV354" s="199"/>
      <c r="AW354" s="201" t="s">
        <v>114</v>
      </c>
    </row>
    <row r="355" spans="1:49" s="143" customFormat="1" x14ac:dyDescent="0.3">
      <c r="A355" s="141"/>
      <c r="B355" s="142" t="s">
        <v>181</v>
      </c>
      <c r="C355" s="142"/>
      <c r="D355" s="141">
        <f>C354*AC355/AD356</f>
        <v>20</v>
      </c>
      <c r="E355" s="141">
        <f>C354*AD355/AD356</f>
        <v>20</v>
      </c>
      <c r="F355" s="141">
        <f>C354*AE355/AD356</f>
        <v>1</v>
      </c>
      <c r="G355" s="141">
        <f>C354*AF355/AD356</f>
        <v>6.2</v>
      </c>
      <c r="H355" s="141">
        <f>C354*AG355/AD356</f>
        <v>12</v>
      </c>
      <c r="I355" s="141">
        <f>C354*AH355/AD356</f>
        <v>108</v>
      </c>
      <c r="J355" s="141">
        <f>C354*AI355/AD356</f>
        <v>0</v>
      </c>
      <c r="K355" s="141">
        <f>C354*AJ355/AD356</f>
        <v>0</v>
      </c>
      <c r="L355" s="141">
        <f>C354*AK355/AD356</f>
        <v>0</v>
      </c>
      <c r="M355" s="141">
        <f>C354*AL355/AD356</f>
        <v>0</v>
      </c>
      <c r="N355" s="141">
        <f>C354*AM355/AD356</f>
        <v>0</v>
      </c>
      <c r="O355" s="141">
        <f>C354*AN355/AD356</f>
        <v>0</v>
      </c>
      <c r="P355" s="141">
        <f>C354*AO355/AD356</f>
        <v>0</v>
      </c>
      <c r="Q355" s="141">
        <f>C354*AP355/AD356</f>
        <v>0</v>
      </c>
      <c r="R355" s="141">
        <f>C354*AQ355/AD356</f>
        <v>0</v>
      </c>
      <c r="S355" s="141">
        <f>C354*AR355/AD356</f>
        <v>0</v>
      </c>
      <c r="T355" s="141">
        <f>C354*AS355/AD356</f>
        <v>0</v>
      </c>
      <c r="U355" s="141">
        <f>C354*AT355/AD356</f>
        <v>0</v>
      </c>
      <c r="V355" s="141">
        <f>C354*AU355/AD356</f>
        <v>0</v>
      </c>
      <c r="W355" s="141">
        <f>C354*AV355/AD356</f>
        <v>0</v>
      </c>
      <c r="X355" s="141" t="s">
        <v>114</v>
      </c>
      <c r="Y355" s="141">
        <v>30</v>
      </c>
      <c r="AA355" s="141"/>
      <c r="AB355" s="142" t="s">
        <v>181</v>
      </c>
      <c r="AC355" s="142">
        <v>100</v>
      </c>
      <c r="AD355" s="141">
        <v>100</v>
      </c>
      <c r="AE355" s="144">
        <v>5</v>
      </c>
      <c r="AF355" s="145">
        <v>31</v>
      </c>
      <c r="AG355" s="144">
        <v>60</v>
      </c>
      <c r="AH355" s="144">
        <v>540</v>
      </c>
      <c r="AI355" s="141"/>
      <c r="AJ355" s="141"/>
      <c r="AK355" s="141"/>
      <c r="AL355" s="141"/>
      <c r="AM355" s="141"/>
      <c r="AN355" s="141"/>
      <c r="AO355" s="141"/>
      <c r="AP355" s="141"/>
      <c r="AQ355" s="141"/>
      <c r="AR355" s="141"/>
      <c r="AS355" s="141"/>
      <c r="AT355" s="141"/>
      <c r="AU355" s="141"/>
      <c r="AV355" s="141"/>
    </row>
    <row r="356" spans="1:49" s="201" customFormat="1" x14ac:dyDescent="0.3">
      <c r="A356" s="141"/>
      <c r="B356" s="142"/>
      <c r="C356" s="142"/>
      <c r="D356" s="141"/>
      <c r="E356" s="141"/>
      <c r="F356" s="141"/>
      <c r="G356" s="141"/>
      <c r="H356" s="141"/>
      <c r="I356" s="141"/>
      <c r="J356" s="141"/>
      <c r="K356" s="141"/>
      <c r="L356" s="141"/>
      <c r="M356" s="141"/>
      <c r="N356" s="141"/>
      <c r="O356" s="141"/>
      <c r="P356" s="141"/>
      <c r="Q356" s="141"/>
      <c r="R356" s="141"/>
      <c r="S356" s="141"/>
      <c r="T356" s="141"/>
      <c r="U356" s="141"/>
      <c r="V356" s="141"/>
      <c r="W356" s="141"/>
      <c r="X356" s="141"/>
      <c r="Y356" s="141"/>
      <c r="AA356" s="199"/>
      <c r="AB356" s="200"/>
      <c r="AC356" s="200"/>
      <c r="AD356" s="199">
        <v>100</v>
      </c>
      <c r="AE356" s="205">
        <f>SUM(AE355)</f>
        <v>5</v>
      </c>
      <c r="AF356" s="205">
        <f t="shared" ref="AF356:AV356" si="299">SUM(AF355)</f>
        <v>31</v>
      </c>
      <c r="AG356" s="205">
        <f t="shared" si="299"/>
        <v>60</v>
      </c>
      <c r="AH356" s="205">
        <f t="shared" si="299"/>
        <v>540</v>
      </c>
      <c r="AI356" s="205">
        <f t="shared" si="299"/>
        <v>0</v>
      </c>
      <c r="AJ356" s="205">
        <f t="shared" si="299"/>
        <v>0</v>
      </c>
      <c r="AK356" s="205">
        <f t="shared" si="299"/>
        <v>0</v>
      </c>
      <c r="AL356" s="205">
        <f t="shared" si="299"/>
        <v>0</v>
      </c>
      <c r="AM356" s="205">
        <f t="shared" si="299"/>
        <v>0</v>
      </c>
      <c r="AN356" s="205">
        <f t="shared" si="299"/>
        <v>0</v>
      </c>
      <c r="AO356" s="205">
        <f t="shared" si="299"/>
        <v>0</v>
      </c>
      <c r="AP356" s="205">
        <f t="shared" si="299"/>
        <v>0</v>
      </c>
      <c r="AQ356" s="205">
        <f t="shared" si="299"/>
        <v>0</v>
      </c>
      <c r="AR356" s="205">
        <f t="shared" si="299"/>
        <v>0</v>
      </c>
      <c r="AS356" s="205">
        <f t="shared" si="299"/>
        <v>0</v>
      </c>
      <c r="AT356" s="205">
        <f t="shared" si="299"/>
        <v>0</v>
      </c>
      <c r="AU356" s="205">
        <f t="shared" si="299"/>
        <v>0</v>
      </c>
      <c r="AV356" s="205">
        <f t="shared" si="299"/>
        <v>0</v>
      </c>
    </row>
    <row r="357" spans="1:49" ht="18" x14ac:dyDescent="0.35">
      <c r="A357" s="207" t="s">
        <v>152</v>
      </c>
      <c r="B357" s="17" t="s">
        <v>116</v>
      </c>
      <c r="C357" s="111">
        <f>SUM(C352:C355)</f>
        <v>140</v>
      </c>
      <c r="D357" s="111">
        <f>SUM(D352:D355)</f>
        <v>166.4</v>
      </c>
      <c r="E357" s="111">
        <f t="shared" ref="E357" si="300">SUM(E352:E355)</f>
        <v>140</v>
      </c>
      <c r="F357" s="207">
        <f t="shared" ref="F357:W357" si="301">SUM(F353:F355)</f>
        <v>2.08</v>
      </c>
      <c r="G357" s="207">
        <f t="shared" si="301"/>
        <v>6.44</v>
      </c>
      <c r="H357" s="207">
        <f t="shared" si="301"/>
        <v>21.72</v>
      </c>
      <c r="I357" s="207">
        <f t="shared" si="301"/>
        <v>159.6</v>
      </c>
      <c r="J357" s="207">
        <f t="shared" si="301"/>
        <v>0</v>
      </c>
      <c r="K357" s="207">
        <f t="shared" si="301"/>
        <v>0</v>
      </c>
      <c r="L357" s="207">
        <f t="shared" si="301"/>
        <v>0</v>
      </c>
      <c r="M357" s="207">
        <f t="shared" si="301"/>
        <v>0</v>
      </c>
      <c r="N357" s="207">
        <f t="shared" si="301"/>
        <v>0</v>
      </c>
      <c r="O357" s="207">
        <f t="shared" si="301"/>
        <v>0</v>
      </c>
      <c r="P357" s="207">
        <f t="shared" si="301"/>
        <v>0</v>
      </c>
      <c r="Q357" s="207">
        <f t="shared" si="301"/>
        <v>0</v>
      </c>
      <c r="R357" s="207">
        <f t="shared" si="301"/>
        <v>0</v>
      </c>
      <c r="S357" s="207">
        <f t="shared" si="301"/>
        <v>0</v>
      </c>
      <c r="T357" s="207">
        <f t="shared" si="301"/>
        <v>0</v>
      </c>
      <c r="U357" s="207">
        <f t="shared" si="301"/>
        <v>0</v>
      </c>
      <c r="V357" s="207">
        <f t="shared" si="301"/>
        <v>0</v>
      </c>
      <c r="W357" s="207">
        <f t="shared" si="301"/>
        <v>0</v>
      </c>
      <c r="X357" s="199"/>
      <c r="Y357" s="199"/>
    </row>
    <row r="358" spans="1:49" s="120" customFormat="1" ht="18" x14ac:dyDescent="0.35">
      <c r="A358" s="110" t="s">
        <v>134</v>
      </c>
      <c r="B358" s="110"/>
      <c r="C358" s="119"/>
      <c r="D358" s="110"/>
      <c r="E358" s="110"/>
      <c r="F358" s="110"/>
      <c r="G358" s="110"/>
      <c r="H358" s="110"/>
      <c r="I358" s="110"/>
      <c r="J358" s="110"/>
      <c r="K358" s="110"/>
      <c r="L358" s="110"/>
      <c r="M358" s="110"/>
      <c r="N358" s="110"/>
      <c r="O358" s="110"/>
      <c r="P358" s="110"/>
      <c r="Q358" s="110"/>
      <c r="R358" s="110"/>
      <c r="S358" s="110"/>
      <c r="T358" s="110"/>
      <c r="U358" s="110"/>
      <c r="V358" s="110"/>
      <c r="W358" s="110"/>
      <c r="X358" s="110"/>
      <c r="Y358" s="110"/>
    </row>
    <row r="359" spans="1:49" x14ac:dyDescent="0.3">
      <c r="A359" s="17" t="s">
        <v>189</v>
      </c>
      <c r="B359" s="17"/>
      <c r="C359" s="92">
        <v>180</v>
      </c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 t="s">
        <v>190</v>
      </c>
      <c r="Y359" s="17">
        <v>39</v>
      </c>
      <c r="AA359" t="s">
        <v>189</v>
      </c>
      <c r="AW359" t="s">
        <v>190</v>
      </c>
    </row>
    <row r="360" spans="1:49" ht="15" customHeight="1" x14ac:dyDescent="0.3">
      <c r="A360" s="17"/>
      <c r="B360" s="70" t="s">
        <v>55</v>
      </c>
      <c r="C360" s="92"/>
      <c r="D360" s="17">
        <f>C$359*AC360/AD$371</f>
        <v>48.96</v>
      </c>
      <c r="E360" s="17">
        <f>C$359*AD360/AD$371</f>
        <v>36</v>
      </c>
      <c r="F360" s="84">
        <f>$C$359*AE$360/$AD$371</f>
        <v>0.68400000000000005</v>
      </c>
      <c r="G360" s="84">
        <f t="shared" ref="G360:W360" si="302">$C$359*AF$360/$AD$371</f>
        <v>0.12599999999999997</v>
      </c>
      <c r="H360" s="84">
        <f t="shared" si="302"/>
        <v>5.3460000000000001</v>
      </c>
      <c r="I360" s="84">
        <f t="shared" si="302"/>
        <v>25.2</v>
      </c>
      <c r="J360" s="84">
        <f t="shared" si="302"/>
        <v>3.0600000000000002E-2</v>
      </c>
      <c r="K360" s="84">
        <f t="shared" si="302"/>
        <v>1.9800000000000002E-2</v>
      </c>
      <c r="L360" s="84">
        <f t="shared" si="302"/>
        <v>0.64800000000000002</v>
      </c>
      <c r="M360" s="84">
        <f t="shared" si="302"/>
        <v>0</v>
      </c>
      <c r="N360" s="84">
        <f t="shared" si="302"/>
        <v>2.88</v>
      </c>
      <c r="O360" s="84">
        <f t="shared" si="302"/>
        <v>1.3680000000000001</v>
      </c>
      <c r="P360" s="84">
        <f t="shared" si="302"/>
        <v>169.74</v>
      </c>
      <c r="Q360" s="84">
        <f t="shared" si="302"/>
        <v>3.24</v>
      </c>
      <c r="R360" s="84">
        <f t="shared" si="302"/>
        <v>7.2</v>
      </c>
      <c r="S360" s="84">
        <f t="shared" si="302"/>
        <v>18.18</v>
      </c>
      <c r="T360" s="84">
        <f t="shared" si="302"/>
        <v>0.28260000000000002</v>
      </c>
      <c r="U360" s="84">
        <f t="shared" si="302"/>
        <v>1.8</v>
      </c>
      <c r="V360" s="84">
        <f t="shared" si="302"/>
        <v>8.4599999999999995E-2</v>
      </c>
      <c r="W360" s="84">
        <f t="shared" si="302"/>
        <v>10.8</v>
      </c>
      <c r="X360" s="17"/>
      <c r="Y360" s="17"/>
      <c r="AB360" s="86" t="s">
        <v>55</v>
      </c>
      <c r="AC360" s="57">
        <v>272</v>
      </c>
      <c r="AD360" s="57">
        <v>200</v>
      </c>
      <c r="AE360" s="56">
        <v>3.8</v>
      </c>
      <c r="AF360" s="56">
        <v>0.7</v>
      </c>
      <c r="AG360" s="56">
        <v>29.7</v>
      </c>
      <c r="AH360" s="57">
        <v>140</v>
      </c>
      <c r="AI360" s="64">
        <v>0.17</v>
      </c>
      <c r="AJ360" s="64">
        <v>0.11</v>
      </c>
      <c r="AK360" s="40">
        <v>3.6</v>
      </c>
      <c r="AL360" s="62">
        <v>0</v>
      </c>
      <c r="AM360" s="62">
        <v>16</v>
      </c>
      <c r="AN360" s="63">
        <v>7.6</v>
      </c>
      <c r="AO360" s="62">
        <v>943</v>
      </c>
      <c r="AP360" s="62">
        <v>18</v>
      </c>
      <c r="AQ360" s="62">
        <v>40</v>
      </c>
      <c r="AR360" s="62">
        <v>101</v>
      </c>
      <c r="AS360" s="64">
        <v>1.57</v>
      </c>
      <c r="AT360" s="28">
        <v>10</v>
      </c>
      <c r="AU360" s="64">
        <v>0.47</v>
      </c>
      <c r="AV360" s="28">
        <v>60</v>
      </c>
    </row>
    <row r="361" spans="1:49" ht="15" customHeight="1" x14ac:dyDescent="0.3">
      <c r="A361" s="17"/>
      <c r="B361" s="70" t="s">
        <v>48</v>
      </c>
      <c r="C361" s="92"/>
      <c r="D361" s="17">
        <f t="shared" ref="D361:D370" si="303">C$359*AC361/AD$371</f>
        <v>3.9600000000000003E-2</v>
      </c>
      <c r="E361" s="17">
        <f t="shared" ref="E361:E370" si="304">C$359*AD361/AD$371</f>
        <v>3.9600000000000003E-2</v>
      </c>
      <c r="F361" s="84">
        <f>$C$359*AE$361/$AD$371</f>
        <v>0.19800000000000004</v>
      </c>
      <c r="G361" s="84">
        <f t="shared" ref="G361:W361" si="305">$C$359*AF$361/$AD$371</f>
        <v>0.16200000000000001</v>
      </c>
      <c r="H361" s="84">
        <f t="shared" si="305"/>
        <v>1.7999999999999999E-2</v>
      </c>
      <c r="I361" s="84">
        <f t="shared" si="305"/>
        <v>2.2320000000000002</v>
      </c>
      <c r="J361" s="84">
        <f t="shared" si="305"/>
        <v>0</v>
      </c>
      <c r="K361" s="84">
        <f t="shared" si="305"/>
        <v>5.3999999999999994E-3</v>
      </c>
      <c r="L361" s="84">
        <f t="shared" si="305"/>
        <v>2.4660000000000002</v>
      </c>
      <c r="M361" s="84">
        <f t="shared" si="305"/>
        <v>3.4200000000000001E-2</v>
      </c>
      <c r="N361" s="84">
        <f t="shared" si="305"/>
        <v>0</v>
      </c>
      <c r="O361" s="84">
        <f t="shared" si="305"/>
        <v>1.6128000000000002</v>
      </c>
      <c r="P361" s="84">
        <f t="shared" si="305"/>
        <v>1.8359999999999999</v>
      </c>
      <c r="Q361" s="84">
        <f t="shared" si="305"/>
        <v>0.77400000000000002</v>
      </c>
      <c r="R361" s="84">
        <f t="shared" si="305"/>
        <v>0.16200000000000001</v>
      </c>
      <c r="S361" s="84">
        <f t="shared" si="305"/>
        <v>2.7</v>
      </c>
      <c r="T361" s="84">
        <f t="shared" si="305"/>
        <v>3.4200000000000001E-2</v>
      </c>
      <c r="U361" s="84">
        <f t="shared" si="305"/>
        <v>0.32400000000000001</v>
      </c>
      <c r="V361" s="84">
        <f t="shared" si="305"/>
        <v>0.4284</v>
      </c>
      <c r="W361" s="84">
        <f t="shared" si="305"/>
        <v>0.86399999999999999</v>
      </c>
      <c r="X361" s="17"/>
      <c r="Y361" s="17"/>
      <c r="AB361" s="86" t="s">
        <v>48</v>
      </c>
      <c r="AC361" s="56">
        <v>0.22</v>
      </c>
      <c r="AD361" s="56">
        <v>0.22</v>
      </c>
      <c r="AE361" s="56">
        <v>1.1000000000000001</v>
      </c>
      <c r="AF361" s="56">
        <v>0.9</v>
      </c>
      <c r="AG361" s="56">
        <v>0.1</v>
      </c>
      <c r="AH361" s="56">
        <v>12.4</v>
      </c>
      <c r="AI361" s="62">
        <v>0</v>
      </c>
      <c r="AJ361" s="64">
        <v>0.03</v>
      </c>
      <c r="AK361" s="29">
        <v>13.7</v>
      </c>
      <c r="AL361" s="64">
        <v>0.19</v>
      </c>
      <c r="AM361" s="62">
        <v>0</v>
      </c>
      <c r="AN361" s="64">
        <v>8.9600000000000009</v>
      </c>
      <c r="AO361" s="63">
        <v>10.199999999999999</v>
      </c>
      <c r="AP361" s="63">
        <v>4.3</v>
      </c>
      <c r="AQ361" s="63">
        <v>0.9</v>
      </c>
      <c r="AR361" s="62">
        <v>15</v>
      </c>
      <c r="AS361" s="64">
        <v>0.19</v>
      </c>
      <c r="AT361" s="30">
        <v>1.8</v>
      </c>
      <c r="AU361" s="64">
        <v>2.38</v>
      </c>
      <c r="AV361" s="30">
        <v>4.8</v>
      </c>
    </row>
    <row r="362" spans="1:49" ht="15" customHeight="1" x14ac:dyDescent="0.3">
      <c r="A362" s="17"/>
      <c r="B362" s="70" t="s">
        <v>59</v>
      </c>
      <c r="C362" s="92"/>
      <c r="D362" s="17">
        <f t="shared" si="303"/>
        <v>5.5439999999999996</v>
      </c>
      <c r="E362" s="17">
        <f t="shared" si="304"/>
        <v>5.5439999999999996</v>
      </c>
      <c r="F362" s="84">
        <f>$C$359*AE$362/$AD$371</f>
        <v>0.55800000000000005</v>
      </c>
      <c r="G362" s="84">
        <f t="shared" ref="G362:W362" si="306">$C$359*AF$362/$AD$371</f>
        <v>7.1999999999999995E-2</v>
      </c>
      <c r="H362" s="84">
        <f t="shared" si="306"/>
        <v>3.5280000000000005</v>
      </c>
      <c r="I362" s="84">
        <f t="shared" si="306"/>
        <v>16.920000000000002</v>
      </c>
      <c r="J362" s="84">
        <f t="shared" si="306"/>
        <v>7.1999999999999998E-3</v>
      </c>
      <c r="K362" s="84">
        <f t="shared" si="306"/>
        <v>1.8E-3</v>
      </c>
      <c r="L362" s="84">
        <f t="shared" si="306"/>
        <v>0</v>
      </c>
      <c r="M362" s="84">
        <f t="shared" si="306"/>
        <v>0</v>
      </c>
      <c r="N362" s="84">
        <f t="shared" si="306"/>
        <v>0</v>
      </c>
      <c r="O362" s="84">
        <f t="shared" si="306"/>
        <v>0.12599999999999997</v>
      </c>
      <c r="P362" s="84">
        <f t="shared" si="306"/>
        <v>5.6159999999999997</v>
      </c>
      <c r="Q362" s="84">
        <f t="shared" si="306"/>
        <v>0.88200000000000012</v>
      </c>
      <c r="R362" s="84">
        <f t="shared" si="306"/>
        <v>0.77400000000000002</v>
      </c>
      <c r="S362" s="84">
        <f t="shared" si="306"/>
        <v>4.1399999999999997</v>
      </c>
      <c r="T362" s="84">
        <f t="shared" si="306"/>
        <v>5.7599999999999998E-2</v>
      </c>
      <c r="U362" s="84">
        <f t="shared" si="306"/>
        <v>0.09</v>
      </c>
      <c r="V362" s="84">
        <f t="shared" si="306"/>
        <v>0.29339999999999999</v>
      </c>
      <c r="W362" s="84">
        <f t="shared" si="306"/>
        <v>1.224</v>
      </c>
      <c r="X362" s="17"/>
      <c r="Y362" s="17"/>
      <c r="AB362" s="86" t="s">
        <v>59</v>
      </c>
      <c r="AC362" s="56">
        <v>30.8</v>
      </c>
      <c r="AD362" s="56">
        <v>30.8</v>
      </c>
      <c r="AE362" s="56">
        <v>3.1</v>
      </c>
      <c r="AF362" s="56">
        <v>0.4</v>
      </c>
      <c r="AG362" s="56">
        <v>19.600000000000001</v>
      </c>
      <c r="AH362" s="57">
        <v>94</v>
      </c>
      <c r="AI362" s="64">
        <v>0.04</v>
      </c>
      <c r="AJ362" s="64">
        <v>0.01</v>
      </c>
      <c r="AK362" s="28">
        <v>0</v>
      </c>
      <c r="AL362" s="62">
        <v>0</v>
      </c>
      <c r="AM362" s="62">
        <v>0</v>
      </c>
      <c r="AN362" s="63">
        <v>0.7</v>
      </c>
      <c r="AO362" s="63">
        <v>31.2</v>
      </c>
      <c r="AP362" s="63">
        <v>4.9000000000000004</v>
      </c>
      <c r="AQ362" s="63">
        <v>4.3</v>
      </c>
      <c r="AR362" s="62">
        <v>23</v>
      </c>
      <c r="AS362" s="64">
        <v>0.32</v>
      </c>
      <c r="AT362" s="30">
        <v>0.5</v>
      </c>
      <c r="AU362" s="64">
        <v>1.63</v>
      </c>
      <c r="AV362" s="30">
        <v>6.8</v>
      </c>
    </row>
    <row r="363" spans="1:49" ht="15" customHeight="1" x14ac:dyDescent="0.3">
      <c r="A363" s="17"/>
      <c r="B363" s="70" t="s">
        <v>50</v>
      </c>
      <c r="C363" s="92"/>
      <c r="D363" s="17">
        <f t="shared" si="303"/>
        <v>9</v>
      </c>
      <c r="E363" s="17">
        <f t="shared" si="304"/>
        <v>7.2</v>
      </c>
      <c r="F363" s="84">
        <f>$C$359*AE$363/$AD$371</f>
        <v>0.09</v>
      </c>
      <c r="G363" s="84">
        <f t="shared" ref="G363:W363" si="307">$C$359*AF$363/$AD$371</f>
        <v>1.7999999999999999E-2</v>
      </c>
      <c r="H363" s="84">
        <f t="shared" si="307"/>
        <v>0.54</v>
      </c>
      <c r="I363" s="84">
        <f t="shared" si="307"/>
        <v>2.6459999999999999</v>
      </c>
      <c r="J363" s="84">
        <f t="shared" si="307"/>
        <v>1.8E-3</v>
      </c>
      <c r="K363" s="84">
        <f t="shared" si="307"/>
        <v>1.8E-3</v>
      </c>
      <c r="L363" s="84">
        <f t="shared" si="307"/>
        <v>0</v>
      </c>
      <c r="M363" s="84">
        <f t="shared" si="307"/>
        <v>0</v>
      </c>
      <c r="N363" s="84">
        <f t="shared" si="307"/>
        <v>0.28799999999999998</v>
      </c>
      <c r="O363" s="84">
        <f t="shared" si="307"/>
        <v>0.21959999999999999</v>
      </c>
      <c r="P363" s="84">
        <f t="shared" si="307"/>
        <v>10.458</v>
      </c>
      <c r="Q363" s="84">
        <f t="shared" si="307"/>
        <v>1.98</v>
      </c>
      <c r="R363" s="84">
        <f t="shared" si="307"/>
        <v>0.88200000000000012</v>
      </c>
      <c r="S363" s="84">
        <f t="shared" si="307"/>
        <v>3.6</v>
      </c>
      <c r="T363" s="84">
        <f t="shared" si="307"/>
        <v>5.0400000000000007E-2</v>
      </c>
      <c r="U363" s="84">
        <f t="shared" si="307"/>
        <v>0.216</v>
      </c>
      <c r="V363" s="84">
        <f t="shared" si="307"/>
        <v>3.2399999999999998E-2</v>
      </c>
      <c r="W363" s="84">
        <f t="shared" si="307"/>
        <v>2.16</v>
      </c>
      <c r="X363" s="17"/>
      <c r="Y363" s="17"/>
      <c r="AB363" s="86" t="s">
        <v>50</v>
      </c>
      <c r="AC363" s="57">
        <v>50</v>
      </c>
      <c r="AD363" s="57">
        <v>40</v>
      </c>
      <c r="AE363" s="56">
        <v>0.5</v>
      </c>
      <c r="AF363" s="56">
        <v>0.1</v>
      </c>
      <c r="AG363" s="57">
        <v>3</v>
      </c>
      <c r="AH363" s="56">
        <v>14.7</v>
      </c>
      <c r="AI363" s="64">
        <v>0.01</v>
      </c>
      <c r="AJ363" s="64">
        <v>0.01</v>
      </c>
      <c r="AK363" s="28">
        <v>0</v>
      </c>
      <c r="AL363" s="62">
        <v>0</v>
      </c>
      <c r="AM363" s="63">
        <v>1.6</v>
      </c>
      <c r="AN363" s="64">
        <v>1.22</v>
      </c>
      <c r="AO363" s="63">
        <v>58.1</v>
      </c>
      <c r="AP363" s="62">
        <v>11</v>
      </c>
      <c r="AQ363" s="63">
        <v>4.9000000000000004</v>
      </c>
      <c r="AR363" s="62">
        <v>20</v>
      </c>
      <c r="AS363" s="64">
        <v>0.28000000000000003</v>
      </c>
      <c r="AT363" s="30">
        <v>1.2</v>
      </c>
      <c r="AU363" s="64">
        <v>0.18</v>
      </c>
      <c r="AV363" s="28">
        <v>12</v>
      </c>
    </row>
    <row r="364" spans="1:49" x14ac:dyDescent="0.3">
      <c r="A364" s="17"/>
      <c r="B364" s="70" t="s">
        <v>51</v>
      </c>
      <c r="C364" s="92"/>
      <c r="D364" s="17">
        <f t="shared" si="303"/>
        <v>9</v>
      </c>
      <c r="E364" s="17">
        <f t="shared" si="304"/>
        <v>7.2</v>
      </c>
      <c r="F364" s="84">
        <f>$C$359*AE$364/$AD$371</f>
        <v>0.09</v>
      </c>
      <c r="G364" s="84">
        <f t="shared" ref="G364:W364" si="308">$C$359*AF$364/$AD$371</f>
        <v>0</v>
      </c>
      <c r="H364" s="84">
        <f t="shared" si="308"/>
        <v>0.45</v>
      </c>
      <c r="I364" s="84">
        <f t="shared" si="308"/>
        <v>2.214</v>
      </c>
      <c r="J364" s="84">
        <f t="shared" si="308"/>
        <v>3.5999999999999999E-3</v>
      </c>
      <c r="K364" s="84">
        <f t="shared" si="308"/>
        <v>3.5999999999999999E-3</v>
      </c>
      <c r="L364" s="84">
        <f t="shared" si="308"/>
        <v>86.4</v>
      </c>
      <c r="M364" s="84">
        <f t="shared" si="308"/>
        <v>0</v>
      </c>
      <c r="N364" s="84">
        <f t="shared" si="308"/>
        <v>0.14399999999999999</v>
      </c>
      <c r="O364" s="84">
        <f t="shared" si="308"/>
        <v>1.1484000000000001</v>
      </c>
      <c r="P364" s="84">
        <f t="shared" si="308"/>
        <v>11.952000000000002</v>
      </c>
      <c r="Q364" s="84">
        <f t="shared" si="308"/>
        <v>1.71</v>
      </c>
      <c r="R364" s="84">
        <f t="shared" si="308"/>
        <v>2.34</v>
      </c>
      <c r="S364" s="84">
        <f t="shared" si="308"/>
        <v>3.42</v>
      </c>
      <c r="T364" s="84">
        <f t="shared" si="308"/>
        <v>4.3199999999999995E-2</v>
      </c>
      <c r="U364" s="84">
        <f t="shared" si="308"/>
        <v>0.36</v>
      </c>
      <c r="V364" s="84">
        <f t="shared" si="308"/>
        <v>7.1999999999999998E-3</v>
      </c>
      <c r="W364" s="84">
        <f t="shared" si="308"/>
        <v>3.96</v>
      </c>
      <c r="X364" s="17"/>
      <c r="Y364" s="17"/>
      <c r="AB364" s="86" t="s">
        <v>51</v>
      </c>
      <c r="AC364" s="57">
        <v>50</v>
      </c>
      <c r="AD364" s="57">
        <v>40</v>
      </c>
      <c r="AE364" s="56">
        <v>0.5</v>
      </c>
      <c r="AF364" s="57">
        <v>0</v>
      </c>
      <c r="AG364" s="56">
        <v>2.5</v>
      </c>
      <c r="AH364" s="56">
        <v>12.3</v>
      </c>
      <c r="AI364" s="64">
        <v>0.02</v>
      </c>
      <c r="AJ364" s="64">
        <v>0.02</v>
      </c>
      <c r="AK364" s="42">
        <v>480</v>
      </c>
      <c r="AL364" s="62">
        <v>0</v>
      </c>
      <c r="AM364" s="63">
        <v>0.8</v>
      </c>
      <c r="AN364" s="64">
        <v>6.38</v>
      </c>
      <c r="AO364" s="63">
        <v>66.400000000000006</v>
      </c>
      <c r="AP364" s="63">
        <v>9.5</v>
      </c>
      <c r="AQ364" s="62">
        <v>13</v>
      </c>
      <c r="AR364" s="62">
        <v>19</v>
      </c>
      <c r="AS364" s="64">
        <v>0.24</v>
      </c>
      <c r="AT364" s="28">
        <v>2</v>
      </c>
      <c r="AU364" s="64">
        <v>0.04</v>
      </c>
      <c r="AV364" s="28">
        <v>22</v>
      </c>
    </row>
    <row r="365" spans="1:49" ht="15" customHeight="1" x14ac:dyDescent="0.3">
      <c r="A365" s="17"/>
      <c r="B365" s="70" t="s">
        <v>37</v>
      </c>
      <c r="C365" s="92"/>
      <c r="D365" s="17">
        <f t="shared" si="303"/>
        <v>0.63</v>
      </c>
      <c r="E365" s="17">
        <f t="shared" si="304"/>
        <v>0.63</v>
      </c>
      <c r="F365" s="84">
        <f>$C$359*AE$365/$AD$371</f>
        <v>0</v>
      </c>
      <c r="G365" s="84">
        <f t="shared" ref="G365:W365" si="309">$C$359*AF$365/$AD$371</f>
        <v>0.39600000000000007</v>
      </c>
      <c r="H365" s="84">
        <f t="shared" si="309"/>
        <v>0</v>
      </c>
      <c r="I365" s="84">
        <f t="shared" si="309"/>
        <v>3.6719999999999997</v>
      </c>
      <c r="J365" s="84">
        <f t="shared" si="309"/>
        <v>0</v>
      </c>
      <c r="K365" s="84">
        <f t="shared" si="309"/>
        <v>0</v>
      </c>
      <c r="L365" s="84">
        <f t="shared" si="309"/>
        <v>1.7009999999999998</v>
      </c>
      <c r="M365" s="84">
        <f t="shared" si="309"/>
        <v>8.9999999999999993E-3</v>
      </c>
      <c r="N365" s="84">
        <f t="shared" si="309"/>
        <v>0</v>
      </c>
      <c r="O365" s="84">
        <f t="shared" si="309"/>
        <v>7.1999999999999995E-2</v>
      </c>
      <c r="P365" s="84">
        <f t="shared" si="309"/>
        <v>0.15659999999999999</v>
      </c>
      <c r="Q365" s="84">
        <f t="shared" si="309"/>
        <v>0.12599999999999997</v>
      </c>
      <c r="R365" s="84">
        <f t="shared" si="309"/>
        <v>0</v>
      </c>
      <c r="S365" s="84">
        <f t="shared" si="309"/>
        <v>0.16200000000000001</v>
      </c>
      <c r="T365" s="84">
        <f t="shared" si="309"/>
        <v>1.8E-3</v>
      </c>
      <c r="U365" s="84">
        <f t="shared" si="309"/>
        <v>0</v>
      </c>
      <c r="V365" s="84">
        <f t="shared" si="309"/>
        <v>5.3999999999999994E-3</v>
      </c>
      <c r="W365" s="84">
        <f t="shared" si="309"/>
        <v>1.7999999999999999E-2</v>
      </c>
      <c r="X365" s="17"/>
      <c r="Y365" s="17"/>
      <c r="AB365" s="86" t="s">
        <v>37</v>
      </c>
      <c r="AC365" s="56">
        <v>3.5</v>
      </c>
      <c r="AD365" s="56">
        <v>3.5</v>
      </c>
      <c r="AE365" s="57">
        <v>0</v>
      </c>
      <c r="AF365" s="56">
        <v>2.2000000000000002</v>
      </c>
      <c r="AG365" s="57">
        <v>0</v>
      </c>
      <c r="AH365" s="56">
        <v>20.399999999999999</v>
      </c>
      <c r="AI365" s="62">
        <v>0</v>
      </c>
      <c r="AJ365" s="62">
        <v>0</v>
      </c>
      <c r="AK365" s="41">
        <v>9.4499999999999993</v>
      </c>
      <c r="AL365" s="64">
        <v>0.05</v>
      </c>
      <c r="AM365" s="62">
        <v>0</v>
      </c>
      <c r="AN365" s="63">
        <v>0.4</v>
      </c>
      <c r="AO365" s="64">
        <v>0.87</v>
      </c>
      <c r="AP365" s="63">
        <v>0.7</v>
      </c>
      <c r="AQ365" s="62">
        <v>0</v>
      </c>
      <c r="AR365" s="63">
        <v>0.9</v>
      </c>
      <c r="AS365" s="64">
        <v>0.01</v>
      </c>
      <c r="AT365" s="28">
        <v>0</v>
      </c>
      <c r="AU365" s="64">
        <v>0.03</v>
      </c>
      <c r="AV365" s="30">
        <v>0.1</v>
      </c>
    </row>
    <row r="366" spans="1:49" ht="15" customHeight="1" x14ac:dyDescent="0.3">
      <c r="A366" s="17"/>
      <c r="B366" s="70" t="s">
        <v>46</v>
      </c>
      <c r="C366" s="92"/>
      <c r="D366" s="17">
        <f t="shared" si="303"/>
        <v>1.8</v>
      </c>
      <c r="E366" s="17">
        <f t="shared" si="304"/>
        <v>1.8</v>
      </c>
      <c r="F366" s="84">
        <f>$C$359*AE$366/$AD$371</f>
        <v>0</v>
      </c>
      <c r="G366" s="84">
        <f t="shared" ref="G366:W366" si="310">$C$359*AF$366/$AD$371</f>
        <v>1.5840000000000003</v>
      </c>
      <c r="H366" s="84">
        <f t="shared" si="310"/>
        <v>0</v>
      </c>
      <c r="I366" s="84">
        <f t="shared" si="310"/>
        <v>14.237999999999998</v>
      </c>
      <c r="J366" s="84">
        <f t="shared" si="310"/>
        <v>0</v>
      </c>
      <c r="K366" s="84">
        <f t="shared" si="310"/>
        <v>0</v>
      </c>
      <c r="L366" s="84">
        <f t="shared" si="310"/>
        <v>0</v>
      </c>
      <c r="M366" s="84">
        <f t="shared" si="310"/>
        <v>0</v>
      </c>
      <c r="N366" s="84">
        <f t="shared" si="310"/>
        <v>0</v>
      </c>
      <c r="O366" s="84">
        <f t="shared" si="310"/>
        <v>0</v>
      </c>
      <c r="P366" s="84">
        <f t="shared" si="310"/>
        <v>0</v>
      </c>
      <c r="Q366" s="84">
        <f t="shared" si="310"/>
        <v>0</v>
      </c>
      <c r="R366" s="84">
        <f t="shared" si="310"/>
        <v>0</v>
      </c>
      <c r="S366" s="84">
        <f t="shared" si="310"/>
        <v>3.5999999999999997E-2</v>
      </c>
      <c r="T366" s="84">
        <f t="shared" si="310"/>
        <v>0</v>
      </c>
      <c r="U366" s="84">
        <f t="shared" si="310"/>
        <v>0</v>
      </c>
      <c r="V366" s="84">
        <f t="shared" si="310"/>
        <v>0</v>
      </c>
      <c r="W366" s="84">
        <f t="shared" si="310"/>
        <v>0</v>
      </c>
      <c r="X366" s="17"/>
      <c r="Y366" s="17"/>
      <c r="AB366" s="86" t="s">
        <v>46</v>
      </c>
      <c r="AC366" s="57">
        <v>10</v>
      </c>
      <c r="AD366" s="57">
        <v>10</v>
      </c>
      <c r="AE366" s="57">
        <v>0</v>
      </c>
      <c r="AF366" s="56">
        <v>8.8000000000000007</v>
      </c>
      <c r="AG366" s="57">
        <v>0</v>
      </c>
      <c r="AH366" s="56">
        <v>79.099999999999994</v>
      </c>
      <c r="AI366" s="62">
        <v>0</v>
      </c>
      <c r="AJ366" s="62">
        <v>0</v>
      </c>
      <c r="AK366" s="28">
        <v>0</v>
      </c>
      <c r="AL366" s="62">
        <v>0</v>
      </c>
      <c r="AM366" s="62">
        <v>0</v>
      </c>
      <c r="AN366" s="62">
        <v>0</v>
      </c>
      <c r="AO366" s="62">
        <v>0</v>
      </c>
      <c r="AP366" s="62">
        <v>0</v>
      </c>
      <c r="AQ366" s="62">
        <v>0</v>
      </c>
      <c r="AR366" s="63">
        <v>0.2</v>
      </c>
      <c r="AS366" s="62">
        <v>0</v>
      </c>
      <c r="AT366" s="28">
        <v>0</v>
      </c>
      <c r="AU366" s="62">
        <v>0</v>
      </c>
      <c r="AV366" s="28">
        <v>0</v>
      </c>
    </row>
    <row r="367" spans="1:49" ht="15" customHeight="1" x14ac:dyDescent="0.3">
      <c r="A367" s="17"/>
      <c r="B367" s="70" t="s">
        <v>58</v>
      </c>
      <c r="C367" s="92"/>
      <c r="D367" s="17">
        <f t="shared" si="303"/>
        <v>3.5999999999999997E-2</v>
      </c>
      <c r="E367" s="17">
        <f t="shared" si="304"/>
        <v>3.5999999999999997E-2</v>
      </c>
      <c r="F367" s="84">
        <f>$C$359*AE$367/$AD$371</f>
        <v>0</v>
      </c>
      <c r="G367" s="84">
        <f t="shared" ref="G367:W367" si="311">$C$359*AF$367/$AD$371</f>
        <v>0</v>
      </c>
      <c r="H367" s="84">
        <f t="shared" si="311"/>
        <v>1.7999999999999999E-2</v>
      </c>
      <c r="I367" s="84">
        <f t="shared" si="311"/>
        <v>0.09</v>
      </c>
      <c r="J367" s="84">
        <f t="shared" si="311"/>
        <v>0</v>
      </c>
      <c r="K367" s="84">
        <f t="shared" si="311"/>
        <v>0</v>
      </c>
      <c r="L367" s="84">
        <f t="shared" si="311"/>
        <v>6.6599999999999993E-2</v>
      </c>
      <c r="M367" s="84">
        <f t="shared" si="311"/>
        <v>0</v>
      </c>
      <c r="N367" s="84">
        <f t="shared" si="311"/>
        <v>7.1999999999999998E-3</v>
      </c>
      <c r="O367" s="84">
        <f t="shared" si="311"/>
        <v>5.3999999999999994E-3</v>
      </c>
      <c r="P367" s="84">
        <f t="shared" si="311"/>
        <v>0.15840000000000001</v>
      </c>
      <c r="Q367" s="84">
        <f t="shared" si="311"/>
        <v>0.27</v>
      </c>
      <c r="R367" s="84">
        <f t="shared" si="311"/>
        <v>3.5999999999999997E-2</v>
      </c>
      <c r="S367" s="84">
        <f t="shared" si="311"/>
        <v>3.5999999999999997E-2</v>
      </c>
      <c r="T367" s="84">
        <f t="shared" si="311"/>
        <v>1.2600000000000002E-2</v>
      </c>
      <c r="U367" s="84">
        <f t="shared" si="311"/>
        <v>0</v>
      </c>
      <c r="V367" s="84">
        <f t="shared" si="311"/>
        <v>0</v>
      </c>
      <c r="W367" s="84">
        <f t="shared" si="311"/>
        <v>0</v>
      </c>
      <c r="X367" s="17"/>
      <c r="Y367" s="17"/>
      <c r="AB367" s="86" t="s">
        <v>58</v>
      </c>
      <c r="AC367" s="56">
        <v>0.2</v>
      </c>
      <c r="AD367" s="56">
        <v>0.2</v>
      </c>
      <c r="AE367" s="57">
        <v>0</v>
      </c>
      <c r="AF367" s="57">
        <v>0</v>
      </c>
      <c r="AG367" s="56">
        <v>0.1</v>
      </c>
      <c r="AH367" s="56">
        <v>0.5</v>
      </c>
      <c r="AI367" s="62">
        <v>0</v>
      </c>
      <c r="AJ367" s="62">
        <v>0</v>
      </c>
      <c r="AK367" s="41">
        <v>0.37</v>
      </c>
      <c r="AL367" s="62">
        <v>0</v>
      </c>
      <c r="AM367" s="64">
        <v>0.04</v>
      </c>
      <c r="AN367" s="64">
        <v>0.03</v>
      </c>
      <c r="AO367" s="64">
        <v>0.88</v>
      </c>
      <c r="AP367" s="63">
        <v>1.5</v>
      </c>
      <c r="AQ367" s="63">
        <v>0.2</v>
      </c>
      <c r="AR367" s="63">
        <v>0.2</v>
      </c>
      <c r="AS367" s="64">
        <v>7.0000000000000007E-2</v>
      </c>
      <c r="AT367" s="28">
        <v>0</v>
      </c>
      <c r="AU367" s="62">
        <v>0</v>
      </c>
      <c r="AV367" s="28">
        <v>0</v>
      </c>
    </row>
    <row r="368" spans="1:49" ht="15" customHeight="1" x14ac:dyDescent="0.3">
      <c r="A368" s="17"/>
      <c r="B368" s="70" t="s">
        <v>38</v>
      </c>
      <c r="C368" s="92"/>
      <c r="D368" s="17">
        <f t="shared" si="303"/>
        <v>0.16200000000000001</v>
      </c>
      <c r="E368" s="17">
        <f t="shared" si="304"/>
        <v>0.16200000000000001</v>
      </c>
      <c r="F368" s="84">
        <f>$C$359*AE$368/$AD$371</f>
        <v>0</v>
      </c>
      <c r="G368" s="84">
        <f t="shared" ref="G368:W368" si="312">$C$359*AF$368/$AD$371</f>
        <v>0</v>
      </c>
      <c r="H368" s="84">
        <f t="shared" si="312"/>
        <v>0</v>
      </c>
      <c r="I368" s="84">
        <f t="shared" si="312"/>
        <v>0</v>
      </c>
      <c r="J368" s="84">
        <f t="shared" si="312"/>
        <v>0</v>
      </c>
      <c r="K368" s="84">
        <f t="shared" si="312"/>
        <v>0</v>
      </c>
      <c r="L368" s="84">
        <f t="shared" si="312"/>
        <v>0</v>
      </c>
      <c r="M368" s="84">
        <f t="shared" si="312"/>
        <v>0</v>
      </c>
      <c r="N368" s="84">
        <f t="shared" si="312"/>
        <v>0</v>
      </c>
      <c r="O368" s="84">
        <f t="shared" si="312"/>
        <v>47.7</v>
      </c>
      <c r="P368" s="84">
        <f t="shared" si="312"/>
        <v>1.2600000000000002E-2</v>
      </c>
      <c r="Q368" s="84">
        <f t="shared" si="312"/>
        <v>0.52200000000000002</v>
      </c>
      <c r="R368" s="84">
        <f t="shared" si="312"/>
        <v>3.5999999999999997E-2</v>
      </c>
      <c r="S368" s="84">
        <f t="shared" si="312"/>
        <v>0.108</v>
      </c>
      <c r="T368" s="84">
        <f t="shared" si="312"/>
        <v>3.5999999999999999E-3</v>
      </c>
      <c r="U368" s="84">
        <f t="shared" si="312"/>
        <v>6.48</v>
      </c>
      <c r="V368" s="84">
        <f t="shared" si="312"/>
        <v>0</v>
      </c>
      <c r="W368" s="84">
        <f t="shared" si="312"/>
        <v>0</v>
      </c>
      <c r="X368" s="17"/>
      <c r="Y368" s="17"/>
      <c r="AB368" s="86" t="s">
        <v>38</v>
      </c>
      <c r="AC368" s="56">
        <v>0.9</v>
      </c>
      <c r="AD368" s="56">
        <v>0.9</v>
      </c>
      <c r="AE368" s="57">
        <v>0</v>
      </c>
      <c r="AF368" s="57">
        <v>0</v>
      </c>
      <c r="AG368" s="57">
        <v>0</v>
      </c>
      <c r="AH368" s="57">
        <v>0</v>
      </c>
      <c r="AI368" s="62">
        <v>0</v>
      </c>
      <c r="AJ368" s="62">
        <v>0</v>
      </c>
      <c r="AK368" s="28">
        <v>0</v>
      </c>
      <c r="AL368" s="62">
        <v>0</v>
      </c>
      <c r="AM368" s="62">
        <v>0</v>
      </c>
      <c r="AN368" s="62">
        <v>265</v>
      </c>
      <c r="AO368" s="64">
        <v>7.0000000000000007E-2</v>
      </c>
      <c r="AP368" s="63">
        <v>2.9</v>
      </c>
      <c r="AQ368" s="63">
        <v>0.2</v>
      </c>
      <c r="AR368" s="63">
        <v>0.6</v>
      </c>
      <c r="AS368" s="64">
        <v>0.02</v>
      </c>
      <c r="AT368" s="28">
        <v>36</v>
      </c>
      <c r="AU368" s="62">
        <v>0</v>
      </c>
      <c r="AV368" s="28">
        <v>0</v>
      </c>
    </row>
    <row r="369" spans="1:70" x14ac:dyDescent="0.3">
      <c r="A369" s="17"/>
      <c r="B369" s="70" t="s">
        <v>39</v>
      </c>
      <c r="C369" s="92"/>
      <c r="D369" s="17">
        <f t="shared" si="303"/>
        <v>8.2439999999999998</v>
      </c>
      <c r="E369" s="17">
        <f t="shared" si="304"/>
        <v>8.2439999999999998</v>
      </c>
      <c r="F369" s="84">
        <f>$C$359*AE$369/$AD$371</f>
        <v>0</v>
      </c>
      <c r="G369" s="84">
        <f t="shared" ref="G369:W369" si="313">$C$359*AF$369/$AD$371</f>
        <v>0</v>
      </c>
      <c r="H369" s="84">
        <f t="shared" si="313"/>
        <v>0</v>
      </c>
      <c r="I369" s="84">
        <f t="shared" si="313"/>
        <v>0</v>
      </c>
      <c r="J369" s="84">
        <f t="shared" si="313"/>
        <v>0</v>
      </c>
      <c r="K369" s="84">
        <f t="shared" si="313"/>
        <v>0</v>
      </c>
      <c r="L369" s="84">
        <f t="shared" si="313"/>
        <v>0</v>
      </c>
      <c r="M369" s="84">
        <f t="shared" si="313"/>
        <v>0</v>
      </c>
      <c r="N369" s="84">
        <f t="shared" si="313"/>
        <v>0</v>
      </c>
      <c r="O369" s="84">
        <f t="shared" si="313"/>
        <v>0</v>
      </c>
      <c r="P369" s="84">
        <f t="shared" si="313"/>
        <v>0</v>
      </c>
      <c r="Q369" s="84">
        <f t="shared" si="313"/>
        <v>0</v>
      </c>
      <c r="R369" s="84">
        <f t="shared" si="313"/>
        <v>0</v>
      </c>
      <c r="S369" s="84">
        <f t="shared" si="313"/>
        <v>0</v>
      </c>
      <c r="T369" s="84">
        <f t="shared" si="313"/>
        <v>0</v>
      </c>
      <c r="U369" s="84">
        <f t="shared" si="313"/>
        <v>0</v>
      </c>
      <c r="V369" s="84">
        <f t="shared" si="313"/>
        <v>0</v>
      </c>
      <c r="W369" s="84">
        <f t="shared" si="313"/>
        <v>0</v>
      </c>
      <c r="X369" s="17"/>
      <c r="Y369" s="17"/>
      <c r="AB369" s="86" t="s">
        <v>39</v>
      </c>
      <c r="AC369" s="56">
        <v>45.8</v>
      </c>
      <c r="AD369" s="56">
        <v>45.8</v>
      </c>
      <c r="AE369" s="57">
        <v>0</v>
      </c>
      <c r="AF369" s="57">
        <v>0</v>
      </c>
      <c r="AG369" s="57">
        <v>0</v>
      </c>
      <c r="AH369" s="57">
        <v>0</v>
      </c>
      <c r="AI369" s="62">
        <v>0</v>
      </c>
      <c r="AJ369" s="62">
        <v>0</v>
      </c>
      <c r="AK369" s="28">
        <v>0</v>
      </c>
      <c r="AL369" s="62">
        <v>0</v>
      </c>
      <c r="AM369" s="62">
        <v>0</v>
      </c>
      <c r="AN369" s="62">
        <v>0</v>
      </c>
      <c r="AO369" s="62">
        <v>0</v>
      </c>
      <c r="AP369" s="62">
        <v>0</v>
      </c>
      <c r="AQ369" s="62">
        <v>0</v>
      </c>
      <c r="AR369" s="62">
        <v>0</v>
      </c>
      <c r="AS369" s="62">
        <v>0</v>
      </c>
      <c r="AT369" s="28">
        <v>0</v>
      </c>
      <c r="AU369" s="62">
        <v>0</v>
      </c>
      <c r="AV369" s="28">
        <v>0</v>
      </c>
    </row>
    <row r="370" spans="1:70" x14ac:dyDescent="0.3">
      <c r="A370" s="17"/>
      <c r="B370" s="70" t="s">
        <v>62</v>
      </c>
      <c r="C370" s="92"/>
      <c r="D370" s="17">
        <f t="shared" si="303"/>
        <v>135</v>
      </c>
      <c r="E370" s="17">
        <f t="shared" si="304"/>
        <v>135</v>
      </c>
      <c r="F370" s="84">
        <f>$C$359*AE$370/$AD$371</f>
        <v>2.5379999999999998</v>
      </c>
      <c r="G370" s="84">
        <f t="shared" ref="G370:W370" si="314">$C$359*AF$370/$AD$371</f>
        <v>0.59399999999999997</v>
      </c>
      <c r="H370" s="84">
        <f t="shared" si="314"/>
        <v>0.36</v>
      </c>
      <c r="I370" s="84">
        <f t="shared" si="314"/>
        <v>16.974</v>
      </c>
      <c r="J370" s="84">
        <f t="shared" si="314"/>
        <v>0</v>
      </c>
      <c r="K370" s="84">
        <f t="shared" si="314"/>
        <v>0</v>
      </c>
      <c r="L370" s="84">
        <f t="shared" si="314"/>
        <v>0</v>
      </c>
      <c r="M370" s="84">
        <f t="shared" si="314"/>
        <v>0</v>
      </c>
      <c r="N370" s="84">
        <f t="shared" si="314"/>
        <v>0</v>
      </c>
      <c r="O370" s="84">
        <f t="shared" si="314"/>
        <v>0</v>
      </c>
      <c r="P370" s="84">
        <f t="shared" si="314"/>
        <v>0</v>
      </c>
      <c r="Q370" s="84">
        <f t="shared" si="314"/>
        <v>0</v>
      </c>
      <c r="R370" s="84">
        <f t="shared" si="314"/>
        <v>0</v>
      </c>
      <c r="S370" s="84">
        <f t="shared" si="314"/>
        <v>0</v>
      </c>
      <c r="T370" s="84">
        <f t="shared" si="314"/>
        <v>0</v>
      </c>
      <c r="U370" s="84">
        <f t="shared" si="314"/>
        <v>0</v>
      </c>
      <c r="V370" s="84">
        <f t="shared" si="314"/>
        <v>0</v>
      </c>
      <c r="W370" s="84">
        <f t="shared" si="314"/>
        <v>0</v>
      </c>
      <c r="X370" s="17"/>
      <c r="Y370" s="17"/>
      <c r="AB370" s="86" t="s">
        <v>62</v>
      </c>
      <c r="AC370" s="57">
        <v>750</v>
      </c>
      <c r="AD370" s="57">
        <v>750</v>
      </c>
      <c r="AE370" s="56">
        <v>14.1</v>
      </c>
      <c r="AF370" s="56">
        <v>3.3</v>
      </c>
      <c r="AG370" s="57">
        <v>2</v>
      </c>
      <c r="AH370" s="56">
        <v>94.3</v>
      </c>
      <c r="AI370" s="62">
        <v>0</v>
      </c>
      <c r="AJ370" s="62">
        <v>0</v>
      </c>
      <c r="AK370" s="28">
        <v>0</v>
      </c>
      <c r="AL370" s="62">
        <v>0</v>
      </c>
      <c r="AM370" s="62">
        <v>0</v>
      </c>
      <c r="AN370" s="62">
        <v>0</v>
      </c>
      <c r="AO370" s="62">
        <v>0</v>
      </c>
      <c r="AP370" s="62">
        <v>0</v>
      </c>
      <c r="AQ370" s="62">
        <v>0</v>
      </c>
      <c r="AR370" s="62">
        <v>0</v>
      </c>
      <c r="AS370" s="62">
        <v>0</v>
      </c>
      <c r="AT370" s="28">
        <v>0</v>
      </c>
      <c r="AU370" s="62">
        <v>0</v>
      </c>
      <c r="AV370" s="28">
        <v>0</v>
      </c>
    </row>
    <row r="371" spans="1:70" x14ac:dyDescent="0.3">
      <c r="A371" s="17"/>
      <c r="B371" s="69" t="s">
        <v>40</v>
      </c>
      <c r="C371" s="92"/>
      <c r="D371" s="17"/>
      <c r="E371" s="17"/>
      <c r="F371" s="18">
        <f>SUM(F360:F370)</f>
        <v>4.1580000000000004</v>
      </c>
      <c r="G371" s="18">
        <f t="shared" ref="G371:W371" si="315">SUM(G360:G370)</f>
        <v>2.9520000000000004</v>
      </c>
      <c r="H371" s="18">
        <f t="shared" si="315"/>
        <v>10.259999999999998</v>
      </c>
      <c r="I371" s="18">
        <f t="shared" si="315"/>
        <v>84.186000000000007</v>
      </c>
      <c r="J371" s="18">
        <f t="shared" si="315"/>
        <v>4.3200000000000002E-2</v>
      </c>
      <c r="K371" s="18">
        <f t="shared" si="315"/>
        <v>3.2399999999999998E-2</v>
      </c>
      <c r="L371" s="18">
        <f t="shared" si="315"/>
        <v>91.281599999999997</v>
      </c>
      <c r="M371" s="18">
        <f t="shared" si="315"/>
        <v>4.3200000000000002E-2</v>
      </c>
      <c r="N371" s="18">
        <f t="shared" si="315"/>
        <v>3.3191999999999999</v>
      </c>
      <c r="O371" s="18">
        <f t="shared" si="315"/>
        <v>52.252200000000002</v>
      </c>
      <c r="P371" s="18">
        <f t="shared" si="315"/>
        <v>199.92959999999999</v>
      </c>
      <c r="Q371" s="18">
        <f t="shared" si="315"/>
        <v>9.5040000000000013</v>
      </c>
      <c r="R371" s="18">
        <f t="shared" si="315"/>
        <v>11.429999999999998</v>
      </c>
      <c r="S371" s="18">
        <f t="shared" si="315"/>
        <v>32.381999999999998</v>
      </c>
      <c r="T371" s="18">
        <f t="shared" si="315"/>
        <v>0.48600000000000004</v>
      </c>
      <c r="U371" s="18">
        <f t="shared" si="315"/>
        <v>9.27</v>
      </c>
      <c r="V371" s="18">
        <f t="shared" si="315"/>
        <v>0.85139999999999993</v>
      </c>
      <c r="W371" s="18">
        <f t="shared" si="315"/>
        <v>19.026000000000003</v>
      </c>
      <c r="X371" s="17"/>
      <c r="Y371" s="17"/>
      <c r="AB371" s="87" t="s">
        <v>40</v>
      </c>
      <c r="AC371" s="59"/>
      <c r="AD371" s="60">
        <v>1000</v>
      </c>
      <c r="AE371" s="61">
        <v>23.1</v>
      </c>
      <c r="AF371" s="61">
        <v>16.399999999999999</v>
      </c>
      <c r="AG371" s="60">
        <v>57</v>
      </c>
      <c r="AH371" s="61">
        <v>467.7</v>
      </c>
      <c r="AI371" s="65">
        <v>0.24</v>
      </c>
      <c r="AJ371" s="65">
        <v>0.18</v>
      </c>
      <c r="AK371" s="33">
        <v>507</v>
      </c>
      <c r="AL371" s="65">
        <v>0.24</v>
      </c>
      <c r="AM371" s="83">
        <v>18.399999999999999</v>
      </c>
      <c r="AN371" s="66">
        <v>290</v>
      </c>
      <c r="AO371" s="66">
        <v>1111</v>
      </c>
      <c r="AP371" s="66">
        <v>52</v>
      </c>
      <c r="AQ371" s="66">
        <v>64</v>
      </c>
      <c r="AR371" s="66">
        <v>180</v>
      </c>
      <c r="AS371" s="83">
        <v>2.7</v>
      </c>
      <c r="AT371" s="32">
        <v>51</v>
      </c>
      <c r="AU371" s="65">
        <v>4.7300000000000004</v>
      </c>
      <c r="AV371" s="32">
        <v>106</v>
      </c>
    </row>
    <row r="372" spans="1:70" x14ac:dyDescent="0.3">
      <c r="A372" s="17" t="s">
        <v>191</v>
      </c>
      <c r="B372" s="17"/>
      <c r="C372" s="92">
        <v>160</v>
      </c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 t="s">
        <v>192</v>
      </c>
      <c r="Y372" s="17">
        <v>40</v>
      </c>
      <c r="AA372" t="s">
        <v>191</v>
      </c>
      <c r="AH372" s="104"/>
      <c r="AW372" t="s">
        <v>192</v>
      </c>
    </row>
    <row r="373" spans="1:70" x14ac:dyDescent="0.3">
      <c r="A373" s="17"/>
      <c r="B373" s="70" t="s">
        <v>51</v>
      </c>
      <c r="C373" s="92"/>
      <c r="D373" s="17">
        <f>C$372*AC373/AD$381</f>
        <v>10.666666666666666</v>
      </c>
      <c r="E373" s="17">
        <f>C$372*AD373/AD$381</f>
        <v>8.5333333333333332</v>
      </c>
      <c r="F373" s="84">
        <f>$C$372*AE$373/$AD$381</f>
        <v>0.13333333333333333</v>
      </c>
      <c r="G373" s="84">
        <f t="shared" ref="G373:W373" si="316">$C$372*AF$373/$AD$381</f>
        <v>0</v>
      </c>
      <c r="H373" s="84">
        <f t="shared" si="316"/>
        <v>0.53333333333333333</v>
      </c>
      <c r="I373" s="84">
        <f t="shared" si="316"/>
        <v>2.6666666666666665</v>
      </c>
      <c r="J373" s="84">
        <f t="shared" si="316"/>
        <v>0</v>
      </c>
      <c r="K373" s="84">
        <f t="shared" si="316"/>
        <v>0</v>
      </c>
      <c r="L373" s="84">
        <f t="shared" si="316"/>
        <v>102.66666666666667</v>
      </c>
      <c r="M373" s="84">
        <f t="shared" si="316"/>
        <v>0</v>
      </c>
      <c r="N373" s="84">
        <f t="shared" si="316"/>
        <v>0.17333333333333334</v>
      </c>
      <c r="O373" s="84">
        <f t="shared" si="316"/>
        <v>1.3333333333333333</v>
      </c>
      <c r="P373" s="84">
        <f t="shared" si="316"/>
        <v>14.266666666666667</v>
      </c>
      <c r="Q373" s="84">
        <f t="shared" si="316"/>
        <v>2</v>
      </c>
      <c r="R373" s="84">
        <f t="shared" si="316"/>
        <v>2.8</v>
      </c>
      <c r="S373" s="84">
        <f t="shared" si="316"/>
        <v>4.1333333333333337</v>
      </c>
      <c r="T373" s="84">
        <f t="shared" si="316"/>
        <v>5.3333333333333337E-2</v>
      </c>
      <c r="U373" s="84">
        <f t="shared" si="316"/>
        <v>0.4</v>
      </c>
      <c r="V373" s="84">
        <f t="shared" si="316"/>
        <v>1.3333333333333334E-2</v>
      </c>
      <c r="W373" s="84">
        <f t="shared" si="316"/>
        <v>4.666666666666667</v>
      </c>
      <c r="X373" s="17"/>
      <c r="Y373" s="17"/>
      <c r="AB373" s="86" t="s">
        <v>51</v>
      </c>
      <c r="AC373" s="57">
        <v>8</v>
      </c>
      <c r="AD373" s="56">
        <v>6.4</v>
      </c>
      <c r="AE373" s="56">
        <v>0.1</v>
      </c>
      <c r="AF373" s="57">
        <v>0</v>
      </c>
      <c r="AG373" s="56">
        <v>0.4</v>
      </c>
      <c r="AH373" s="57">
        <v>2</v>
      </c>
      <c r="AI373" s="62">
        <v>0</v>
      </c>
      <c r="AJ373" s="62">
        <v>0</v>
      </c>
      <c r="AK373" s="28">
        <v>77</v>
      </c>
      <c r="AL373" s="62">
        <v>0</v>
      </c>
      <c r="AM373" s="64">
        <v>0.13</v>
      </c>
      <c r="AN373" s="62">
        <v>1</v>
      </c>
      <c r="AO373" s="63">
        <v>10.7</v>
      </c>
      <c r="AP373" s="63">
        <v>1.5</v>
      </c>
      <c r="AQ373" s="63">
        <v>2.1</v>
      </c>
      <c r="AR373" s="63">
        <v>3.1</v>
      </c>
      <c r="AS373" s="64">
        <v>0.04</v>
      </c>
      <c r="AT373" s="29">
        <v>0.3</v>
      </c>
      <c r="AU373" s="64">
        <v>0.01</v>
      </c>
      <c r="AV373" s="30">
        <v>3.5</v>
      </c>
    </row>
    <row r="374" spans="1:70" ht="15" customHeight="1" x14ac:dyDescent="0.3">
      <c r="A374" s="17"/>
      <c r="B374" s="70" t="s">
        <v>78</v>
      </c>
      <c r="C374" s="92"/>
      <c r="D374" s="17">
        <f t="shared" ref="D374:D380" si="317">C$372*AC374/AD$381</f>
        <v>96.4</v>
      </c>
      <c r="E374" s="17">
        <f t="shared" ref="E374:E380" si="318">C$372*AD374/AD$381</f>
        <v>85.333333333333329</v>
      </c>
      <c r="F374" s="84">
        <f>$C$372*AE$374/$AD$381</f>
        <v>18.933333333333334</v>
      </c>
      <c r="G374" s="84">
        <f t="shared" ref="G374:W374" si="319">$C$372*AF$374/$AD$381</f>
        <v>1.4666666666666666</v>
      </c>
      <c r="H374" s="84">
        <f t="shared" si="319"/>
        <v>0.26666666666666666</v>
      </c>
      <c r="I374" s="84">
        <f t="shared" si="319"/>
        <v>89.86666666666666</v>
      </c>
      <c r="J374" s="84">
        <f t="shared" si="319"/>
        <v>0.04</v>
      </c>
      <c r="K374" s="84">
        <f t="shared" si="319"/>
        <v>5.3333333333333337E-2</v>
      </c>
      <c r="L374" s="84">
        <f t="shared" si="319"/>
        <v>4.6133333333333333</v>
      </c>
      <c r="M374" s="84">
        <f t="shared" si="319"/>
        <v>0</v>
      </c>
      <c r="N374" s="84">
        <f t="shared" si="319"/>
        <v>0.6133333333333334</v>
      </c>
      <c r="O374" s="84">
        <f t="shared" si="319"/>
        <v>38.666666666666664</v>
      </c>
      <c r="P374" s="84">
        <f t="shared" si="319"/>
        <v>206.66666666666666</v>
      </c>
      <c r="Q374" s="84">
        <f t="shared" si="319"/>
        <v>6</v>
      </c>
      <c r="R374" s="84">
        <f t="shared" si="319"/>
        <v>64</v>
      </c>
      <c r="S374" s="84">
        <f t="shared" si="319"/>
        <v>126.66666666666667</v>
      </c>
      <c r="T374" s="84">
        <f t="shared" si="319"/>
        <v>1.04</v>
      </c>
      <c r="U374" s="84">
        <f t="shared" si="319"/>
        <v>5.0666666666666664</v>
      </c>
      <c r="V374" s="84">
        <f t="shared" si="319"/>
        <v>17.066666666666666</v>
      </c>
      <c r="W374" s="84">
        <f t="shared" si="319"/>
        <v>110.66666666666667</v>
      </c>
      <c r="X374" s="17"/>
      <c r="Y374" s="17"/>
      <c r="AB374" s="86" t="s">
        <v>78</v>
      </c>
      <c r="AC374" s="56">
        <v>72.3</v>
      </c>
      <c r="AD374" s="57">
        <v>64</v>
      </c>
      <c r="AE374" s="56">
        <v>14.2</v>
      </c>
      <c r="AF374" s="56">
        <v>1.1000000000000001</v>
      </c>
      <c r="AG374" s="56">
        <v>0.2</v>
      </c>
      <c r="AH374" s="56">
        <v>67.400000000000006</v>
      </c>
      <c r="AI374" s="64">
        <v>0.03</v>
      </c>
      <c r="AJ374" s="64">
        <v>0.04</v>
      </c>
      <c r="AK374" s="43">
        <v>3.46</v>
      </c>
      <c r="AL374" s="62">
        <v>0</v>
      </c>
      <c r="AM374" s="64">
        <v>0.46</v>
      </c>
      <c r="AN374" s="62">
        <v>29</v>
      </c>
      <c r="AO374" s="62">
        <v>155</v>
      </c>
      <c r="AP374" s="63">
        <v>4.5</v>
      </c>
      <c r="AQ374" s="62">
        <v>48</v>
      </c>
      <c r="AR374" s="62">
        <v>95</v>
      </c>
      <c r="AS374" s="64">
        <v>0.78</v>
      </c>
      <c r="AT374" s="29">
        <v>3.8</v>
      </c>
      <c r="AU374" s="63">
        <v>12.8</v>
      </c>
      <c r="AV374" s="28">
        <v>83</v>
      </c>
    </row>
    <row r="375" spans="1:70" ht="15" customHeight="1" x14ac:dyDescent="0.3">
      <c r="A375" s="17"/>
      <c r="B375" s="70" t="s">
        <v>63</v>
      </c>
      <c r="C375" s="92"/>
      <c r="D375" s="17">
        <f t="shared" si="317"/>
        <v>36.266666666666666</v>
      </c>
      <c r="E375" s="17">
        <f t="shared" si="318"/>
        <v>36.266666666666666</v>
      </c>
      <c r="F375" s="84">
        <f>$C$372*AE$375/$AD$381</f>
        <v>2.4</v>
      </c>
      <c r="G375" s="84">
        <f t="shared" ref="G375:W375" si="320">$C$372*AF$375/$AD$381</f>
        <v>0.26666666666666666</v>
      </c>
      <c r="H375" s="84">
        <f t="shared" si="320"/>
        <v>24.4</v>
      </c>
      <c r="I375" s="84">
        <f t="shared" si="320"/>
        <v>110</v>
      </c>
      <c r="J375" s="84">
        <f t="shared" si="320"/>
        <v>2.6666666666666668E-2</v>
      </c>
      <c r="K375" s="84">
        <f t="shared" si="320"/>
        <v>1.3333333333333334E-2</v>
      </c>
      <c r="L375" s="84">
        <f t="shared" si="320"/>
        <v>0</v>
      </c>
      <c r="M375" s="84">
        <f t="shared" si="320"/>
        <v>0</v>
      </c>
      <c r="N375" s="84">
        <f t="shared" si="320"/>
        <v>0</v>
      </c>
      <c r="O375" s="84">
        <f t="shared" si="320"/>
        <v>3.3333333333333335</v>
      </c>
      <c r="P375" s="84">
        <f t="shared" si="320"/>
        <v>30.133333333333333</v>
      </c>
      <c r="Q375" s="84">
        <f t="shared" si="320"/>
        <v>2.5333333333333332</v>
      </c>
      <c r="R375" s="84">
        <f t="shared" si="320"/>
        <v>16</v>
      </c>
      <c r="S375" s="84">
        <f t="shared" si="320"/>
        <v>46.666666666666664</v>
      </c>
      <c r="T375" s="84">
        <f t="shared" si="320"/>
        <v>0.32</v>
      </c>
      <c r="U375" s="84">
        <f t="shared" si="320"/>
        <v>0.53333333333333333</v>
      </c>
      <c r="V375" s="84">
        <f t="shared" si="320"/>
        <v>4.8133333333333335</v>
      </c>
      <c r="W375" s="84">
        <f t="shared" si="320"/>
        <v>18.666666666666668</v>
      </c>
      <c r="X375" s="17"/>
      <c r="Y375" s="17"/>
      <c r="AB375" s="86" t="s">
        <v>63</v>
      </c>
      <c r="AC375" s="56">
        <v>27.2</v>
      </c>
      <c r="AD375" s="56">
        <v>27.2</v>
      </c>
      <c r="AE375" s="56">
        <v>1.8</v>
      </c>
      <c r="AF375" s="56">
        <v>0.2</v>
      </c>
      <c r="AG375" s="56">
        <v>18.3</v>
      </c>
      <c r="AH375" s="56">
        <v>82.5</v>
      </c>
      <c r="AI375" s="64">
        <v>0.02</v>
      </c>
      <c r="AJ375" s="64">
        <v>0.01</v>
      </c>
      <c r="AK375" s="28">
        <v>0</v>
      </c>
      <c r="AL375" s="62">
        <v>0</v>
      </c>
      <c r="AM375" s="62">
        <v>0</v>
      </c>
      <c r="AN375" s="63">
        <v>2.5</v>
      </c>
      <c r="AO375" s="63">
        <v>22.6</v>
      </c>
      <c r="AP375" s="63">
        <v>1.9</v>
      </c>
      <c r="AQ375" s="62">
        <v>12</v>
      </c>
      <c r="AR375" s="62">
        <v>35</v>
      </c>
      <c r="AS375" s="64">
        <v>0.24</v>
      </c>
      <c r="AT375" s="29">
        <v>0.4</v>
      </c>
      <c r="AU375" s="64">
        <v>3.61</v>
      </c>
      <c r="AV375" s="28">
        <v>14</v>
      </c>
    </row>
    <row r="376" spans="1:70" ht="15" customHeight="1" x14ac:dyDescent="0.3">
      <c r="A376" s="17"/>
      <c r="B376" s="70" t="s">
        <v>53</v>
      </c>
      <c r="C376" s="92"/>
      <c r="D376" s="17">
        <f t="shared" si="317"/>
        <v>8.5333333333333332</v>
      </c>
      <c r="E376" s="17">
        <f t="shared" si="318"/>
        <v>8.5333333333333332</v>
      </c>
      <c r="F376" s="84">
        <f>$C$372*AE$376/$AD$381</f>
        <v>0.26666666666666666</v>
      </c>
      <c r="G376" s="84">
        <f t="shared" ref="G376:W376" si="321">$C$372*AF$376/$AD$381</f>
        <v>0</v>
      </c>
      <c r="H376" s="84">
        <f t="shared" si="321"/>
        <v>0.93333333333333335</v>
      </c>
      <c r="I376" s="84">
        <f t="shared" si="321"/>
        <v>4.8</v>
      </c>
      <c r="J376" s="84">
        <f t="shared" si="321"/>
        <v>0</v>
      </c>
      <c r="K376" s="84">
        <f t="shared" si="321"/>
        <v>0</v>
      </c>
      <c r="L376" s="84">
        <f t="shared" si="321"/>
        <v>10.266666666666667</v>
      </c>
      <c r="M376" s="84">
        <f t="shared" si="321"/>
        <v>0</v>
      </c>
      <c r="N376" s="84">
        <f t="shared" si="321"/>
        <v>0.89333333333333331</v>
      </c>
      <c r="O376" s="84">
        <f t="shared" si="321"/>
        <v>0.66666666666666663</v>
      </c>
      <c r="P376" s="84">
        <f t="shared" si="321"/>
        <v>47.6</v>
      </c>
      <c r="Q376" s="84">
        <f t="shared" si="321"/>
        <v>1.4666666666666666</v>
      </c>
      <c r="R376" s="84">
        <f t="shared" si="321"/>
        <v>3.4666666666666668</v>
      </c>
      <c r="S376" s="84">
        <f t="shared" si="321"/>
        <v>5.2</v>
      </c>
      <c r="T376" s="84">
        <f t="shared" si="321"/>
        <v>0.14666666666666667</v>
      </c>
      <c r="U376" s="84">
        <f t="shared" si="321"/>
        <v>0</v>
      </c>
      <c r="V376" s="84">
        <f t="shared" si="321"/>
        <v>5.3333333333333337E-2</v>
      </c>
      <c r="W376" s="84">
        <f t="shared" si="321"/>
        <v>0</v>
      </c>
      <c r="X376" s="17"/>
      <c r="Y376" s="17"/>
      <c r="AB376" s="86" t="s">
        <v>53</v>
      </c>
      <c r="AC376" s="56">
        <v>6.4</v>
      </c>
      <c r="AD376" s="56">
        <v>6.4</v>
      </c>
      <c r="AE376" s="56">
        <v>0.2</v>
      </c>
      <c r="AF376" s="57">
        <v>0</v>
      </c>
      <c r="AG376" s="56">
        <v>0.7</v>
      </c>
      <c r="AH376" s="56">
        <v>3.6</v>
      </c>
      <c r="AI376" s="62">
        <v>0</v>
      </c>
      <c r="AJ376" s="62">
        <v>0</v>
      </c>
      <c r="AK376" s="30">
        <v>7.7</v>
      </c>
      <c r="AL376" s="62">
        <v>0</v>
      </c>
      <c r="AM376" s="64">
        <v>0.67</v>
      </c>
      <c r="AN376" s="63">
        <v>0.5</v>
      </c>
      <c r="AO376" s="63">
        <v>35.700000000000003</v>
      </c>
      <c r="AP376" s="63">
        <v>1.1000000000000001</v>
      </c>
      <c r="AQ376" s="63">
        <v>2.6</v>
      </c>
      <c r="AR376" s="63">
        <v>3.9</v>
      </c>
      <c r="AS376" s="64">
        <v>0.11</v>
      </c>
      <c r="AT376" s="31">
        <v>0</v>
      </c>
      <c r="AU376" s="64">
        <v>0.04</v>
      </c>
      <c r="AV376" s="28">
        <v>0</v>
      </c>
    </row>
    <row r="377" spans="1:70" ht="15" customHeight="1" x14ac:dyDescent="0.3">
      <c r="A377" s="17"/>
      <c r="B377" s="70" t="s">
        <v>50</v>
      </c>
      <c r="C377" s="92"/>
      <c r="D377" s="17">
        <f t="shared" si="317"/>
        <v>6.666666666666667</v>
      </c>
      <c r="E377" s="17">
        <f t="shared" si="318"/>
        <v>5.333333333333333</v>
      </c>
      <c r="F377" s="84">
        <f>$C$372*AE$377/$AD$381</f>
        <v>0.13333333333333333</v>
      </c>
      <c r="G377" s="84">
        <f t="shared" ref="G377:W377" si="322">$C$372*AF$377/$AD$381</f>
        <v>0</v>
      </c>
      <c r="H377" s="84">
        <f t="shared" si="322"/>
        <v>0.4</v>
      </c>
      <c r="I377" s="84">
        <f t="shared" si="322"/>
        <v>2</v>
      </c>
      <c r="J377" s="84">
        <f t="shared" si="322"/>
        <v>0</v>
      </c>
      <c r="K377" s="84">
        <f t="shared" si="322"/>
        <v>0</v>
      </c>
      <c r="L377" s="84">
        <f t="shared" si="322"/>
        <v>0</v>
      </c>
      <c r="M377" s="84">
        <f t="shared" si="322"/>
        <v>0</v>
      </c>
      <c r="N377" s="84">
        <f t="shared" si="322"/>
        <v>0.21333333333333335</v>
      </c>
      <c r="O377" s="84">
        <f t="shared" si="322"/>
        <v>0.13333333333333333</v>
      </c>
      <c r="P377" s="84">
        <f t="shared" si="322"/>
        <v>7.7866666666666662</v>
      </c>
      <c r="Q377" s="84">
        <f t="shared" si="322"/>
        <v>1.4666666666666666</v>
      </c>
      <c r="R377" s="84">
        <f t="shared" si="322"/>
        <v>0.66666666666666663</v>
      </c>
      <c r="S377" s="84">
        <f t="shared" si="322"/>
        <v>2.6666666666666665</v>
      </c>
      <c r="T377" s="84">
        <f t="shared" si="322"/>
        <v>0.04</v>
      </c>
      <c r="U377" s="84">
        <f t="shared" si="322"/>
        <v>0.13333333333333333</v>
      </c>
      <c r="V377" s="84">
        <f t="shared" si="322"/>
        <v>2.6666666666666668E-2</v>
      </c>
      <c r="W377" s="84">
        <f t="shared" si="322"/>
        <v>1.7333333333333334</v>
      </c>
      <c r="X377" s="17"/>
      <c r="Y377" s="17"/>
      <c r="AB377" s="86" t="s">
        <v>50</v>
      </c>
      <c r="AC377" s="57">
        <v>5</v>
      </c>
      <c r="AD377" s="57">
        <v>4</v>
      </c>
      <c r="AE377" s="56">
        <v>0.1</v>
      </c>
      <c r="AF377" s="57">
        <v>0</v>
      </c>
      <c r="AG377" s="56">
        <v>0.3</v>
      </c>
      <c r="AH377" s="56">
        <v>1.5</v>
      </c>
      <c r="AI377" s="62">
        <v>0</v>
      </c>
      <c r="AJ377" s="62">
        <v>0</v>
      </c>
      <c r="AK377" s="28">
        <v>0</v>
      </c>
      <c r="AL377" s="62">
        <v>0</v>
      </c>
      <c r="AM377" s="64">
        <v>0.16</v>
      </c>
      <c r="AN377" s="63">
        <v>0.1</v>
      </c>
      <c r="AO377" s="64">
        <v>5.84</v>
      </c>
      <c r="AP377" s="63">
        <v>1.1000000000000001</v>
      </c>
      <c r="AQ377" s="63">
        <v>0.5</v>
      </c>
      <c r="AR377" s="62">
        <v>2</v>
      </c>
      <c r="AS377" s="64">
        <v>0.03</v>
      </c>
      <c r="AT377" s="29">
        <v>0.1</v>
      </c>
      <c r="AU377" s="64">
        <v>0.02</v>
      </c>
      <c r="AV377" s="30">
        <v>1.3</v>
      </c>
    </row>
    <row r="378" spans="1:70" ht="15" customHeight="1" x14ac:dyDescent="0.3">
      <c r="A378" s="17"/>
      <c r="B378" s="70" t="s">
        <v>46</v>
      </c>
      <c r="C378" s="92"/>
      <c r="D378" s="17">
        <f t="shared" si="317"/>
        <v>5.333333333333333</v>
      </c>
      <c r="E378" s="17">
        <f t="shared" si="318"/>
        <v>5.333333333333333</v>
      </c>
      <c r="F378" s="84">
        <f>$C$372*AE$378/$AD$381</f>
        <v>0</v>
      </c>
      <c r="G378" s="84">
        <f t="shared" ref="G378:W378" si="323">$C$372*AF$378/$AD$381</f>
        <v>4.666666666666667</v>
      </c>
      <c r="H378" s="84">
        <f t="shared" si="323"/>
        <v>0</v>
      </c>
      <c r="I378" s="84">
        <f t="shared" si="323"/>
        <v>42.4</v>
      </c>
      <c r="J378" s="84">
        <f t="shared" si="323"/>
        <v>0</v>
      </c>
      <c r="K378" s="84">
        <f t="shared" si="323"/>
        <v>0</v>
      </c>
      <c r="L378" s="84">
        <f t="shared" si="323"/>
        <v>0</v>
      </c>
      <c r="M378" s="84">
        <f t="shared" si="323"/>
        <v>0</v>
      </c>
      <c r="N378" s="84">
        <f t="shared" si="323"/>
        <v>0</v>
      </c>
      <c r="O378" s="84">
        <f t="shared" si="323"/>
        <v>0</v>
      </c>
      <c r="P378" s="84">
        <f t="shared" si="323"/>
        <v>0</v>
      </c>
      <c r="Q378" s="84">
        <f t="shared" si="323"/>
        <v>0</v>
      </c>
      <c r="R378" s="84">
        <f t="shared" si="323"/>
        <v>0</v>
      </c>
      <c r="S378" s="84">
        <f t="shared" si="323"/>
        <v>0.13333333333333333</v>
      </c>
      <c r="T378" s="84">
        <f t="shared" si="323"/>
        <v>0</v>
      </c>
      <c r="U378" s="84">
        <f t="shared" si="323"/>
        <v>0</v>
      </c>
      <c r="V378" s="84">
        <f t="shared" si="323"/>
        <v>0</v>
      </c>
      <c r="W378" s="84">
        <f t="shared" si="323"/>
        <v>0</v>
      </c>
      <c r="X378" s="17"/>
      <c r="Y378" s="17"/>
      <c r="AB378" s="86" t="s">
        <v>46</v>
      </c>
      <c r="AC378" s="57">
        <v>4</v>
      </c>
      <c r="AD378" s="57">
        <v>4</v>
      </c>
      <c r="AE378" s="57">
        <v>0</v>
      </c>
      <c r="AF378" s="56">
        <v>3.5</v>
      </c>
      <c r="AG378" s="57">
        <v>0</v>
      </c>
      <c r="AH378" s="56">
        <v>31.8</v>
      </c>
      <c r="AI378" s="62">
        <v>0</v>
      </c>
      <c r="AJ378" s="62">
        <v>0</v>
      </c>
      <c r="AK378" s="28">
        <v>0</v>
      </c>
      <c r="AL378" s="62">
        <v>0</v>
      </c>
      <c r="AM378" s="62">
        <v>0</v>
      </c>
      <c r="AN378" s="62">
        <v>0</v>
      </c>
      <c r="AO378" s="62">
        <v>0</v>
      </c>
      <c r="AP378" s="62">
        <v>0</v>
      </c>
      <c r="AQ378" s="62">
        <v>0</v>
      </c>
      <c r="AR378" s="63">
        <v>0.1</v>
      </c>
      <c r="AS378" s="62">
        <v>0</v>
      </c>
      <c r="AT378" s="31">
        <v>0</v>
      </c>
      <c r="AU378" s="62">
        <v>0</v>
      </c>
      <c r="AV378" s="28">
        <v>0</v>
      </c>
    </row>
    <row r="379" spans="1:70" ht="15" customHeight="1" x14ac:dyDescent="0.3">
      <c r="A379" s="17"/>
      <c r="B379" s="70" t="s">
        <v>38</v>
      </c>
      <c r="C379" s="92"/>
      <c r="D379" s="17">
        <f t="shared" si="317"/>
        <v>0.66666666666666663</v>
      </c>
      <c r="E379" s="17">
        <f t="shared" si="318"/>
        <v>0.66666666666666663</v>
      </c>
      <c r="F379" s="84">
        <f>$C$372*AE$379/$AD$381</f>
        <v>0</v>
      </c>
      <c r="G379" s="84">
        <f t="shared" ref="G379:W379" si="324">$C$372*AF$379/$AD$381</f>
        <v>0</v>
      </c>
      <c r="H379" s="84">
        <f t="shared" si="324"/>
        <v>0</v>
      </c>
      <c r="I379" s="84">
        <f t="shared" si="324"/>
        <v>0</v>
      </c>
      <c r="J379" s="84">
        <f t="shared" si="324"/>
        <v>0</v>
      </c>
      <c r="K379" s="84">
        <f t="shared" si="324"/>
        <v>0</v>
      </c>
      <c r="L379" s="84">
        <f t="shared" si="324"/>
        <v>0</v>
      </c>
      <c r="M379" s="84">
        <f t="shared" si="324"/>
        <v>0</v>
      </c>
      <c r="N379" s="84">
        <f t="shared" si="324"/>
        <v>0</v>
      </c>
      <c r="O379" s="84">
        <f t="shared" si="324"/>
        <v>188</v>
      </c>
      <c r="P379" s="84">
        <f t="shared" si="324"/>
        <v>5.3333333333333337E-2</v>
      </c>
      <c r="Q379" s="84">
        <f t="shared" si="324"/>
        <v>2.1333333333333333</v>
      </c>
      <c r="R379" s="84">
        <f t="shared" si="324"/>
        <v>0.13333333333333333</v>
      </c>
      <c r="S379" s="84">
        <f t="shared" si="324"/>
        <v>0.4</v>
      </c>
      <c r="T379" s="84">
        <f t="shared" si="324"/>
        <v>1.3333333333333334E-2</v>
      </c>
      <c r="U379" s="84">
        <f t="shared" si="324"/>
        <v>25.333333333333332</v>
      </c>
      <c r="V379" s="84">
        <f t="shared" si="324"/>
        <v>0</v>
      </c>
      <c r="W379" s="84">
        <f t="shared" si="324"/>
        <v>0</v>
      </c>
      <c r="X379" s="17"/>
      <c r="Y379" s="17"/>
      <c r="AB379" s="86" t="s">
        <v>38</v>
      </c>
      <c r="AC379" s="56">
        <v>0.5</v>
      </c>
      <c r="AD379" s="56">
        <v>0.5</v>
      </c>
      <c r="AE379" s="57">
        <v>0</v>
      </c>
      <c r="AF379" s="57">
        <v>0</v>
      </c>
      <c r="AG379" s="57">
        <v>0</v>
      </c>
      <c r="AH379" s="57">
        <v>0</v>
      </c>
      <c r="AI379" s="62">
        <v>0</v>
      </c>
      <c r="AJ379" s="62">
        <v>0</v>
      </c>
      <c r="AK379" s="28">
        <v>0</v>
      </c>
      <c r="AL379" s="62">
        <v>0</v>
      </c>
      <c r="AM379" s="62">
        <v>0</v>
      </c>
      <c r="AN379" s="62">
        <v>141</v>
      </c>
      <c r="AO379" s="64">
        <v>0.04</v>
      </c>
      <c r="AP379" s="63">
        <v>1.6</v>
      </c>
      <c r="AQ379" s="63">
        <v>0.1</v>
      </c>
      <c r="AR379" s="63">
        <v>0.3</v>
      </c>
      <c r="AS379" s="64">
        <v>0.01</v>
      </c>
      <c r="AT379" s="42">
        <v>19</v>
      </c>
      <c r="AU379" s="62">
        <v>0</v>
      </c>
      <c r="AV379" s="28">
        <v>0</v>
      </c>
    </row>
    <row r="380" spans="1:70" x14ac:dyDescent="0.3">
      <c r="A380" s="17"/>
      <c r="B380" s="70" t="s">
        <v>39</v>
      </c>
      <c r="C380" s="92"/>
      <c r="D380" s="17">
        <f t="shared" si="317"/>
        <v>145.06666666666666</v>
      </c>
      <c r="E380" s="17">
        <f t="shared" si="318"/>
        <v>145.06666666666666</v>
      </c>
      <c r="F380" s="84">
        <f t="shared" ref="F380:W380" si="325">$C$372*AE$3434/$AD$381</f>
        <v>0</v>
      </c>
      <c r="G380" s="84">
        <f t="shared" si="325"/>
        <v>0</v>
      </c>
      <c r="H380" s="84">
        <f t="shared" si="325"/>
        <v>0</v>
      </c>
      <c r="I380" s="84">
        <f t="shared" si="325"/>
        <v>0</v>
      </c>
      <c r="J380" s="84">
        <f t="shared" si="325"/>
        <v>0</v>
      </c>
      <c r="K380" s="84">
        <f t="shared" si="325"/>
        <v>0</v>
      </c>
      <c r="L380" s="84">
        <f t="shared" si="325"/>
        <v>0</v>
      </c>
      <c r="M380" s="84">
        <f t="shared" si="325"/>
        <v>0</v>
      </c>
      <c r="N380" s="84">
        <f t="shared" si="325"/>
        <v>0</v>
      </c>
      <c r="O380" s="84">
        <f t="shared" si="325"/>
        <v>0</v>
      </c>
      <c r="P380" s="84">
        <f t="shared" si="325"/>
        <v>0</v>
      </c>
      <c r="Q380" s="84">
        <f t="shared" si="325"/>
        <v>0</v>
      </c>
      <c r="R380" s="84">
        <f t="shared" si="325"/>
        <v>0</v>
      </c>
      <c r="S380" s="84">
        <f t="shared" si="325"/>
        <v>0</v>
      </c>
      <c r="T380" s="84">
        <f t="shared" si="325"/>
        <v>0</v>
      </c>
      <c r="U380" s="84">
        <f t="shared" si="325"/>
        <v>0</v>
      </c>
      <c r="V380" s="84">
        <f t="shared" si="325"/>
        <v>0</v>
      </c>
      <c r="W380" s="84">
        <f t="shared" si="325"/>
        <v>0</v>
      </c>
      <c r="X380" s="17"/>
      <c r="Y380" s="17"/>
      <c r="AB380" s="86" t="s">
        <v>39</v>
      </c>
      <c r="AC380" s="56">
        <v>108.8</v>
      </c>
      <c r="AD380" s="56">
        <v>108.8</v>
      </c>
      <c r="AE380" s="57">
        <v>0</v>
      </c>
      <c r="AF380" s="57">
        <v>0</v>
      </c>
      <c r="AG380" s="57">
        <v>0</v>
      </c>
      <c r="AH380" s="57">
        <v>0</v>
      </c>
      <c r="AI380" s="62">
        <v>0</v>
      </c>
      <c r="AJ380" s="62">
        <v>0</v>
      </c>
      <c r="AK380" s="28">
        <v>0</v>
      </c>
      <c r="AL380" s="62">
        <v>0</v>
      </c>
      <c r="AM380" s="62">
        <v>0</v>
      </c>
      <c r="AN380" s="62">
        <v>0</v>
      </c>
      <c r="AO380" s="62">
        <v>0</v>
      </c>
      <c r="AP380" s="62">
        <v>0</v>
      </c>
      <c r="AQ380" s="62">
        <v>0</v>
      </c>
      <c r="AR380" s="62">
        <v>0</v>
      </c>
      <c r="AS380" s="62">
        <v>0</v>
      </c>
      <c r="AT380" s="31">
        <v>0</v>
      </c>
      <c r="AU380" s="62">
        <v>0</v>
      </c>
      <c r="AV380" s="28">
        <v>0</v>
      </c>
    </row>
    <row r="381" spans="1:70" x14ac:dyDescent="0.3">
      <c r="A381" s="17"/>
      <c r="B381" s="69" t="s">
        <v>40</v>
      </c>
      <c r="C381" s="92"/>
      <c r="D381" s="17"/>
      <c r="E381" s="17"/>
      <c r="F381" s="18">
        <f>SUM(F373:F380)</f>
        <v>21.866666666666664</v>
      </c>
      <c r="G381" s="18">
        <f t="shared" ref="G381:W381" si="326">SUM(G373:G380)</f>
        <v>6.4</v>
      </c>
      <c r="H381" s="18">
        <f t="shared" si="326"/>
        <v>26.533333333333331</v>
      </c>
      <c r="I381" s="18">
        <f t="shared" si="326"/>
        <v>251.73333333333335</v>
      </c>
      <c r="J381" s="18">
        <f t="shared" si="326"/>
        <v>6.6666666666666666E-2</v>
      </c>
      <c r="K381" s="18">
        <f t="shared" si="326"/>
        <v>6.6666666666666666E-2</v>
      </c>
      <c r="L381" s="18">
        <f t="shared" si="326"/>
        <v>117.54666666666667</v>
      </c>
      <c r="M381" s="18">
        <f t="shared" si="326"/>
        <v>0</v>
      </c>
      <c r="N381" s="18">
        <f t="shared" si="326"/>
        <v>1.8933333333333335</v>
      </c>
      <c r="O381" s="18">
        <f t="shared" si="326"/>
        <v>232.13333333333333</v>
      </c>
      <c r="P381" s="18">
        <f t="shared" si="326"/>
        <v>306.50666666666672</v>
      </c>
      <c r="Q381" s="18">
        <f t="shared" si="326"/>
        <v>15.6</v>
      </c>
      <c r="R381" s="18">
        <f t="shared" si="326"/>
        <v>87.066666666666677</v>
      </c>
      <c r="S381" s="18">
        <f t="shared" si="326"/>
        <v>185.86666666666665</v>
      </c>
      <c r="T381" s="18">
        <f t="shared" si="326"/>
        <v>1.6133333333333335</v>
      </c>
      <c r="U381" s="18">
        <f t="shared" si="326"/>
        <v>31.466666666666665</v>
      </c>
      <c r="V381" s="18">
        <f t="shared" si="326"/>
        <v>21.973333333333333</v>
      </c>
      <c r="W381" s="18">
        <f t="shared" si="326"/>
        <v>135.73333333333332</v>
      </c>
      <c r="X381" s="17"/>
      <c r="Y381" s="17"/>
      <c r="AB381" s="87" t="s">
        <v>40</v>
      </c>
      <c r="AC381" s="60"/>
      <c r="AD381" s="61">
        <v>120</v>
      </c>
      <c r="AE381" s="61">
        <v>16.399999999999999</v>
      </c>
      <c r="AF381" s="61">
        <v>4.8</v>
      </c>
      <c r="AG381" s="61">
        <v>19.899999999999999</v>
      </c>
      <c r="AH381" s="212">
        <v>188.8</v>
      </c>
      <c r="AI381" s="65">
        <v>0.05</v>
      </c>
      <c r="AJ381" s="65">
        <v>0.05</v>
      </c>
      <c r="AK381" s="47">
        <v>88.2</v>
      </c>
      <c r="AL381" s="66">
        <v>0</v>
      </c>
      <c r="AM381" s="65">
        <v>1.42</v>
      </c>
      <c r="AN381" s="66">
        <v>175</v>
      </c>
      <c r="AO381" s="66">
        <v>230</v>
      </c>
      <c r="AP381" s="66">
        <v>12</v>
      </c>
      <c r="AQ381" s="66">
        <v>65</v>
      </c>
      <c r="AR381" s="66">
        <v>140</v>
      </c>
      <c r="AS381" s="65">
        <v>1.21</v>
      </c>
      <c r="AT381" s="33">
        <v>24</v>
      </c>
      <c r="AU381" s="83">
        <v>16.5</v>
      </c>
      <c r="AV381" s="32">
        <v>102</v>
      </c>
    </row>
    <row r="382" spans="1:70" x14ac:dyDescent="0.3">
      <c r="A382" s="17" t="s">
        <v>241</v>
      </c>
      <c r="B382" s="17"/>
      <c r="C382" s="92">
        <v>40</v>
      </c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 t="s">
        <v>242</v>
      </c>
      <c r="Y382" s="17">
        <v>41</v>
      </c>
      <c r="AA382" t="s">
        <v>241</v>
      </c>
      <c r="AW382" t="s">
        <v>242</v>
      </c>
    </row>
    <row r="383" spans="1:70" x14ac:dyDescent="0.3">
      <c r="A383" s="17"/>
      <c r="B383" s="176" t="s">
        <v>243</v>
      </c>
      <c r="C383" s="92"/>
      <c r="D383" s="17">
        <f>C$382*AC383/AD$386</f>
        <v>45.2</v>
      </c>
      <c r="E383" s="17">
        <f>C$382*AD383/AD$386</f>
        <v>40</v>
      </c>
      <c r="F383" s="84">
        <f>$C$382*AE$383/$AD$386</f>
        <v>0.4</v>
      </c>
      <c r="G383" s="84">
        <f t="shared" ref="G383:W383" si="327">$C$382*AF$383/$AD$386</f>
        <v>0.13333333333333333</v>
      </c>
      <c r="H383" s="84">
        <f t="shared" si="327"/>
        <v>1.4666666666666666</v>
      </c>
      <c r="I383" s="84">
        <f t="shared" si="327"/>
        <v>8.5333333333333332</v>
      </c>
      <c r="J383" s="84">
        <f t="shared" si="327"/>
        <v>2.6666666666666668E-2</v>
      </c>
      <c r="K383" s="84">
        <f t="shared" si="327"/>
        <v>1.3333333333333334E-2</v>
      </c>
      <c r="L383" s="84">
        <f t="shared" si="327"/>
        <v>53.2</v>
      </c>
      <c r="M383" s="84">
        <f t="shared" si="327"/>
        <v>0</v>
      </c>
      <c r="N383" s="84">
        <f t="shared" si="327"/>
        <v>10</v>
      </c>
      <c r="O383" s="84">
        <f t="shared" si="327"/>
        <v>1.2</v>
      </c>
      <c r="P383" s="84">
        <f t="shared" si="327"/>
        <v>116</v>
      </c>
      <c r="Q383" s="84">
        <f t="shared" si="327"/>
        <v>5.6</v>
      </c>
      <c r="R383" s="84">
        <f t="shared" si="327"/>
        <v>8</v>
      </c>
      <c r="S383" s="84">
        <f t="shared" si="327"/>
        <v>10.4</v>
      </c>
      <c r="T383" s="84">
        <f t="shared" si="327"/>
        <v>0.36000000000000004</v>
      </c>
      <c r="U383" s="84">
        <f t="shared" si="327"/>
        <v>0.8</v>
      </c>
      <c r="V383" s="84">
        <f t="shared" si="327"/>
        <v>0.16</v>
      </c>
      <c r="W383" s="84">
        <f t="shared" si="327"/>
        <v>8</v>
      </c>
      <c r="X383" s="17"/>
      <c r="Y383" s="17"/>
      <c r="AB383" s="233" t="s">
        <v>243</v>
      </c>
      <c r="AC383" s="56">
        <v>33.9</v>
      </c>
      <c r="AD383" s="57">
        <v>30</v>
      </c>
      <c r="AE383" s="56">
        <v>0.3</v>
      </c>
      <c r="AF383" s="56">
        <v>0.1</v>
      </c>
      <c r="AG383" s="56">
        <v>1.1000000000000001</v>
      </c>
      <c r="AH383" s="56">
        <v>6.4</v>
      </c>
      <c r="AI383" s="71">
        <v>0.02</v>
      </c>
      <c r="AJ383" s="71">
        <v>0.01</v>
      </c>
      <c r="AK383" s="20">
        <v>39.9</v>
      </c>
      <c r="AL383" s="57">
        <v>0</v>
      </c>
      <c r="AM383" s="56">
        <v>7.5</v>
      </c>
      <c r="AN383" s="56">
        <v>0.9</v>
      </c>
      <c r="AO383" s="57">
        <v>87</v>
      </c>
      <c r="AP383" s="56">
        <v>4.2</v>
      </c>
      <c r="AQ383" s="57">
        <v>6</v>
      </c>
      <c r="AR383" s="56">
        <v>7.8</v>
      </c>
      <c r="AS383" s="71">
        <v>0.27</v>
      </c>
      <c r="AT383" s="20">
        <v>0.6</v>
      </c>
      <c r="AU383" s="71">
        <v>0.12</v>
      </c>
      <c r="AV383" s="19">
        <v>6</v>
      </c>
      <c r="AY383" s="100"/>
      <c r="AZ383" s="135"/>
      <c r="BA383" s="100"/>
      <c r="BB383" s="100"/>
      <c r="BC383" s="100"/>
      <c r="BD383" s="100"/>
      <c r="BE383" s="136"/>
      <c r="BF383" s="136"/>
      <c r="BG383" s="137"/>
      <c r="BH383" s="135"/>
      <c r="BI383" s="100"/>
      <c r="BJ383" s="100"/>
      <c r="BK383" s="135"/>
      <c r="BL383" s="100"/>
      <c r="BM383" s="135"/>
      <c r="BN383" s="100"/>
      <c r="BO383" s="136"/>
      <c r="BP383" s="137"/>
      <c r="BQ383" s="136"/>
      <c r="BR383" s="138"/>
    </row>
    <row r="384" spans="1:70" ht="15" customHeight="1" x14ac:dyDescent="0.3">
      <c r="A384" s="17"/>
      <c r="B384" s="70"/>
      <c r="C384" s="92"/>
      <c r="D384" s="17">
        <f t="shared" ref="D384:D385" si="328">C$382*AC384/AD$386</f>
        <v>0</v>
      </c>
      <c r="E384" s="17">
        <f t="shared" ref="E384:E385" si="329">C$382*AD384/AD$386</f>
        <v>0</v>
      </c>
      <c r="F384" s="84">
        <f>$C$382*AE$384/$AD$386</f>
        <v>0</v>
      </c>
      <c r="G384" s="84">
        <f t="shared" ref="G384:W384" si="330">$C$382*AF$384/$AD$386</f>
        <v>0</v>
      </c>
      <c r="H384" s="84">
        <f t="shared" si="330"/>
        <v>0</v>
      </c>
      <c r="I384" s="84">
        <f t="shared" si="330"/>
        <v>0</v>
      </c>
      <c r="J384" s="84">
        <f t="shared" si="330"/>
        <v>0</v>
      </c>
      <c r="K384" s="84">
        <f t="shared" si="330"/>
        <v>0</v>
      </c>
      <c r="L384" s="84">
        <f t="shared" si="330"/>
        <v>0</v>
      </c>
      <c r="M384" s="84">
        <f t="shared" si="330"/>
        <v>0</v>
      </c>
      <c r="N384" s="84">
        <f t="shared" si="330"/>
        <v>0</v>
      </c>
      <c r="O384" s="84">
        <f t="shared" si="330"/>
        <v>0</v>
      </c>
      <c r="P384" s="84">
        <f t="shared" si="330"/>
        <v>0</v>
      </c>
      <c r="Q384" s="84">
        <f t="shared" si="330"/>
        <v>0</v>
      </c>
      <c r="R384" s="84">
        <f t="shared" si="330"/>
        <v>0</v>
      </c>
      <c r="S384" s="84">
        <f t="shared" si="330"/>
        <v>0</v>
      </c>
      <c r="T384" s="84">
        <f t="shared" si="330"/>
        <v>0</v>
      </c>
      <c r="U384" s="84">
        <f t="shared" si="330"/>
        <v>0</v>
      </c>
      <c r="V384" s="84">
        <f t="shared" si="330"/>
        <v>0</v>
      </c>
      <c r="W384" s="84">
        <f t="shared" si="330"/>
        <v>0</v>
      </c>
      <c r="X384" s="17"/>
      <c r="Y384" s="17"/>
      <c r="AB384" s="86"/>
      <c r="AC384" s="56"/>
      <c r="AD384" s="56"/>
      <c r="AE384" s="57"/>
      <c r="AF384" s="56"/>
      <c r="AG384" s="57"/>
      <c r="AH384" s="56"/>
      <c r="AI384" s="57"/>
      <c r="AJ384" s="57"/>
      <c r="AK384" s="19"/>
      <c r="AL384" s="57"/>
      <c r="AM384" s="57"/>
      <c r="AN384" s="57"/>
      <c r="AO384" s="57"/>
      <c r="AP384" s="57"/>
      <c r="AQ384" s="57"/>
      <c r="AR384" s="57"/>
      <c r="AS384" s="57"/>
      <c r="AT384" s="19"/>
      <c r="AU384" s="57"/>
      <c r="AV384" s="19"/>
    </row>
    <row r="385" spans="1:49" ht="15" customHeight="1" x14ac:dyDescent="0.3">
      <c r="A385" s="17"/>
      <c r="B385" s="70"/>
      <c r="C385" s="92"/>
      <c r="D385" s="17">
        <f t="shared" si="328"/>
        <v>0</v>
      </c>
      <c r="E385" s="17">
        <f t="shared" si="329"/>
        <v>0</v>
      </c>
      <c r="F385" s="84">
        <f>$C$382*AE$385/$AD$386</f>
        <v>0</v>
      </c>
      <c r="G385" s="84">
        <f t="shared" ref="G385:W385" si="331">$C$382*AF$385/$AD$386</f>
        <v>0</v>
      </c>
      <c r="H385" s="84">
        <f t="shared" si="331"/>
        <v>0</v>
      </c>
      <c r="I385" s="84">
        <f t="shared" si="331"/>
        <v>0</v>
      </c>
      <c r="J385" s="84">
        <f t="shared" si="331"/>
        <v>0</v>
      </c>
      <c r="K385" s="84">
        <f t="shared" si="331"/>
        <v>0</v>
      </c>
      <c r="L385" s="84">
        <f t="shared" si="331"/>
        <v>0</v>
      </c>
      <c r="M385" s="84">
        <f t="shared" si="331"/>
        <v>0</v>
      </c>
      <c r="N385" s="84">
        <f t="shared" si="331"/>
        <v>0</v>
      </c>
      <c r="O385" s="84">
        <f t="shared" si="331"/>
        <v>0</v>
      </c>
      <c r="P385" s="84">
        <f t="shared" si="331"/>
        <v>0</v>
      </c>
      <c r="Q385" s="84">
        <f t="shared" si="331"/>
        <v>0</v>
      </c>
      <c r="R385" s="84">
        <f t="shared" si="331"/>
        <v>0</v>
      </c>
      <c r="S385" s="84">
        <f t="shared" si="331"/>
        <v>0</v>
      </c>
      <c r="T385" s="84">
        <f t="shared" si="331"/>
        <v>0</v>
      </c>
      <c r="U385" s="84">
        <f t="shared" si="331"/>
        <v>0</v>
      </c>
      <c r="V385" s="84">
        <f t="shared" si="331"/>
        <v>0</v>
      </c>
      <c r="W385" s="84">
        <f t="shared" si="331"/>
        <v>0</v>
      </c>
      <c r="X385" s="17"/>
      <c r="Y385" s="17"/>
      <c r="AB385" s="86"/>
      <c r="AC385" s="56"/>
      <c r="AD385" s="56"/>
      <c r="AE385" s="57"/>
      <c r="AF385" s="57"/>
      <c r="AG385" s="57"/>
      <c r="AH385" s="57"/>
      <c r="AI385" s="57"/>
      <c r="AJ385" s="57"/>
      <c r="AK385" s="19"/>
      <c r="AL385" s="57"/>
      <c r="AM385" s="57"/>
      <c r="AN385" s="57"/>
      <c r="AO385" s="57"/>
      <c r="AP385" s="56"/>
      <c r="AQ385" s="57"/>
      <c r="AR385" s="56"/>
      <c r="AS385" s="57"/>
      <c r="AT385" s="19"/>
      <c r="AU385" s="57"/>
      <c r="AV385" s="19"/>
    </row>
    <row r="386" spans="1:49" x14ac:dyDescent="0.3">
      <c r="A386" s="17"/>
      <c r="B386" s="69" t="s">
        <v>40</v>
      </c>
      <c r="C386" s="92"/>
      <c r="D386" s="17"/>
      <c r="E386" s="17"/>
      <c r="F386" s="18">
        <f>SUM(F383:F385)</f>
        <v>0.4</v>
      </c>
      <c r="G386" s="18">
        <f t="shared" ref="G386:W386" si="332">SUM(G383:G385)</f>
        <v>0.13333333333333333</v>
      </c>
      <c r="H386" s="18">
        <f t="shared" si="332"/>
        <v>1.4666666666666666</v>
      </c>
      <c r="I386" s="18">
        <f t="shared" si="332"/>
        <v>8.5333333333333332</v>
      </c>
      <c r="J386" s="18">
        <f t="shared" si="332"/>
        <v>2.6666666666666668E-2</v>
      </c>
      <c r="K386" s="18">
        <f t="shared" si="332"/>
        <v>1.3333333333333334E-2</v>
      </c>
      <c r="L386" s="18">
        <f t="shared" si="332"/>
        <v>53.2</v>
      </c>
      <c r="M386" s="18">
        <f t="shared" si="332"/>
        <v>0</v>
      </c>
      <c r="N386" s="18">
        <f t="shared" si="332"/>
        <v>10</v>
      </c>
      <c r="O386" s="18">
        <f t="shared" si="332"/>
        <v>1.2</v>
      </c>
      <c r="P386" s="18">
        <f t="shared" si="332"/>
        <v>116</v>
      </c>
      <c r="Q386" s="18">
        <f t="shared" si="332"/>
        <v>5.6</v>
      </c>
      <c r="R386" s="18">
        <f t="shared" si="332"/>
        <v>8</v>
      </c>
      <c r="S386" s="18">
        <f t="shared" si="332"/>
        <v>10.4</v>
      </c>
      <c r="T386" s="18">
        <f t="shared" si="332"/>
        <v>0.36000000000000004</v>
      </c>
      <c r="U386" s="18">
        <f t="shared" si="332"/>
        <v>0.8</v>
      </c>
      <c r="V386" s="18">
        <f t="shared" si="332"/>
        <v>0.16</v>
      </c>
      <c r="W386" s="18">
        <f t="shared" si="332"/>
        <v>8</v>
      </c>
      <c r="X386" s="17"/>
      <c r="Y386" s="17"/>
      <c r="AB386" s="87" t="s">
        <v>40</v>
      </c>
      <c r="AC386" s="59"/>
      <c r="AD386" s="60">
        <v>30</v>
      </c>
      <c r="AE386" s="61">
        <v>0.4</v>
      </c>
      <c r="AF386" s="61">
        <v>1.3</v>
      </c>
      <c r="AG386" s="61">
        <v>2.2999999999999998</v>
      </c>
      <c r="AH386" s="61">
        <v>22.9</v>
      </c>
      <c r="AI386" s="60">
        <v>0</v>
      </c>
      <c r="AJ386" s="88">
        <v>0.01</v>
      </c>
      <c r="AK386" s="34">
        <v>0.34</v>
      </c>
      <c r="AL386" s="60">
        <v>0</v>
      </c>
      <c r="AM386" s="88">
        <v>1.1399999999999999</v>
      </c>
      <c r="AN386" s="60">
        <v>39</v>
      </c>
      <c r="AO386" s="60">
        <v>68</v>
      </c>
      <c r="AP386" s="61">
        <v>9.6</v>
      </c>
      <c r="AQ386" s="61">
        <v>5.5</v>
      </c>
      <c r="AR386" s="60">
        <v>11</v>
      </c>
      <c r="AS386" s="88">
        <v>0.35</v>
      </c>
      <c r="AT386" s="23">
        <v>6</v>
      </c>
      <c r="AU386" s="88">
        <v>0.18</v>
      </c>
      <c r="AV386" s="22">
        <v>5.7</v>
      </c>
    </row>
    <row r="387" spans="1:49" x14ac:dyDescent="0.3">
      <c r="A387" s="17" t="s">
        <v>193</v>
      </c>
      <c r="B387" s="17"/>
      <c r="C387" s="92">
        <v>170</v>
      </c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 t="s">
        <v>194</v>
      </c>
      <c r="Y387" s="17">
        <v>42</v>
      </c>
      <c r="AA387" t="s">
        <v>193</v>
      </c>
      <c r="AW387" t="s">
        <v>194</v>
      </c>
    </row>
    <row r="388" spans="1:49" ht="15" customHeight="1" x14ac:dyDescent="0.3">
      <c r="A388" s="17"/>
      <c r="B388" s="70" t="s">
        <v>36</v>
      </c>
      <c r="C388" s="92"/>
      <c r="D388" s="17">
        <f>C$387*AC388/AD$392</f>
        <v>10.199999999999999</v>
      </c>
      <c r="E388" s="17">
        <f>C$387*AD388/AD$392</f>
        <v>10.199999999999999</v>
      </c>
      <c r="F388" s="84">
        <f>$C$387*AE$388/$AD$392</f>
        <v>0</v>
      </c>
      <c r="G388" s="84">
        <f t="shared" ref="G388:W388" si="333">$C$387*AF$388/$AD$392</f>
        <v>0</v>
      </c>
      <c r="H388" s="84">
        <f t="shared" si="333"/>
        <v>5.44</v>
      </c>
      <c r="I388" s="84">
        <f t="shared" si="333"/>
        <v>21.646666666666668</v>
      </c>
      <c r="J388" s="84">
        <f t="shared" si="333"/>
        <v>0</v>
      </c>
      <c r="K388" s="84">
        <f t="shared" si="333"/>
        <v>0</v>
      </c>
      <c r="L388" s="84">
        <f t="shared" si="333"/>
        <v>0</v>
      </c>
      <c r="M388" s="84">
        <f t="shared" si="333"/>
        <v>0</v>
      </c>
      <c r="N388" s="84">
        <f t="shared" si="333"/>
        <v>0</v>
      </c>
      <c r="O388" s="84">
        <f t="shared" si="333"/>
        <v>0</v>
      </c>
      <c r="P388" s="84">
        <f t="shared" si="333"/>
        <v>0.14733333333333334</v>
      </c>
      <c r="Q388" s="84">
        <f t="shared" si="333"/>
        <v>0.11333333333333333</v>
      </c>
      <c r="R388" s="84">
        <f t="shared" si="333"/>
        <v>0</v>
      </c>
      <c r="S388" s="84">
        <f t="shared" si="333"/>
        <v>0</v>
      </c>
      <c r="T388" s="84">
        <f t="shared" si="333"/>
        <v>1.1333333333333332E-2</v>
      </c>
      <c r="U388" s="84">
        <f t="shared" si="333"/>
        <v>0</v>
      </c>
      <c r="V388" s="84">
        <f t="shared" si="333"/>
        <v>0</v>
      </c>
      <c r="W388" s="84">
        <f t="shared" si="333"/>
        <v>0</v>
      </c>
      <c r="X388" s="17"/>
      <c r="Y388" s="17"/>
      <c r="AB388" s="86" t="s">
        <v>36</v>
      </c>
      <c r="AC388" s="299">
        <v>9</v>
      </c>
      <c r="AD388" s="299">
        <v>9</v>
      </c>
      <c r="AE388" s="57">
        <v>0</v>
      </c>
      <c r="AF388" s="57">
        <v>0</v>
      </c>
      <c r="AG388" s="56">
        <v>4.8</v>
      </c>
      <c r="AH388" s="56">
        <v>19.100000000000001</v>
      </c>
      <c r="AI388" s="62">
        <v>0</v>
      </c>
      <c r="AJ388" s="62">
        <v>0</v>
      </c>
      <c r="AK388" s="28">
        <v>0</v>
      </c>
      <c r="AL388" s="62">
        <v>0</v>
      </c>
      <c r="AM388" s="62">
        <v>0</v>
      </c>
      <c r="AN388" s="62">
        <v>0</v>
      </c>
      <c r="AO388" s="64">
        <v>0.13</v>
      </c>
      <c r="AP388" s="63">
        <v>0.1</v>
      </c>
      <c r="AQ388" s="62">
        <v>0</v>
      </c>
      <c r="AR388" s="62">
        <v>0</v>
      </c>
      <c r="AS388" s="64">
        <v>0.01</v>
      </c>
      <c r="AT388" s="28">
        <v>0</v>
      </c>
      <c r="AU388" s="62">
        <v>0</v>
      </c>
      <c r="AV388" s="28">
        <v>0</v>
      </c>
    </row>
    <row r="389" spans="1:49" x14ac:dyDescent="0.3">
      <c r="A389" s="17"/>
      <c r="B389" s="70" t="s">
        <v>83</v>
      </c>
      <c r="C389" s="92"/>
      <c r="D389" s="17">
        <f t="shared" ref="D389:D391" si="334">C$387*AC389/AD$392</f>
        <v>6.3466666666666658</v>
      </c>
      <c r="E389" s="17">
        <f t="shared" ref="E389:E391" si="335">C$387*AD389/AD$392</f>
        <v>5.8933333333333335</v>
      </c>
      <c r="F389" s="84">
        <f>$C$387*AE$389/$AD$392</f>
        <v>0</v>
      </c>
      <c r="G389" s="84">
        <f t="shared" ref="G389:W389" si="336">$C$387*AF$389/$AD$392</f>
        <v>0</v>
      </c>
      <c r="H389" s="84">
        <f t="shared" si="336"/>
        <v>0.11333333333333333</v>
      </c>
      <c r="I389" s="84">
        <f t="shared" si="336"/>
        <v>0.90666666666666662</v>
      </c>
      <c r="J389" s="84">
        <f t="shared" si="336"/>
        <v>0</v>
      </c>
      <c r="K389" s="84">
        <f t="shared" si="336"/>
        <v>0</v>
      </c>
      <c r="L389" s="84">
        <f t="shared" si="336"/>
        <v>6.7999999999999991E-2</v>
      </c>
      <c r="M389" s="84">
        <f t="shared" si="336"/>
        <v>0</v>
      </c>
      <c r="N389" s="84">
        <f t="shared" si="336"/>
        <v>0.95199999999999985</v>
      </c>
      <c r="O389" s="84">
        <f t="shared" si="336"/>
        <v>0.45333333333333331</v>
      </c>
      <c r="P389" s="84">
        <f t="shared" si="336"/>
        <v>8.0466666666666669</v>
      </c>
      <c r="Q389" s="84">
        <f t="shared" si="336"/>
        <v>2.1533333333333333</v>
      </c>
      <c r="R389" s="84">
        <f t="shared" si="336"/>
        <v>0.68</v>
      </c>
      <c r="S389" s="84">
        <f t="shared" si="336"/>
        <v>1.1333333333333333</v>
      </c>
      <c r="T389" s="84">
        <f t="shared" si="336"/>
        <v>3.3999999999999996E-2</v>
      </c>
      <c r="U389" s="84">
        <f t="shared" si="336"/>
        <v>0</v>
      </c>
      <c r="V389" s="84">
        <f t="shared" si="336"/>
        <v>2.2666666666666665E-2</v>
      </c>
      <c r="W389" s="84">
        <f t="shared" si="336"/>
        <v>0.56666666666666665</v>
      </c>
      <c r="X389" s="17"/>
      <c r="Y389" s="17"/>
      <c r="AB389" s="86" t="s">
        <v>83</v>
      </c>
      <c r="AC389" s="56">
        <v>5.6</v>
      </c>
      <c r="AD389" s="56">
        <v>5.2</v>
      </c>
      <c r="AE389" s="57">
        <v>0</v>
      </c>
      <c r="AF389" s="57">
        <v>0</v>
      </c>
      <c r="AG389" s="56">
        <v>0.1</v>
      </c>
      <c r="AH389" s="56">
        <v>0.8</v>
      </c>
      <c r="AI389" s="62">
        <v>0</v>
      </c>
      <c r="AJ389" s="62">
        <v>0</v>
      </c>
      <c r="AK389" s="43">
        <v>0.06</v>
      </c>
      <c r="AL389" s="62">
        <v>0</v>
      </c>
      <c r="AM389" s="64">
        <v>0.84</v>
      </c>
      <c r="AN389" s="63">
        <v>0.4</v>
      </c>
      <c r="AO389" s="63">
        <v>7.1</v>
      </c>
      <c r="AP389" s="63">
        <v>1.9</v>
      </c>
      <c r="AQ389" s="63">
        <v>0.6</v>
      </c>
      <c r="AR389" s="62">
        <v>1</v>
      </c>
      <c r="AS389" s="64">
        <v>0.03</v>
      </c>
      <c r="AT389" s="28">
        <v>0</v>
      </c>
      <c r="AU389" s="64">
        <v>0.02</v>
      </c>
      <c r="AV389" s="30">
        <v>0.5</v>
      </c>
    </row>
    <row r="390" spans="1:49" ht="15" customHeight="1" x14ac:dyDescent="0.3">
      <c r="A390" s="17"/>
      <c r="B390" s="70" t="s">
        <v>82</v>
      </c>
      <c r="C390" s="92"/>
      <c r="D390" s="17">
        <f t="shared" si="334"/>
        <v>0.90666666666666662</v>
      </c>
      <c r="E390" s="17">
        <f t="shared" si="335"/>
        <v>0.90666666666666662</v>
      </c>
      <c r="F390" s="84">
        <f>$C$387*AE$390/$AD$392</f>
        <v>0.11333333333333333</v>
      </c>
      <c r="G390" s="84">
        <f t="shared" ref="G390:W390" si="337">$C$387*AF$390/$AD$392</f>
        <v>0</v>
      </c>
      <c r="H390" s="84">
        <f t="shared" si="337"/>
        <v>0</v>
      </c>
      <c r="I390" s="84">
        <f t="shared" si="337"/>
        <v>0.56666666666666665</v>
      </c>
      <c r="J390" s="84">
        <f t="shared" si="337"/>
        <v>0</v>
      </c>
      <c r="K390" s="84">
        <f t="shared" si="337"/>
        <v>0</v>
      </c>
      <c r="L390" s="84">
        <f t="shared" si="337"/>
        <v>0.12466666666666666</v>
      </c>
      <c r="M390" s="84">
        <f t="shared" si="337"/>
        <v>0</v>
      </c>
      <c r="N390" s="84">
        <f t="shared" si="337"/>
        <v>1.1333333333333332E-2</v>
      </c>
      <c r="O390" s="84">
        <f t="shared" si="337"/>
        <v>0.22666666666666666</v>
      </c>
      <c r="P390" s="84">
        <f t="shared" si="337"/>
        <v>8.7493333333333325</v>
      </c>
      <c r="Q390" s="84">
        <f t="shared" si="337"/>
        <v>1.8133333333333332</v>
      </c>
      <c r="R390" s="84">
        <f t="shared" si="337"/>
        <v>1.5866666666666664</v>
      </c>
      <c r="S390" s="84">
        <f t="shared" si="337"/>
        <v>3.0600000000000005</v>
      </c>
      <c r="T390" s="84">
        <f t="shared" si="337"/>
        <v>0.30600000000000005</v>
      </c>
      <c r="U390" s="84">
        <f t="shared" si="337"/>
        <v>0</v>
      </c>
      <c r="V390" s="84">
        <f t="shared" si="337"/>
        <v>0</v>
      </c>
      <c r="W390" s="84">
        <f t="shared" si="337"/>
        <v>0</v>
      </c>
      <c r="X390" s="17"/>
      <c r="Y390" s="17"/>
      <c r="AB390" s="86" t="s">
        <v>82</v>
      </c>
      <c r="AC390" s="299">
        <v>0.8</v>
      </c>
      <c r="AD390" s="299">
        <v>0.8</v>
      </c>
      <c r="AE390" s="56">
        <v>0.1</v>
      </c>
      <c r="AF390" s="57">
        <v>0</v>
      </c>
      <c r="AG390" s="57">
        <v>0</v>
      </c>
      <c r="AH390" s="56">
        <v>0.5</v>
      </c>
      <c r="AI390" s="62">
        <v>0</v>
      </c>
      <c r="AJ390" s="62">
        <v>0</v>
      </c>
      <c r="AK390" s="43">
        <v>0.11</v>
      </c>
      <c r="AL390" s="62">
        <v>0</v>
      </c>
      <c r="AM390" s="64">
        <v>0.01</v>
      </c>
      <c r="AN390" s="63">
        <v>0.2</v>
      </c>
      <c r="AO390" s="64">
        <v>7.72</v>
      </c>
      <c r="AP390" s="63">
        <v>1.6</v>
      </c>
      <c r="AQ390" s="63">
        <v>1.4</v>
      </c>
      <c r="AR390" s="63">
        <v>2.7</v>
      </c>
      <c r="AS390" s="64">
        <v>0.27</v>
      </c>
      <c r="AT390" s="28">
        <v>0</v>
      </c>
      <c r="AU390" s="62">
        <v>0</v>
      </c>
      <c r="AV390" s="28">
        <v>0</v>
      </c>
    </row>
    <row r="391" spans="1:49" x14ac:dyDescent="0.3">
      <c r="A391" s="17"/>
      <c r="B391" s="70" t="s">
        <v>39</v>
      </c>
      <c r="C391" s="92"/>
      <c r="D391" s="17">
        <f t="shared" si="334"/>
        <v>165.6933333333333</v>
      </c>
      <c r="E391" s="17">
        <f t="shared" si="335"/>
        <v>165.6933333333333</v>
      </c>
      <c r="F391" s="84">
        <f>$C$387*AE$391/$AD$392</f>
        <v>0</v>
      </c>
      <c r="G391" s="84">
        <f t="shared" ref="G391:W391" si="338">$C$387*AF$391/$AD$392</f>
        <v>0</v>
      </c>
      <c r="H391" s="84">
        <f t="shared" si="338"/>
        <v>0</v>
      </c>
      <c r="I391" s="84">
        <f t="shared" si="338"/>
        <v>0</v>
      </c>
      <c r="J391" s="84">
        <f t="shared" si="338"/>
        <v>0</v>
      </c>
      <c r="K391" s="84">
        <f t="shared" si="338"/>
        <v>0</v>
      </c>
      <c r="L391" s="84">
        <f t="shared" si="338"/>
        <v>0</v>
      </c>
      <c r="M391" s="84">
        <f t="shared" si="338"/>
        <v>0</v>
      </c>
      <c r="N391" s="84">
        <f t="shared" si="338"/>
        <v>0</v>
      </c>
      <c r="O391" s="84">
        <f t="shared" si="338"/>
        <v>0</v>
      </c>
      <c r="P391" s="84">
        <f t="shared" si="338"/>
        <v>0</v>
      </c>
      <c r="Q391" s="84">
        <f t="shared" si="338"/>
        <v>0</v>
      </c>
      <c r="R391" s="84">
        <f t="shared" si="338"/>
        <v>0</v>
      </c>
      <c r="S391" s="84">
        <f t="shared" si="338"/>
        <v>0</v>
      </c>
      <c r="T391" s="84">
        <f t="shared" si="338"/>
        <v>0</v>
      </c>
      <c r="U391" s="84">
        <f t="shared" si="338"/>
        <v>0</v>
      </c>
      <c r="V391" s="84">
        <f t="shared" si="338"/>
        <v>0</v>
      </c>
      <c r="W391" s="84">
        <f t="shared" si="338"/>
        <v>0</v>
      </c>
      <c r="X391" s="17"/>
      <c r="Y391" s="17"/>
      <c r="AB391" s="86" t="s">
        <v>39</v>
      </c>
      <c r="AC391" s="56">
        <v>146.19999999999999</v>
      </c>
      <c r="AD391" s="56">
        <v>146.19999999999999</v>
      </c>
      <c r="AE391" s="57">
        <v>0</v>
      </c>
      <c r="AF391" s="57">
        <v>0</v>
      </c>
      <c r="AG391" s="57">
        <v>0</v>
      </c>
      <c r="AH391" s="57">
        <v>0</v>
      </c>
      <c r="AI391" s="62">
        <v>0</v>
      </c>
      <c r="AJ391" s="62">
        <v>0</v>
      </c>
      <c r="AK391" s="28">
        <v>0</v>
      </c>
      <c r="AL391" s="62">
        <v>0</v>
      </c>
      <c r="AM391" s="62">
        <v>0</v>
      </c>
      <c r="AN391" s="62">
        <v>0</v>
      </c>
      <c r="AO391" s="62">
        <v>0</v>
      </c>
      <c r="AP391" s="62">
        <v>0</v>
      </c>
      <c r="AQ391" s="62">
        <v>0</v>
      </c>
      <c r="AR391" s="62">
        <v>0</v>
      </c>
      <c r="AS391" s="62">
        <v>0</v>
      </c>
      <c r="AT391" s="28">
        <v>0</v>
      </c>
      <c r="AU391" s="62">
        <v>0</v>
      </c>
      <c r="AV391" s="28">
        <v>0</v>
      </c>
    </row>
    <row r="392" spans="1:49" x14ac:dyDescent="0.3">
      <c r="A392" s="17"/>
      <c r="B392" s="69" t="s">
        <v>40</v>
      </c>
      <c r="C392" s="92"/>
      <c r="D392" s="17"/>
      <c r="E392" s="17"/>
      <c r="F392" s="18">
        <f>SUM(F388:F391)</f>
        <v>0.11333333333333333</v>
      </c>
      <c r="G392" s="18">
        <f t="shared" ref="G392:W392" si="339">SUM(G388:G391)</f>
        <v>0</v>
      </c>
      <c r="H392" s="18">
        <f t="shared" si="339"/>
        <v>5.5533333333333337</v>
      </c>
      <c r="I392" s="18">
        <f t="shared" si="339"/>
        <v>23.12</v>
      </c>
      <c r="J392" s="18">
        <f t="shared" si="339"/>
        <v>0</v>
      </c>
      <c r="K392" s="18">
        <f t="shared" si="339"/>
        <v>0</v>
      </c>
      <c r="L392" s="18">
        <f t="shared" si="339"/>
        <v>0.19266666666666665</v>
      </c>
      <c r="M392" s="18">
        <f t="shared" si="339"/>
        <v>0</v>
      </c>
      <c r="N392" s="18">
        <f t="shared" si="339"/>
        <v>0.96333333333333315</v>
      </c>
      <c r="O392" s="18">
        <f t="shared" si="339"/>
        <v>0.67999999999999994</v>
      </c>
      <c r="P392" s="18">
        <f t="shared" si="339"/>
        <v>16.943333333333335</v>
      </c>
      <c r="Q392" s="18">
        <f t="shared" si="339"/>
        <v>4.08</v>
      </c>
      <c r="R392" s="18">
        <f t="shared" si="339"/>
        <v>2.2666666666666666</v>
      </c>
      <c r="S392" s="18">
        <f t="shared" si="339"/>
        <v>4.1933333333333334</v>
      </c>
      <c r="T392" s="18">
        <f t="shared" si="339"/>
        <v>0.35133333333333339</v>
      </c>
      <c r="U392" s="18">
        <f t="shared" si="339"/>
        <v>0</v>
      </c>
      <c r="V392" s="18">
        <f t="shared" si="339"/>
        <v>2.2666666666666665E-2</v>
      </c>
      <c r="W392" s="18">
        <f t="shared" si="339"/>
        <v>0.56666666666666665</v>
      </c>
      <c r="X392" s="17"/>
      <c r="Y392" s="17"/>
      <c r="AB392" s="87" t="s">
        <v>40</v>
      </c>
      <c r="AC392" s="59"/>
      <c r="AD392" s="60">
        <v>150</v>
      </c>
      <c r="AE392" s="61">
        <v>0.1</v>
      </c>
      <c r="AF392" s="60">
        <v>0</v>
      </c>
      <c r="AG392" s="61">
        <v>4.9000000000000004</v>
      </c>
      <c r="AH392" s="61">
        <v>20.399999999999999</v>
      </c>
      <c r="AI392" s="66">
        <v>0</v>
      </c>
      <c r="AJ392" s="66">
        <v>0</v>
      </c>
      <c r="AK392" s="48">
        <v>0.17</v>
      </c>
      <c r="AL392" s="66">
        <v>0</v>
      </c>
      <c r="AM392" s="65">
        <v>0.85</v>
      </c>
      <c r="AN392" s="83">
        <v>0.7</v>
      </c>
      <c r="AO392" s="66">
        <v>15</v>
      </c>
      <c r="AP392" s="83">
        <v>3.6</v>
      </c>
      <c r="AQ392" s="66">
        <v>2</v>
      </c>
      <c r="AR392" s="83">
        <v>3.7</v>
      </c>
      <c r="AS392" s="65">
        <v>0.31</v>
      </c>
      <c r="AT392" s="32">
        <v>0</v>
      </c>
      <c r="AU392" s="65">
        <v>0.02</v>
      </c>
      <c r="AV392" s="47">
        <v>0.5</v>
      </c>
    </row>
    <row r="393" spans="1:49" ht="15" customHeight="1" x14ac:dyDescent="0.3">
      <c r="A393" s="70" t="s">
        <v>109</v>
      </c>
      <c r="B393" s="70"/>
      <c r="C393" s="92">
        <v>40</v>
      </c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 t="s">
        <v>96</v>
      </c>
      <c r="Y393" s="17">
        <v>12</v>
      </c>
      <c r="AA393" s="89" t="s">
        <v>109</v>
      </c>
      <c r="AB393" s="89"/>
      <c r="AW393" t="s">
        <v>96</v>
      </c>
    </row>
    <row r="394" spans="1:49" ht="13.5" customHeight="1" x14ac:dyDescent="0.3">
      <c r="A394" s="17"/>
      <c r="B394" s="70" t="s">
        <v>109</v>
      </c>
      <c r="C394" s="92"/>
      <c r="D394" s="17">
        <f>C393*AC394/AD395</f>
        <v>40</v>
      </c>
      <c r="E394" s="17">
        <f>C393*AD394/AD395</f>
        <v>40</v>
      </c>
      <c r="F394" s="17">
        <f>C393*AE394/AD395</f>
        <v>2.6666666666666665</v>
      </c>
      <c r="G394" s="17">
        <f>C393*AF394/AD395</f>
        <v>0.53333333333333333</v>
      </c>
      <c r="H394" s="17">
        <f>C393*AG394/AD395</f>
        <v>15.866666666666667</v>
      </c>
      <c r="I394" s="17">
        <f>C393*AH394/AD395</f>
        <v>78.266666666666666</v>
      </c>
      <c r="J394" s="17">
        <f>C393*AI394/AD395</f>
        <v>0</v>
      </c>
      <c r="K394" s="17">
        <f>C393*AJ394/AD395</f>
        <v>0</v>
      </c>
      <c r="L394" s="17">
        <f>C393*AK394/AD395</f>
        <v>0</v>
      </c>
      <c r="M394" s="17">
        <f>C393*AL394/AD395</f>
        <v>0</v>
      </c>
      <c r="N394" s="17">
        <f>C393*AM394/AD395</f>
        <v>0</v>
      </c>
      <c r="O394" s="17">
        <f>C393*AN394/AD395</f>
        <v>0</v>
      </c>
      <c r="P394" s="17">
        <f>C393*AO394/AD395</f>
        <v>0</v>
      </c>
      <c r="Q394" s="17">
        <f>C393*AP394/AD395</f>
        <v>0</v>
      </c>
      <c r="R394" s="17">
        <f>C393*AQ394/AD395</f>
        <v>0</v>
      </c>
      <c r="S394" s="17">
        <f>C393*AR394/AD395</f>
        <v>0</v>
      </c>
      <c r="T394" s="17">
        <f>C393*AS394/AD395</f>
        <v>0</v>
      </c>
      <c r="U394" s="17">
        <f>C393*AT394/AD395</f>
        <v>0</v>
      </c>
      <c r="V394" s="17">
        <f>C393*AU394/AD395</f>
        <v>0</v>
      </c>
      <c r="W394" s="17">
        <f>C393*AV394/AD395</f>
        <v>0</v>
      </c>
      <c r="X394" s="17"/>
      <c r="Y394" s="17"/>
      <c r="AB394" s="70" t="s">
        <v>109</v>
      </c>
      <c r="AC394" s="101">
        <v>30</v>
      </c>
      <c r="AD394" s="101">
        <v>30</v>
      </c>
      <c r="AE394" s="102">
        <v>2</v>
      </c>
      <c r="AF394" s="103">
        <v>0.4</v>
      </c>
      <c r="AG394" s="103">
        <v>11.9</v>
      </c>
      <c r="AH394" s="103">
        <v>58.7</v>
      </c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7"/>
      <c r="AV394" s="17"/>
    </row>
    <row r="395" spans="1:49" x14ac:dyDescent="0.3">
      <c r="A395" s="17"/>
      <c r="B395" s="69" t="s">
        <v>40</v>
      </c>
      <c r="C395" s="92"/>
      <c r="D395" s="17"/>
      <c r="E395" s="17"/>
      <c r="F395" s="18">
        <f>SUM(F394)</f>
        <v>2.6666666666666665</v>
      </c>
      <c r="G395" s="18">
        <f t="shared" ref="G395:W395" si="340">SUM(G394)</f>
        <v>0.53333333333333333</v>
      </c>
      <c r="H395" s="18">
        <f t="shared" si="340"/>
        <v>15.866666666666667</v>
      </c>
      <c r="I395" s="18">
        <f t="shared" si="340"/>
        <v>78.266666666666666</v>
      </c>
      <c r="J395" s="18">
        <f t="shared" si="340"/>
        <v>0</v>
      </c>
      <c r="K395" s="18">
        <f t="shared" si="340"/>
        <v>0</v>
      </c>
      <c r="L395" s="18">
        <f t="shared" si="340"/>
        <v>0</v>
      </c>
      <c r="M395" s="18">
        <f t="shared" si="340"/>
        <v>0</v>
      </c>
      <c r="N395" s="18">
        <f t="shared" si="340"/>
        <v>0</v>
      </c>
      <c r="O395" s="18">
        <f t="shared" si="340"/>
        <v>0</v>
      </c>
      <c r="P395" s="18">
        <f t="shared" si="340"/>
        <v>0</v>
      </c>
      <c r="Q395" s="18">
        <f t="shared" si="340"/>
        <v>0</v>
      </c>
      <c r="R395" s="18">
        <f t="shared" si="340"/>
        <v>0</v>
      </c>
      <c r="S395" s="18">
        <f t="shared" si="340"/>
        <v>0</v>
      </c>
      <c r="T395" s="18">
        <f t="shared" si="340"/>
        <v>0</v>
      </c>
      <c r="U395" s="18">
        <f t="shared" si="340"/>
        <v>0</v>
      </c>
      <c r="V395" s="18">
        <f t="shared" si="340"/>
        <v>0</v>
      </c>
      <c r="W395" s="18">
        <f t="shared" si="340"/>
        <v>0</v>
      </c>
      <c r="X395" s="17"/>
      <c r="Y395" s="17"/>
      <c r="AB395" s="87" t="s">
        <v>40</v>
      </c>
      <c r="AC395" s="100">
        <v>30</v>
      </c>
      <c r="AD395" s="100">
        <v>30</v>
      </c>
      <c r="AE395" s="104">
        <f>AE394</f>
        <v>2</v>
      </c>
      <c r="AF395" s="104">
        <f t="shared" ref="AF395:AV395" si="341">AF394</f>
        <v>0.4</v>
      </c>
      <c r="AG395" s="104">
        <f t="shared" si="341"/>
        <v>11.9</v>
      </c>
      <c r="AH395" s="104">
        <f t="shared" si="341"/>
        <v>58.7</v>
      </c>
      <c r="AI395" s="104">
        <f t="shared" si="341"/>
        <v>0</v>
      </c>
      <c r="AJ395" s="104">
        <f t="shared" si="341"/>
        <v>0</v>
      </c>
      <c r="AK395" s="104">
        <f t="shared" si="341"/>
        <v>0</v>
      </c>
      <c r="AL395" s="104">
        <f t="shared" si="341"/>
        <v>0</v>
      </c>
      <c r="AM395" s="104">
        <f t="shared" si="341"/>
        <v>0</v>
      </c>
      <c r="AN395" s="104">
        <f t="shared" si="341"/>
        <v>0</v>
      </c>
      <c r="AO395" s="104">
        <f t="shared" si="341"/>
        <v>0</v>
      </c>
      <c r="AP395" s="104">
        <f t="shared" si="341"/>
        <v>0</v>
      </c>
      <c r="AQ395" s="104">
        <f t="shared" si="341"/>
        <v>0</v>
      </c>
      <c r="AR395" s="104">
        <f t="shared" si="341"/>
        <v>0</v>
      </c>
      <c r="AS395" s="104">
        <f t="shared" si="341"/>
        <v>0</v>
      </c>
      <c r="AT395" s="104">
        <f t="shared" si="341"/>
        <v>0</v>
      </c>
      <c r="AU395" s="104">
        <f t="shared" si="341"/>
        <v>0</v>
      </c>
      <c r="AV395" s="104">
        <f t="shared" si="341"/>
        <v>0</v>
      </c>
    </row>
    <row r="396" spans="1:49" ht="18" x14ac:dyDescent="0.35">
      <c r="A396" s="110" t="s">
        <v>133</v>
      </c>
      <c r="B396" s="110"/>
      <c r="C396" s="119">
        <f>SUM(C359:C395)</f>
        <v>590</v>
      </c>
      <c r="D396" s="119">
        <f t="shared" ref="D396:E396" si="342">SUM(D359:D395)</f>
        <v>796.36226666666664</v>
      </c>
      <c r="E396" s="119">
        <f t="shared" si="342"/>
        <v>759.61559999999997</v>
      </c>
      <c r="F396" s="134">
        <f>SUM(F371+F381+F386+F392+F395)</f>
        <v>29.204666666666665</v>
      </c>
      <c r="G396" s="134">
        <f t="shared" ref="G396:W396" si="343">SUM(G371+G381+G386+G392+G395)</f>
        <v>10.018666666666666</v>
      </c>
      <c r="H396" s="134">
        <f t="shared" si="343"/>
        <v>59.68</v>
      </c>
      <c r="I396" s="134">
        <f t="shared" si="343"/>
        <v>445.8393333333334</v>
      </c>
      <c r="J396" s="134">
        <f t="shared" si="343"/>
        <v>0.13653333333333334</v>
      </c>
      <c r="K396" s="134">
        <f t="shared" si="343"/>
        <v>0.1124</v>
      </c>
      <c r="L396" s="134">
        <f t="shared" si="343"/>
        <v>262.22093333333328</v>
      </c>
      <c r="M396" s="134">
        <f t="shared" si="343"/>
        <v>4.3200000000000002E-2</v>
      </c>
      <c r="N396" s="134">
        <f t="shared" si="343"/>
        <v>16.175866666666668</v>
      </c>
      <c r="O396" s="134">
        <f t="shared" si="343"/>
        <v>286.26553333333334</v>
      </c>
      <c r="P396" s="134">
        <f t="shared" si="343"/>
        <v>639.3796000000001</v>
      </c>
      <c r="Q396" s="134">
        <f t="shared" si="343"/>
        <v>34.783999999999999</v>
      </c>
      <c r="R396" s="134">
        <f t="shared" si="343"/>
        <v>108.76333333333334</v>
      </c>
      <c r="S396" s="134">
        <f t="shared" si="343"/>
        <v>232.84199999999998</v>
      </c>
      <c r="T396" s="134">
        <f t="shared" si="343"/>
        <v>2.8106666666666666</v>
      </c>
      <c r="U396" s="134">
        <f t="shared" si="343"/>
        <v>41.536666666666662</v>
      </c>
      <c r="V396" s="134">
        <f t="shared" si="343"/>
        <v>23.007400000000001</v>
      </c>
      <c r="W396" s="134">
        <f t="shared" si="343"/>
        <v>163.32599999999999</v>
      </c>
      <c r="X396" s="17"/>
      <c r="Y396" s="17"/>
    </row>
    <row r="397" spans="1:49" ht="18" x14ac:dyDescent="0.35">
      <c r="A397" s="110" t="s">
        <v>144</v>
      </c>
      <c r="B397" s="17"/>
      <c r="C397" s="92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</row>
    <row r="398" spans="1:49" ht="18.75" customHeight="1" x14ac:dyDescent="0.3">
      <c r="A398" s="17" t="s">
        <v>197</v>
      </c>
      <c r="B398" s="17"/>
      <c r="C398" s="92">
        <v>40</v>
      </c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 t="s">
        <v>198</v>
      </c>
      <c r="Y398" s="17">
        <v>43</v>
      </c>
      <c r="AA398" t="s">
        <v>197</v>
      </c>
      <c r="AW398" t="s">
        <v>198</v>
      </c>
    </row>
    <row r="399" spans="1:49" ht="18.75" customHeight="1" x14ac:dyDescent="0.3">
      <c r="A399" s="17"/>
      <c r="B399" s="70" t="s">
        <v>51</v>
      </c>
      <c r="C399" s="92"/>
      <c r="D399" s="17">
        <f>C$398*AC399/AD$403</f>
        <v>30.533333333333335</v>
      </c>
      <c r="E399" s="17">
        <f>C$398*AD399/AD$403</f>
        <v>24.4</v>
      </c>
      <c r="F399" s="84">
        <f>$C$398*AE$399/$AD$403</f>
        <v>0.26666666666666666</v>
      </c>
      <c r="G399" s="84">
        <f t="shared" ref="G399:W399" si="344">$C$398*AF$399/$AD$403</f>
        <v>0</v>
      </c>
      <c r="H399" s="84">
        <f t="shared" si="344"/>
        <v>1.7333333333333334</v>
      </c>
      <c r="I399" s="84">
        <f t="shared" si="344"/>
        <v>8.2666666666666675</v>
      </c>
      <c r="J399" s="84">
        <f t="shared" si="344"/>
        <v>1.3333333333333334E-2</v>
      </c>
      <c r="K399" s="84">
        <f t="shared" si="344"/>
        <v>1.3333333333333334E-2</v>
      </c>
      <c r="L399" s="84">
        <f t="shared" si="344"/>
        <v>488</v>
      </c>
      <c r="M399" s="84">
        <f t="shared" si="344"/>
        <v>0</v>
      </c>
      <c r="N399" s="84">
        <f t="shared" si="344"/>
        <v>1.2266666666666668</v>
      </c>
      <c r="O399" s="84">
        <f t="shared" si="344"/>
        <v>5.0666666666666664</v>
      </c>
      <c r="P399" s="84">
        <f t="shared" si="344"/>
        <v>49.333333333333336</v>
      </c>
      <c r="Q399" s="84">
        <f t="shared" si="344"/>
        <v>6.5333333333333332</v>
      </c>
      <c r="R399" s="84">
        <f t="shared" si="344"/>
        <v>9.3333333333333339</v>
      </c>
      <c r="S399" s="84">
        <f t="shared" si="344"/>
        <v>13.333333333333334</v>
      </c>
      <c r="T399" s="84">
        <f t="shared" si="344"/>
        <v>0.17333333333333334</v>
      </c>
      <c r="U399" s="84">
        <f t="shared" si="344"/>
        <v>1.2</v>
      </c>
      <c r="V399" s="84">
        <f t="shared" si="344"/>
        <v>2.6666666666666668E-2</v>
      </c>
      <c r="W399" s="84">
        <f t="shared" si="344"/>
        <v>13.333333333333334</v>
      </c>
      <c r="X399" s="17"/>
      <c r="Y399" s="17"/>
      <c r="AB399" s="86" t="s">
        <v>51</v>
      </c>
      <c r="AC399" s="56">
        <v>22.9</v>
      </c>
      <c r="AD399" s="56">
        <v>18.3</v>
      </c>
      <c r="AE399" s="56">
        <v>0.2</v>
      </c>
      <c r="AF399" s="57">
        <v>0</v>
      </c>
      <c r="AG399" s="56">
        <v>1.3</v>
      </c>
      <c r="AH399" s="56">
        <v>6.2</v>
      </c>
      <c r="AI399" s="71">
        <v>0.01</v>
      </c>
      <c r="AJ399" s="71">
        <v>0.01</v>
      </c>
      <c r="AK399" s="19">
        <v>366</v>
      </c>
      <c r="AL399" s="57">
        <v>0</v>
      </c>
      <c r="AM399" s="71">
        <v>0.92</v>
      </c>
      <c r="AN399" s="56">
        <v>3.8</v>
      </c>
      <c r="AO399" s="57">
        <v>37</v>
      </c>
      <c r="AP399" s="56">
        <v>4.9000000000000004</v>
      </c>
      <c r="AQ399" s="57">
        <v>7</v>
      </c>
      <c r="AR399" s="57">
        <v>10</v>
      </c>
      <c r="AS399" s="71">
        <v>0.13</v>
      </c>
      <c r="AT399" s="24">
        <v>0.9</v>
      </c>
      <c r="AU399" s="71">
        <v>0.02</v>
      </c>
      <c r="AV399" s="19">
        <v>10</v>
      </c>
    </row>
    <row r="400" spans="1:49" ht="18.75" customHeight="1" x14ac:dyDescent="0.3">
      <c r="A400" s="17"/>
      <c r="B400" s="70" t="s">
        <v>52</v>
      </c>
      <c r="C400" s="92"/>
      <c r="D400" s="17">
        <f t="shared" ref="D400:D402" si="345">C$398*AC400/AD$403</f>
        <v>13.6</v>
      </c>
      <c r="E400" s="17">
        <f t="shared" ref="E400:E402" si="346">C$398*AD400/AD$403</f>
        <v>12</v>
      </c>
      <c r="F400" s="84">
        <f>$C$398*AE$400/$AD$403</f>
        <v>0</v>
      </c>
      <c r="G400" s="84">
        <f t="shared" ref="G400:W400" si="347">$C$398*AF$400/$AD$403</f>
        <v>0</v>
      </c>
      <c r="H400" s="84">
        <f t="shared" si="347"/>
        <v>1.2</v>
      </c>
      <c r="I400" s="84">
        <f t="shared" si="347"/>
        <v>5.333333333333333</v>
      </c>
      <c r="J400" s="84">
        <f t="shared" si="347"/>
        <v>0</v>
      </c>
      <c r="K400" s="84">
        <f t="shared" si="347"/>
        <v>0</v>
      </c>
      <c r="L400" s="84">
        <f t="shared" si="347"/>
        <v>0.6</v>
      </c>
      <c r="M400" s="84">
        <f t="shared" si="347"/>
        <v>0</v>
      </c>
      <c r="N400" s="84">
        <f t="shared" si="347"/>
        <v>1.2</v>
      </c>
      <c r="O400" s="84">
        <f t="shared" si="347"/>
        <v>3.0666666666666669</v>
      </c>
      <c r="P400" s="84">
        <f t="shared" si="347"/>
        <v>33.333333333333336</v>
      </c>
      <c r="Q400" s="84">
        <f t="shared" si="347"/>
        <v>1.8666666666666667</v>
      </c>
      <c r="R400" s="84">
        <f t="shared" si="347"/>
        <v>1.0666666666666667</v>
      </c>
      <c r="S400" s="84">
        <f t="shared" si="347"/>
        <v>1.3333333333333333</v>
      </c>
      <c r="T400" s="84">
        <f t="shared" si="347"/>
        <v>0.26666666666666666</v>
      </c>
      <c r="U400" s="84">
        <f t="shared" si="347"/>
        <v>0.26666666666666666</v>
      </c>
      <c r="V400" s="84">
        <f t="shared" si="347"/>
        <v>0.04</v>
      </c>
      <c r="W400" s="84">
        <f t="shared" si="347"/>
        <v>0.93333333333333335</v>
      </c>
      <c r="X400" s="17"/>
      <c r="Y400" s="17">
        <v>47</v>
      </c>
      <c r="AB400" s="86" t="s">
        <v>52</v>
      </c>
      <c r="AC400" s="56">
        <v>10.199999999999999</v>
      </c>
      <c r="AD400" s="57">
        <v>9</v>
      </c>
      <c r="AE400" s="57">
        <v>0</v>
      </c>
      <c r="AF400" s="57">
        <v>0</v>
      </c>
      <c r="AG400" s="56">
        <v>0.9</v>
      </c>
      <c r="AH400" s="57">
        <v>4</v>
      </c>
      <c r="AI400" s="57">
        <v>0</v>
      </c>
      <c r="AJ400" s="57">
        <v>0</v>
      </c>
      <c r="AK400" s="21">
        <v>0.45</v>
      </c>
      <c r="AL400" s="57">
        <v>0</v>
      </c>
      <c r="AM400" s="56">
        <v>0.9</v>
      </c>
      <c r="AN400" s="56">
        <v>2.2999999999999998</v>
      </c>
      <c r="AO400" s="57">
        <v>25</v>
      </c>
      <c r="AP400" s="56">
        <v>1.4</v>
      </c>
      <c r="AQ400" s="56">
        <v>0.8</v>
      </c>
      <c r="AR400" s="57">
        <v>1</v>
      </c>
      <c r="AS400" s="56">
        <v>0.2</v>
      </c>
      <c r="AT400" s="24">
        <v>0.2</v>
      </c>
      <c r="AU400" s="71">
        <v>0.03</v>
      </c>
      <c r="AV400" s="20">
        <v>0.7</v>
      </c>
    </row>
    <row r="401" spans="1:49" ht="18.75" customHeight="1" x14ac:dyDescent="0.3">
      <c r="A401" s="17"/>
      <c r="B401" s="70" t="s">
        <v>46</v>
      </c>
      <c r="C401" s="92"/>
      <c r="D401" s="17">
        <f t="shared" si="345"/>
        <v>4</v>
      </c>
      <c r="E401" s="17">
        <f t="shared" si="346"/>
        <v>4</v>
      </c>
      <c r="F401" s="84">
        <f>$C$398*AE$401/$AD$403</f>
        <v>0</v>
      </c>
      <c r="G401" s="84">
        <f t="shared" ref="G401:W401" si="348">$C$398*AF$401/$AD$403</f>
        <v>4</v>
      </c>
      <c r="H401" s="84">
        <f t="shared" si="348"/>
        <v>0</v>
      </c>
      <c r="I401" s="84">
        <f t="shared" si="348"/>
        <v>36</v>
      </c>
      <c r="J401" s="84">
        <f t="shared" si="348"/>
        <v>0</v>
      </c>
      <c r="K401" s="84">
        <f t="shared" si="348"/>
        <v>0</v>
      </c>
      <c r="L401" s="84">
        <f t="shared" si="348"/>
        <v>0</v>
      </c>
      <c r="M401" s="84">
        <f t="shared" si="348"/>
        <v>0</v>
      </c>
      <c r="N401" s="84">
        <f t="shared" si="348"/>
        <v>0</v>
      </c>
      <c r="O401" s="84">
        <f t="shared" si="348"/>
        <v>0</v>
      </c>
      <c r="P401" s="84">
        <f t="shared" si="348"/>
        <v>0</v>
      </c>
      <c r="Q401" s="84">
        <f t="shared" si="348"/>
        <v>0</v>
      </c>
      <c r="R401" s="84">
        <f t="shared" si="348"/>
        <v>0</v>
      </c>
      <c r="S401" s="84">
        <f t="shared" si="348"/>
        <v>0.13333333333333333</v>
      </c>
      <c r="T401" s="84">
        <f t="shared" si="348"/>
        <v>0</v>
      </c>
      <c r="U401" s="84">
        <f t="shared" si="348"/>
        <v>0</v>
      </c>
      <c r="V401" s="84">
        <f t="shared" si="348"/>
        <v>0</v>
      </c>
      <c r="W401" s="84">
        <f t="shared" si="348"/>
        <v>0</v>
      </c>
      <c r="X401" s="17"/>
      <c r="Y401" s="17"/>
      <c r="AB401" s="86" t="s">
        <v>46</v>
      </c>
      <c r="AC401" s="57">
        <v>3</v>
      </c>
      <c r="AD401" s="57">
        <v>3</v>
      </c>
      <c r="AE401" s="57">
        <v>0</v>
      </c>
      <c r="AF401" s="57">
        <v>3</v>
      </c>
      <c r="AG401" s="57">
        <v>0</v>
      </c>
      <c r="AH401" s="57">
        <v>27</v>
      </c>
      <c r="AI401" s="57">
        <v>0</v>
      </c>
      <c r="AJ401" s="57">
        <v>0</v>
      </c>
      <c r="AK401" s="19">
        <v>0</v>
      </c>
      <c r="AL401" s="57">
        <v>0</v>
      </c>
      <c r="AM401" s="57">
        <v>0</v>
      </c>
      <c r="AN401" s="57">
        <v>0</v>
      </c>
      <c r="AO401" s="57">
        <v>0</v>
      </c>
      <c r="AP401" s="57">
        <v>0</v>
      </c>
      <c r="AQ401" s="57">
        <v>0</v>
      </c>
      <c r="AR401" s="56">
        <v>0.1</v>
      </c>
      <c r="AS401" s="57">
        <v>0</v>
      </c>
      <c r="AT401" s="25">
        <v>0</v>
      </c>
      <c r="AU401" s="57">
        <v>0</v>
      </c>
      <c r="AV401" s="19">
        <v>0</v>
      </c>
    </row>
    <row r="402" spans="1:49" ht="18.75" customHeight="1" x14ac:dyDescent="0.3">
      <c r="A402" s="17"/>
      <c r="B402" s="70" t="s">
        <v>38</v>
      </c>
      <c r="C402" s="92"/>
      <c r="D402" s="17">
        <f t="shared" si="345"/>
        <v>0.13333333333333333</v>
      </c>
      <c r="E402" s="17">
        <f t="shared" si="346"/>
        <v>0.13333333333333333</v>
      </c>
      <c r="F402" s="84">
        <f>$C$398*AE$402/$AD$403</f>
        <v>0</v>
      </c>
      <c r="G402" s="84">
        <f t="shared" ref="G402:W402" si="349">$C$398*AF$402/$AD$403</f>
        <v>0</v>
      </c>
      <c r="H402" s="84">
        <f t="shared" si="349"/>
        <v>0</v>
      </c>
      <c r="I402" s="84">
        <f t="shared" si="349"/>
        <v>0</v>
      </c>
      <c r="J402" s="84">
        <f t="shared" si="349"/>
        <v>0</v>
      </c>
      <c r="K402" s="84">
        <f t="shared" si="349"/>
        <v>0</v>
      </c>
      <c r="L402" s="84">
        <f t="shared" si="349"/>
        <v>0</v>
      </c>
      <c r="M402" s="84">
        <f t="shared" si="349"/>
        <v>0</v>
      </c>
      <c r="N402" s="84">
        <f t="shared" si="349"/>
        <v>0</v>
      </c>
      <c r="O402" s="84">
        <f t="shared" si="349"/>
        <v>52</v>
      </c>
      <c r="P402" s="84">
        <f t="shared" si="349"/>
        <v>0</v>
      </c>
      <c r="Q402" s="84">
        <f t="shared" si="349"/>
        <v>0.53333333333333333</v>
      </c>
      <c r="R402" s="84">
        <f t="shared" si="349"/>
        <v>0</v>
      </c>
      <c r="S402" s="84">
        <f t="shared" si="349"/>
        <v>0.13333333333333333</v>
      </c>
      <c r="T402" s="84">
        <f t="shared" si="349"/>
        <v>0</v>
      </c>
      <c r="U402" s="84">
        <f t="shared" si="349"/>
        <v>5.333333333333333</v>
      </c>
      <c r="V402" s="84">
        <f t="shared" si="349"/>
        <v>0</v>
      </c>
      <c r="W402" s="84">
        <f t="shared" si="349"/>
        <v>0</v>
      </c>
      <c r="X402" s="17"/>
      <c r="Y402" s="17"/>
      <c r="AB402" s="86" t="s">
        <v>38</v>
      </c>
      <c r="AC402" s="56">
        <v>0.1</v>
      </c>
      <c r="AD402" s="56">
        <v>0.1</v>
      </c>
      <c r="AE402" s="57">
        <v>0</v>
      </c>
      <c r="AF402" s="57">
        <v>0</v>
      </c>
      <c r="AG402" s="57">
        <v>0</v>
      </c>
      <c r="AH402" s="57">
        <v>0</v>
      </c>
      <c r="AI402" s="57">
        <v>0</v>
      </c>
      <c r="AJ402" s="57">
        <v>0</v>
      </c>
      <c r="AK402" s="19">
        <v>0</v>
      </c>
      <c r="AL402" s="57">
        <v>0</v>
      </c>
      <c r="AM402" s="57">
        <v>0</v>
      </c>
      <c r="AN402" s="57">
        <v>39</v>
      </c>
      <c r="AO402" s="57">
        <v>0</v>
      </c>
      <c r="AP402" s="56">
        <v>0.4</v>
      </c>
      <c r="AQ402" s="57">
        <v>0</v>
      </c>
      <c r="AR402" s="56">
        <v>0.1</v>
      </c>
      <c r="AS402" s="57">
        <v>0</v>
      </c>
      <c r="AT402" s="25">
        <v>4</v>
      </c>
      <c r="AU402" s="57">
        <v>0</v>
      </c>
      <c r="AV402" s="19">
        <v>0</v>
      </c>
    </row>
    <row r="403" spans="1:49" x14ac:dyDescent="0.3">
      <c r="A403" s="17"/>
      <c r="B403" s="69" t="s">
        <v>40</v>
      </c>
      <c r="C403" s="92"/>
      <c r="D403" s="17"/>
      <c r="E403" s="17"/>
      <c r="F403" s="84">
        <f>SUM(F399:F402)</f>
        <v>0.26666666666666666</v>
      </c>
      <c r="G403" s="84">
        <f t="shared" ref="G403:W403" si="350">SUM(G399:G402)</f>
        <v>4</v>
      </c>
      <c r="H403" s="84">
        <f t="shared" si="350"/>
        <v>2.9333333333333336</v>
      </c>
      <c r="I403" s="84">
        <f t="shared" si="350"/>
        <v>49.6</v>
      </c>
      <c r="J403" s="84">
        <f t="shared" si="350"/>
        <v>1.3333333333333334E-2</v>
      </c>
      <c r="K403" s="84">
        <f t="shared" si="350"/>
        <v>1.3333333333333334E-2</v>
      </c>
      <c r="L403" s="84">
        <f t="shared" si="350"/>
        <v>488.6</v>
      </c>
      <c r="M403" s="84">
        <f t="shared" si="350"/>
        <v>0</v>
      </c>
      <c r="N403" s="84">
        <f t="shared" si="350"/>
        <v>2.4266666666666667</v>
      </c>
      <c r="O403" s="84">
        <f t="shared" si="350"/>
        <v>60.133333333333333</v>
      </c>
      <c r="P403" s="84">
        <f t="shared" si="350"/>
        <v>82.666666666666671</v>
      </c>
      <c r="Q403" s="84">
        <f t="shared" si="350"/>
        <v>8.9333333333333336</v>
      </c>
      <c r="R403" s="84">
        <f t="shared" si="350"/>
        <v>10.4</v>
      </c>
      <c r="S403" s="84">
        <f t="shared" si="350"/>
        <v>14.933333333333334</v>
      </c>
      <c r="T403" s="84">
        <f t="shared" si="350"/>
        <v>0.44</v>
      </c>
      <c r="U403" s="84">
        <f t="shared" si="350"/>
        <v>6.8</v>
      </c>
      <c r="V403" s="84">
        <f t="shared" si="350"/>
        <v>6.6666666666666666E-2</v>
      </c>
      <c r="W403" s="84">
        <f t="shared" si="350"/>
        <v>14.266666666666667</v>
      </c>
      <c r="X403" s="17"/>
      <c r="Y403" s="17"/>
      <c r="AB403" s="87" t="s">
        <v>40</v>
      </c>
      <c r="AC403" s="59"/>
      <c r="AD403" s="60">
        <v>30</v>
      </c>
      <c r="AE403" s="61">
        <v>0.2</v>
      </c>
      <c r="AF403" s="60">
        <v>3</v>
      </c>
      <c r="AG403" s="61">
        <v>2.2000000000000002</v>
      </c>
      <c r="AH403" s="61">
        <v>37.200000000000003</v>
      </c>
      <c r="AI403" s="88">
        <v>0.01</v>
      </c>
      <c r="AJ403" s="88">
        <v>0.01</v>
      </c>
      <c r="AK403" s="23">
        <v>366</v>
      </c>
      <c r="AL403" s="60">
        <v>0</v>
      </c>
      <c r="AM403" s="88">
        <v>1.82</v>
      </c>
      <c r="AN403" s="60">
        <v>45</v>
      </c>
      <c r="AO403" s="60">
        <v>62</v>
      </c>
      <c r="AP403" s="61">
        <v>6.8</v>
      </c>
      <c r="AQ403" s="61">
        <v>7.8</v>
      </c>
      <c r="AR403" s="60">
        <v>11</v>
      </c>
      <c r="AS403" s="88">
        <v>0.33</v>
      </c>
      <c r="AT403" s="26">
        <v>5.0999999999999996</v>
      </c>
      <c r="AU403" s="88">
        <v>0.05</v>
      </c>
      <c r="AV403" s="23">
        <v>11</v>
      </c>
    </row>
    <row r="404" spans="1:49" x14ac:dyDescent="0.3">
      <c r="A404" s="17" t="s">
        <v>195</v>
      </c>
      <c r="B404" s="17"/>
      <c r="C404" s="92">
        <v>150</v>
      </c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 t="s">
        <v>196</v>
      </c>
      <c r="Y404" s="17">
        <v>44</v>
      </c>
      <c r="AA404" t="s">
        <v>195</v>
      </c>
      <c r="AW404" t="s">
        <v>196</v>
      </c>
    </row>
    <row r="405" spans="1:49" x14ac:dyDescent="0.3">
      <c r="A405" s="17"/>
      <c r="B405" s="70" t="s">
        <v>72</v>
      </c>
      <c r="C405" s="92"/>
      <c r="D405" s="17">
        <f t="shared" ref="D405:D414" si="351">C$404*AC405/AD$415</f>
        <v>139.5</v>
      </c>
      <c r="E405" s="17">
        <f t="shared" ref="E405:E414" si="352">C$404*AD405/AD$415</f>
        <v>139.5</v>
      </c>
      <c r="F405" s="84">
        <f t="shared" ref="F405:W405" si="353">$C$404*AE$405/$AD$415</f>
        <v>27.5</v>
      </c>
      <c r="G405" s="84">
        <f t="shared" si="353"/>
        <v>6.1</v>
      </c>
      <c r="H405" s="84">
        <f t="shared" si="353"/>
        <v>3.8</v>
      </c>
      <c r="I405" s="84">
        <f t="shared" si="353"/>
        <v>180.6</v>
      </c>
      <c r="J405" s="84">
        <f t="shared" si="353"/>
        <v>3.7499999999999999E-2</v>
      </c>
      <c r="K405" s="84">
        <f t="shared" si="353"/>
        <v>0.28749999999999998</v>
      </c>
      <c r="L405" s="84">
        <f t="shared" si="353"/>
        <v>27.625</v>
      </c>
      <c r="M405" s="84">
        <f t="shared" si="353"/>
        <v>0</v>
      </c>
      <c r="N405" s="84">
        <f t="shared" si="353"/>
        <v>0.27500000000000002</v>
      </c>
      <c r="O405" s="84">
        <f t="shared" si="353"/>
        <v>43.75</v>
      </c>
      <c r="P405" s="84">
        <f t="shared" si="353"/>
        <v>130</v>
      </c>
      <c r="Q405" s="84">
        <f t="shared" si="353"/>
        <v>201.25</v>
      </c>
      <c r="R405" s="84">
        <f t="shared" si="353"/>
        <v>27.5</v>
      </c>
      <c r="S405" s="84">
        <f t="shared" si="353"/>
        <v>267.5</v>
      </c>
      <c r="T405" s="84">
        <f t="shared" si="353"/>
        <v>0.48749999999999999</v>
      </c>
      <c r="U405" s="84">
        <f t="shared" si="353"/>
        <v>12.5</v>
      </c>
      <c r="V405" s="84">
        <f t="shared" si="353"/>
        <v>36.875</v>
      </c>
      <c r="W405" s="84">
        <f t="shared" si="353"/>
        <v>45</v>
      </c>
      <c r="X405" s="17"/>
      <c r="Y405" s="17"/>
      <c r="AB405" s="86" t="s">
        <v>72</v>
      </c>
      <c r="AC405" s="56">
        <v>111.6</v>
      </c>
      <c r="AD405" s="56">
        <v>111.6</v>
      </c>
      <c r="AE405" s="57">
        <v>22</v>
      </c>
      <c r="AF405" s="71">
        <v>4.88</v>
      </c>
      <c r="AG405" s="71">
        <v>3.04</v>
      </c>
      <c r="AH405" s="71">
        <v>144.47999999999999</v>
      </c>
      <c r="AI405" s="71">
        <v>0.03</v>
      </c>
      <c r="AJ405" s="71">
        <v>0.23</v>
      </c>
      <c r="AK405" s="20">
        <v>22.1</v>
      </c>
      <c r="AL405" s="57">
        <v>0</v>
      </c>
      <c r="AM405" s="71">
        <v>0.22</v>
      </c>
      <c r="AN405" s="57">
        <v>35</v>
      </c>
      <c r="AO405" s="57">
        <v>104</v>
      </c>
      <c r="AP405" s="57">
        <v>161</v>
      </c>
      <c r="AQ405" s="57">
        <v>22</v>
      </c>
      <c r="AR405" s="57">
        <v>214</v>
      </c>
      <c r="AS405" s="71">
        <v>0.39</v>
      </c>
      <c r="AT405" s="39">
        <v>10</v>
      </c>
      <c r="AU405" s="56">
        <v>29.5</v>
      </c>
      <c r="AV405" s="19">
        <v>36</v>
      </c>
    </row>
    <row r="406" spans="1:49" x14ac:dyDescent="0.3">
      <c r="A406" s="17"/>
      <c r="B406" s="70" t="s">
        <v>61</v>
      </c>
      <c r="C406" s="92"/>
      <c r="D406" s="17">
        <f t="shared" si="351"/>
        <v>5.2</v>
      </c>
      <c r="E406" s="17">
        <f t="shared" si="352"/>
        <v>5.2</v>
      </c>
      <c r="F406" s="84">
        <f t="shared" ref="F406:W406" si="354">$C$404*AE$406/$AD$415</f>
        <v>0.1</v>
      </c>
      <c r="G406" s="84">
        <f t="shared" si="354"/>
        <v>0.70000000000000007</v>
      </c>
      <c r="H406" s="84">
        <f t="shared" si="354"/>
        <v>0.2</v>
      </c>
      <c r="I406" s="84">
        <f t="shared" si="354"/>
        <v>7.4</v>
      </c>
      <c r="J406" s="84">
        <f t="shared" si="354"/>
        <v>0</v>
      </c>
      <c r="K406" s="84">
        <f t="shared" si="354"/>
        <v>0</v>
      </c>
      <c r="L406" s="84">
        <f t="shared" si="354"/>
        <v>3.3374999999999999</v>
      </c>
      <c r="M406" s="84">
        <f t="shared" si="354"/>
        <v>0</v>
      </c>
      <c r="N406" s="84">
        <f t="shared" si="354"/>
        <v>1.2500000000000001E-2</v>
      </c>
      <c r="O406" s="84">
        <f t="shared" si="354"/>
        <v>1.625</v>
      </c>
      <c r="P406" s="84">
        <f t="shared" si="354"/>
        <v>5</v>
      </c>
      <c r="Q406" s="84">
        <f t="shared" si="354"/>
        <v>4</v>
      </c>
      <c r="R406" s="84">
        <f t="shared" si="354"/>
        <v>0.375</v>
      </c>
      <c r="S406" s="84">
        <f t="shared" si="354"/>
        <v>2.75</v>
      </c>
      <c r="T406" s="84">
        <f t="shared" si="354"/>
        <v>1.2500000000000001E-2</v>
      </c>
      <c r="U406" s="84">
        <f t="shared" si="354"/>
        <v>0.5</v>
      </c>
      <c r="V406" s="84">
        <f t="shared" si="354"/>
        <v>2.5000000000000001E-2</v>
      </c>
      <c r="W406" s="84">
        <f t="shared" si="354"/>
        <v>0.75</v>
      </c>
      <c r="X406" s="17"/>
      <c r="Y406" s="17"/>
      <c r="AB406" s="86" t="s">
        <v>61</v>
      </c>
      <c r="AC406" s="71">
        <v>4.16</v>
      </c>
      <c r="AD406" s="71">
        <v>4.16</v>
      </c>
      <c r="AE406" s="71">
        <v>0.08</v>
      </c>
      <c r="AF406" s="71">
        <v>0.56000000000000005</v>
      </c>
      <c r="AG406" s="71">
        <v>0.16</v>
      </c>
      <c r="AH406" s="71">
        <v>5.92</v>
      </c>
      <c r="AI406" s="57">
        <v>0</v>
      </c>
      <c r="AJ406" s="57">
        <v>0</v>
      </c>
      <c r="AK406" s="21">
        <v>2.67</v>
      </c>
      <c r="AL406" s="57">
        <v>0</v>
      </c>
      <c r="AM406" s="71">
        <v>0.01</v>
      </c>
      <c r="AN406" s="56">
        <v>1.3</v>
      </c>
      <c r="AO406" s="57">
        <v>4</v>
      </c>
      <c r="AP406" s="56">
        <v>3.2</v>
      </c>
      <c r="AQ406" s="56">
        <v>0.3</v>
      </c>
      <c r="AR406" s="56">
        <v>2.2000000000000002</v>
      </c>
      <c r="AS406" s="71">
        <v>0.01</v>
      </c>
      <c r="AT406" s="24">
        <v>0.4</v>
      </c>
      <c r="AU406" s="71">
        <v>0.02</v>
      </c>
      <c r="AV406" s="20">
        <v>0.6</v>
      </c>
    </row>
    <row r="407" spans="1:49" ht="15" customHeight="1" x14ac:dyDescent="0.3">
      <c r="A407" s="17"/>
      <c r="B407" s="70" t="s">
        <v>73</v>
      </c>
      <c r="C407" s="92"/>
      <c r="D407" s="17">
        <f t="shared" si="351"/>
        <v>5.2</v>
      </c>
      <c r="E407" s="17">
        <f t="shared" si="352"/>
        <v>5.2</v>
      </c>
      <c r="F407" s="84">
        <f t="shared" ref="F407:W407" si="355">$C$404*AE$407/$AD$415</f>
        <v>0.5</v>
      </c>
      <c r="G407" s="84">
        <f t="shared" si="355"/>
        <v>0.1</v>
      </c>
      <c r="H407" s="84">
        <f t="shared" si="355"/>
        <v>3.2</v>
      </c>
      <c r="I407" s="84">
        <f t="shared" si="355"/>
        <v>15.5</v>
      </c>
      <c r="J407" s="84">
        <f t="shared" si="355"/>
        <v>1.2500000000000001E-2</v>
      </c>
      <c r="K407" s="84">
        <f t="shared" si="355"/>
        <v>0</v>
      </c>
      <c r="L407" s="84">
        <f t="shared" si="355"/>
        <v>0</v>
      </c>
      <c r="M407" s="84">
        <f t="shared" si="355"/>
        <v>0</v>
      </c>
      <c r="N407" s="84">
        <f t="shared" si="355"/>
        <v>0</v>
      </c>
      <c r="O407" s="84">
        <f t="shared" si="355"/>
        <v>21.25</v>
      </c>
      <c r="P407" s="84">
        <f t="shared" si="355"/>
        <v>8.25</v>
      </c>
      <c r="Q407" s="84">
        <f t="shared" si="355"/>
        <v>1.375</v>
      </c>
      <c r="R407" s="84">
        <f t="shared" si="355"/>
        <v>2.125</v>
      </c>
      <c r="S407" s="84">
        <f t="shared" si="355"/>
        <v>5.625</v>
      </c>
      <c r="T407" s="84">
        <f t="shared" si="355"/>
        <v>0.15</v>
      </c>
      <c r="U407" s="84">
        <f t="shared" si="355"/>
        <v>0</v>
      </c>
      <c r="V407" s="84">
        <f t="shared" si="355"/>
        <v>1.1499999999999999</v>
      </c>
      <c r="W407" s="84">
        <f t="shared" si="355"/>
        <v>0</v>
      </c>
      <c r="X407" s="17"/>
      <c r="Y407" s="17"/>
      <c r="AB407" s="86" t="s">
        <v>73</v>
      </c>
      <c r="AC407" s="71">
        <v>4.16</v>
      </c>
      <c r="AD407" s="71">
        <v>4.16</v>
      </c>
      <c r="AE407" s="56">
        <v>0.4</v>
      </c>
      <c r="AF407" s="71">
        <v>0.08</v>
      </c>
      <c r="AG407" s="71">
        <v>2.56</v>
      </c>
      <c r="AH407" s="56">
        <v>12.4</v>
      </c>
      <c r="AI407" s="71">
        <v>0.01</v>
      </c>
      <c r="AJ407" s="57">
        <v>0</v>
      </c>
      <c r="AK407" s="19">
        <v>0</v>
      </c>
      <c r="AL407" s="57">
        <v>0</v>
      </c>
      <c r="AM407" s="57">
        <v>0</v>
      </c>
      <c r="AN407" s="57">
        <v>17</v>
      </c>
      <c r="AO407" s="56">
        <v>6.6</v>
      </c>
      <c r="AP407" s="56">
        <v>1.1000000000000001</v>
      </c>
      <c r="AQ407" s="56">
        <v>1.7</v>
      </c>
      <c r="AR407" s="56">
        <v>4.5</v>
      </c>
      <c r="AS407" s="71">
        <v>0.12</v>
      </c>
      <c r="AT407" s="25">
        <v>0</v>
      </c>
      <c r="AU407" s="71">
        <v>0.92</v>
      </c>
      <c r="AV407" s="19">
        <v>0</v>
      </c>
    </row>
    <row r="408" spans="1:49" ht="15" customHeight="1" x14ac:dyDescent="0.3">
      <c r="A408" s="17"/>
      <c r="B408" s="70" t="s">
        <v>48</v>
      </c>
      <c r="C408" s="92"/>
      <c r="D408" s="17">
        <f t="shared" si="351"/>
        <v>0.1</v>
      </c>
      <c r="E408" s="17">
        <f t="shared" si="352"/>
        <v>0.1</v>
      </c>
      <c r="F408" s="84">
        <f t="shared" ref="F408:W408" si="356">$C$404*AE$408/$AD$415</f>
        <v>0.5</v>
      </c>
      <c r="G408" s="84">
        <f t="shared" si="356"/>
        <v>0.4</v>
      </c>
      <c r="H408" s="84">
        <f t="shared" si="356"/>
        <v>0</v>
      </c>
      <c r="I408" s="84">
        <f t="shared" si="356"/>
        <v>5.6999999999999993</v>
      </c>
      <c r="J408" s="84">
        <f t="shared" si="356"/>
        <v>0</v>
      </c>
      <c r="K408" s="84">
        <f t="shared" si="356"/>
        <v>1.2500000000000001E-2</v>
      </c>
      <c r="L408" s="84">
        <f t="shared" si="356"/>
        <v>6.2374999999999998</v>
      </c>
      <c r="M408" s="84">
        <f t="shared" si="356"/>
        <v>8.7500000000000008E-2</v>
      </c>
      <c r="N408" s="84">
        <f t="shared" si="356"/>
        <v>0</v>
      </c>
      <c r="O408" s="84">
        <f t="shared" si="356"/>
        <v>4.125</v>
      </c>
      <c r="P408" s="84">
        <f t="shared" si="356"/>
        <v>4.625</v>
      </c>
      <c r="Q408" s="84">
        <f t="shared" si="356"/>
        <v>2</v>
      </c>
      <c r="R408" s="84">
        <f t="shared" si="356"/>
        <v>0.375</v>
      </c>
      <c r="S408" s="84">
        <f t="shared" si="356"/>
        <v>6.625</v>
      </c>
      <c r="T408" s="84">
        <f t="shared" si="356"/>
        <v>8.7500000000000008E-2</v>
      </c>
      <c r="U408" s="84">
        <f t="shared" si="356"/>
        <v>0.75</v>
      </c>
      <c r="V408" s="84">
        <f t="shared" si="356"/>
        <v>1.075</v>
      </c>
      <c r="W408" s="84">
        <f t="shared" si="356"/>
        <v>2.25</v>
      </c>
      <c r="X408" s="17"/>
      <c r="Y408" s="17"/>
      <c r="AB408" s="86" t="s">
        <v>48</v>
      </c>
      <c r="AC408" s="71">
        <v>0.08</v>
      </c>
      <c r="AD408" s="56">
        <v>0.08</v>
      </c>
      <c r="AE408" s="56">
        <v>0.4</v>
      </c>
      <c r="AF408" s="71">
        <v>0.32</v>
      </c>
      <c r="AG408" s="57">
        <v>0</v>
      </c>
      <c r="AH408" s="71">
        <v>4.5599999999999996</v>
      </c>
      <c r="AI408" s="57">
        <v>0</v>
      </c>
      <c r="AJ408" s="71">
        <v>0.01</v>
      </c>
      <c r="AK408" s="21">
        <v>4.99</v>
      </c>
      <c r="AL408" s="71">
        <v>7.0000000000000007E-2</v>
      </c>
      <c r="AM408" s="57">
        <v>0</v>
      </c>
      <c r="AN408" s="56">
        <v>3.3</v>
      </c>
      <c r="AO408" s="56">
        <v>3.7</v>
      </c>
      <c r="AP408" s="56">
        <v>1.6</v>
      </c>
      <c r="AQ408" s="56">
        <v>0.3</v>
      </c>
      <c r="AR408" s="56">
        <v>5.3</v>
      </c>
      <c r="AS408" s="71">
        <v>7.0000000000000007E-2</v>
      </c>
      <c r="AT408" s="24">
        <v>0.6</v>
      </c>
      <c r="AU408" s="71">
        <v>0.86</v>
      </c>
      <c r="AV408" s="20">
        <v>1.8</v>
      </c>
    </row>
    <row r="409" spans="1:49" ht="15" customHeight="1" x14ac:dyDescent="0.3">
      <c r="A409" s="17"/>
      <c r="B409" s="70" t="s">
        <v>70</v>
      </c>
      <c r="C409" s="92"/>
      <c r="D409" s="17">
        <f t="shared" si="351"/>
        <v>9.6999999999999993</v>
      </c>
      <c r="E409" s="17">
        <f t="shared" si="352"/>
        <v>9.6999999999999993</v>
      </c>
      <c r="F409" s="84">
        <f t="shared" ref="F409:W409" si="357">$C$404*AE$409/$AD$415</f>
        <v>0.9</v>
      </c>
      <c r="G409" s="84">
        <f t="shared" si="357"/>
        <v>0.1</v>
      </c>
      <c r="H409" s="84">
        <f t="shared" si="357"/>
        <v>6.2</v>
      </c>
      <c r="I409" s="84">
        <f t="shared" si="357"/>
        <v>29.5</v>
      </c>
      <c r="J409" s="84">
        <f t="shared" si="357"/>
        <v>1.2500000000000001E-2</v>
      </c>
      <c r="K409" s="84">
        <f t="shared" si="357"/>
        <v>0</v>
      </c>
      <c r="L409" s="84">
        <f t="shared" si="357"/>
        <v>0</v>
      </c>
      <c r="M409" s="84">
        <f t="shared" si="357"/>
        <v>0</v>
      </c>
      <c r="N409" s="84">
        <f t="shared" si="357"/>
        <v>0</v>
      </c>
      <c r="O409" s="84">
        <f t="shared" si="357"/>
        <v>0.25</v>
      </c>
      <c r="P409" s="84">
        <f t="shared" si="357"/>
        <v>10.5</v>
      </c>
      <c r="Q409" s="84">
        <f t="shared" si="357"/>
        <v>1.75</v>
      </c>
      <c r="R409" s="84">
        <f t="shared" si="357"/>
        <v>1.5</v>
      </c>
      <c r="S409" s="84">
        <f t="shared" si="357"/>
        <v>7.125</v>
      </c>
      <c r="T409" s="84">
        <f t="shared" si="357"/>
        <v>7.4999999999999997E-2</v>
      </c>
      <c r="U409" s="84">
        <f t="shared" si="357"/>
        <v>0</v>
      </c>
      <c r="V409" s="84">
        <f t="shared" si="357"/>
        <v>0</v>
      </c>
      <c r="W409" s="84">
        <f t="shared" si="357"/>
        <v>2</v>
      </c>
      <c r="X409" s="17"/>
      <c r="Y409" s="17"/>
      <c r="AB409" s="86" t="s">
        <v>70</v>
      </c>
      <c r="AC409" s="71">
        <v>7.76</v>
      </c>
      <c r="AD409" s="71">
        <v>7.76</v>
      </c>
      <c r="AE409" s="71">
        <v>0.72</v>
      </c>
      <c r="AF409" s="71">
        <v>0.08</v>
      </c>
      <c r="AG409" s="71">
        <v>4.96</v>
      </c>
      <c r="AH409" s="56">
        <v>23.6</v>
      </c>
      <c r="AI409" s="71">
        <v>0.01</v>
      </c>
      <c r="AJ409" s="57">
        <v>0</v>
      </c>
      <c r="AK409" s="19">
        <v>0</v>
      </c>
      <c r="AL409" s="57">
        <v>0</v>
      </c>
      <c r="AM409" s="57">
        <v>0</v>
      </c>
      <c r="AN409" s="56">
        <v>0.2</v>
      </c>
      <c r="AO409" s="56">
        <v>8.4</v>
      </c>
      <c r="AP409" s="56">
        <v>1.4</v>
      </c>
      <c r="AQ409" s="56">
        <v>1.2</v>
      </c>
      <c r="AR409" s="56">
        <v>5.7</v>
      </c>
      <c r="AS409" s="71">
        <v>0.06</v>
      </c>
      <c r="AT409" s="25">
        <v>0</v>
      </c>
      <c r="AU409" s="57">
        <v>0</v>
      </c>
      <c r="AV409" s="20">
        <v>1.6</v>
      </c>
    </row>
    <row r="410" spans="1:49" ht="15" customHeight="1" x14ac:dyDescent="0.3">
      <c r="A410" s="17"/>
      <c r="B410" s="70" t="s">
        <v>36</v>
      </c>
      <c r="C410" s="92"/>
      <c r="D410" s="17">
        <f t="shared" si="351"/>
        <v>9.6999999999999993</v>
      </c>
      <c r="E410" s="17">
        <f t="shared" si="352"/>
        <v>9.6999999999999993</v>
      </c>
      <c r="F410" s="84">
        <f t="shared" ref="F410:W410" si="358">$C$404*AE$410/$AD$415</f>
        <v>0</v>
      </c>
      <c r="G410" s="84">
        <f t="shared" si="358"/>
        <v>0</v>
      </c>
      <c r="H410" s="84">
        <f t="shared" si="358"/>
        <v>8.8000000000000007</v>
      </c>
      <c r="I410" s="84">
        <f t="shared" si="358"/>
        <v>35.200000000000003</v>
      </c>
      <c r="J410" s="84">
        <f t="shared" si="358"/>
        <v>0</v>
      </c>
      <c r="K410" s="84">
        <f t="shared" si="358"/>
        <v>0</v>
      </c>
      <c r="L410" s="84">
        <f t="shared" si="358"/>
        <v>0</v>
      </c>
      <c r="M410" s="84">
        <f t="shared" si="358"/>
        <v>0</v>
      </c>
      <c r="N410" s="84">
        <f t="shared" si="358"/>
        <v>0</v>
      </c>
      <c r="O410" s="84">
        <f t="shared" si="358"/>
        <v>0.125</v>
      </c>
      <c r="P410" s="84">
        <f t="shared" si="358"/>
        <v>0.25</v>
      </c>
      <c r="Q410" s="84">
        <f t="shared" si="358"/>
        <v>0.125</v>
      </c>
      <c r="R410" s="84">
        <f t="shared" si="358"/>
        <v>0</v>
      </c>
      <c r="S410" s="84">
        <f t="shared" si="358"/>
        <v>0</v>
      </c>
      <c r="T410" s="84">
        <f t="shared" si="358"/>
        <v>2.5000000000000001E-2</v>
      </c>
      <c r="U410" s="84">
        <f t="shared" si="358"/>
        <v>0</v>
      </c>
      <c r="V410" s="84">
        <f t="shared" si="358"/>
        <v>0</v>
      </c>
      <c r="W410" s="84">
        <f t="shared" si="358"/>
        <v>0</v>
      </c>
      <c r="X410" s="17"/>
      <c r="Y410" s="17"/>
      <c r="AB410" s="86" t="s">
        <v>36</v>
      </c>
      <c r="AC410" s="71">
        <v>7.76</v>
      </c>
      <c r="AD410" s="71">
        <v>7.76</v>
      </c>
      <c r="AE410" s="57">
        <v>0</v>
      </c>
      <c r="AF410" s="57">
        <v>0</v>
      </c>
      <c r="AG410" s="71">
        <v>7.04</v>
      </c>
      <c r="AH410" s="71">
        <v>28.16</v>
      </c>
      <c r="AI410" s="57">
        <v>0</v>
      </c>
      <c r="AJ410" s="57">
        <v>0</v>
      </c>
      <c r="AK410" s="19">
        <v>0</v>
      </c>
      <c r="AL410" s="57">
        <v>0</v>
      </c>
      <c r="AM410" s="57">
        <v>0</v>
      </c>
      <c r="AN410" s="56">
        <v>0.1</v>
      </c>
      <c r="AO410" s="56">
        <v>0.2</v>
      </c>
      <c r="AP410" s="56">
        <v>0.1</v>
      </c>
      <c r="AQ410" s="57">
        <v>0</v>
      </c>
      <c r="AR410" s="57">
        <v>0</v>
      </c>
      <c r="AS410" s="71">
        <v>0.02</v>
      </c>
      <c r="AT410" s="25">
        <v>0</v>
      </c>
      <c r="AU410" s="57">
        <v>0</v>
      </c>
      <c r="AV410" s="19">
        <v>0</v>
      </c>
    </row>
    <row r="411" spans="1:49" ht="15" customHeight="1" x14ac:dyDescent="0.3">
      <c r="A411" s="17"/>
      <c r="B411" s="70" t="s">
        <v>37</v>
      </c>
      <c r="C411" s="92"/>
      <c r="D411" s="17">
        <f t="shared" si="351"/>
        <v>5.2</v>
      </c>
      <c r="E411" s="17">
        <f t="shared" si="352"/>
        <v>5.2</v>
      </c>
      <c r="F411" s="84">
        <f t="shared" ref="F411:W411" si="359">$C$404*AE$411/$AD$415</f>
        <v>0</v>
      </c>
      <c r="G411" s="84">
        <f t="shared" si="359"/>
        <v>3.3</v>
      </c>
      <c r="H411" s="84">
        <f t="shared" si="359"/>
        <v>0.1</v>
      </c>
      <c r="I411" s="84">
        <f t="shared" si="359"/>
        <v>30.299999999999997</v>
      </c>
      <c r="J411" s="84">
        <f t="shared" si="359"/>
        <v>0</v>
      </c>
      <c r="K411" s="84">
        <f t="shared" si="359"/>
        <v>0</v>
      </c>
      <c r="L411" s="84">
        <f t="shared" si="359"/>
        <v>14</v>
      </c>
      <c r="M411" s="84">
        <f t="shared" si="359"/>
        <v>7.4999999999999997E-2</v>
      </c>
      <c r="N411" s="84">
        <f t="shared" si="359"/>
        <v>0</v>
      </c>
      <c r="O411" s="84">
        <f t="shared" si="359"/>
        <v>0.625</v>
      </c>
      <c r="P411" s="84">
        <f t="shared" si="359"/>
        <v>1.25</v>
      </c>
      <c r="Q411" s="84">
        <f t="shared" si="359"/>
        <v>1.125</v>
      </c>
      <c r="R411" s="84">
        <f t="shared" si="359"/>
        <v>0</v>
      </c>
      <c r="S411" s="84">
        <f t="shared" si="359"/>
        <v>1.375</v>
      </c>
      <c r="T411" s="84">
        <f t="shared" si="359"/>
        <v>1.2500000000000001E-2</v>
      </c>
      <c r="U411" s="84">
        <f t="shared" si="359"/>
        <v>0</v>
      </c>
      <c r="V411" s="84">
        <f t="shared" si="359"/>
        <v>0.05</v>
      </c>
      <c r="W411" s="84">
        <f t="shared" si="359"/>
        <v>0.125</v>
      </c>
      <c r="X411" s="17"/>
      <c r="Y411" s="17"/>
      <c r="AB411" s="86" t="s">
        <v>37</v>
      </c>
      <c r="AC411" s="71">
        <v>4.16</v>
      </c>
      <c r="AD411" s="71">
        <v>4.16</v>
      </c>
      <c r="AE411" s="57">
        <v>0</v>
      </c>
      <c r="AF411" s="71">
        <v>2.64</v>
      </c>
      <c r="AG411" s="71">
        <v>0.08</v>
      </c>
      <c r="AH411" s="71">
        <v>24.24</v>
      </c>
      <c r="AI411" s="57">
        <v>0</v>
      </c>
      <c r="AJ411" s="57">
        <v>0</v>
      </c>
      <c r="AK411" s="20">
        <v>11.2</v>
      </c>
      <c r="AL411" s="71">
        <v>0.06</v>
      </c>
      <c r="AM411" s="57">
        <v>0</v>
      </c>
      <c r="AN411" s="56">
        <v>0.5</v>
      </c>
      <c r="AO411" s="57">
        <v>1</v>
      </c>
      <c r="AP411" s="56">
        <v>0.9</v>
      </c>
      <c r="AQ411" s="57">
        <v>0</v>
      </c>
      <c r="AR411" s="56">
        <v>1.1000000000000001</v>
      </c>
      <c r="AS411" s="71">
        <v>0.01</v>
      </c>
      <c r="AT411" s="25">
        <v>0</v>
      </c>
      <c r="AU411" s="71">
        <v>0.04</v>
      </c>
      <c r="AV411" s="20">
        <v>0.1</v>
      </c>
    </row>
    <row r="412" spans="1:49" ht="15" customHeight="1" x14ac:dyDescent="0.3">
      <c r="A412" s="17"/>
      <c r="B412" s="70" t="s">
        <v>38</v>
      </c>
      <c r="C412" s="92"/>
      <c r="D412" s="17">
        <f t="shared" si="351"/>
        <v>0.4</v>
      </c>
      <c r="E412" s="17">
        <f t="shared" si="352"/>
        <v>0.4</v>
      </c>
      <c r="F412" s="84">
        <f t="shared" ref="F412:W412" si="360">$C$404*AE$412/$AD$415</f>
        <v>0</v>
      </c>
      <c r="G412" s="84">
        <f t="shared" si="360"/>
        <v>0</v>
      </c>
      <c r="H412" s="84">
        <f t="shared" si="360"/>
        <v>0</v>
      </c>
      <c r="I412" s="84">
        <f t="shared" si="360"/>
        <v>0</v>
      </c>
      <c r="J412" s="84">
        <f t="shared" si="360"/>
        <v>0</v>
      </c>
      <c r="K412" s="84">
        <f t="shared" si="360"/>
        <v>0</v>
      </c>
      <c r="L412" s="84">
        <f t="shared" si="360"/>
        <v>0</v>
      </c>
      <c r="M412" s="84">
        <f t="shared" si="360"/>
        <v>0</v>
      </c>
      <c r="N412" s="84">
        <f t="shared" si="360"/>
        <v>0</v>
      </c>
      <c r="O412" s="84">
        <f t="shared" si="360"/>
        <v>117.5</v>
      </c>
      <c r="P412" s="84">
        <f t="shared" si="360"/>
        <v>0</v>
      </c>
      <c r="Q412" s="84">
        <f t="shared" si="360"/>
        <v>1.25</v>
      </c>
      <c r="R412" s="84">
        <f t="shared" si="360"/>
        <v>0.125</v>
      </c>
      <c r="S412" s="84">
        <f t="shared" si="360"/>
        <v>0.25</v>
      </c>
      <c r="T412" s="84">
        <f t="shared" si="360"/>
        <v>1.2500000000000001E-2</v>
      </c>
      <c r="U412" s="84">
        <f t="shared" si="360"/>
        <v>16.25</v>
      </c>
      <c r="V412" s="84">
        <f t="shared" si="360"/>
        <v>0</v>
      </c>
      <c r="W412" s="84">
        <f t="shared" si="360"/>
        <v>0</v>
      </c>
      <c r="X412" s="17"/>
      <c r="Y412" s="17"/>
      <c r="AB412" s="86" t="s">
        <v>38</v>
      </c>
      <c r="AC412" s="71">
        <v>0.32</v>
      </c>
      <c r="AD412" s="71">
        <v>0.32</v>
      </c>
      <c r="AE412" s="57">
        <v>0</v>
      </c>
      <c r="AF412" s="57">
        <v>0</v>
      </c>
      <c r="AG412" s="57">
        <v>0</v>
      </c>
      <c r="AH412" s="57">
        <v>0</v>
      </c>
      <c r="AI412" s="57">
        <v>0</v>
      </c>
      <c r="AJ412" s="57">
        <v>0</v>
      </c>
      <c r="AK412" s="19">
        <v>0</v>
      </c>
      <c r="AL412" s="57">
        <v>0</v>
      </c>
      <c r="AM412" s="57">
        <v>0</v>
      </c>
      <c r="AN412" s="57">
        <v>94</v>
      </c>
      <c r="AO412" s="57">
        <v>0</v>
      </c>
      <c r="AP412" s="57">
        <v>1</v>
      </c>
      <c r="AQ412" s="56">
        <v>0.1</v>
      </c>
      <c r="AR412" s="56">
        <v>0.2</v>
      </c>
      <c r="AS412" s="71">
        <v>0.01</v>
      </c>
      <c r="AT412" s="39">
        <v>13</v>
      </c>
      <c r="AU412" s="57">
        <v>0</v>
      </c>
      <c r="AV412" s="19">
        <v>0</v>
      </c>
    </row>
    <row r="413" spans="1:49" x14ac:dyDescent="0.3">
      <c r="A413" s="17"/>
      <c r="B413" s="70" t="s">
        <v>39</v>
      </c>
      <c r="C413" s="92"/>
      <c r="D413" s="17">
        <f t="shared" si="351"/>
        <v>36</v>
      </c>
      <c r="E413" s="17">
        <f t="shared" si="352"/>
        <v>36</v>
      </c>
      <c r="F413" s="84">
        <f t="shared" ref="F413:W413" si="361">$C$404*AE$413/$AD$415</f>
        <v>0</v>
      </c>
      <c r="G413" s="84">
        <f t="shared" si="361"/>
        <v>0</v>
      </c>
      <c r="H413" s="84">
        <f t="shared" si="361"/>
        <v>0</v>
      </c>
      <c r="I413" s="84">
        <f t="shared" si="361"/>
        <v>0</v>
      </c>
      <c r="J413" s="84">
        <f t="shared" si="361"/>
        <v>0</v>
      </c>
      <c r="K413" s="84">
        <f t="shared" si="361"/>
        <v>0</v>
      </c>
      <c r="L413" s="84">
        <f t="shared" si="361"/>
        <v>0</v>
      </c>
      <c r="M413" s="84">
        <f t="shared" si="361"/>
        <v>0</v>
      </c>
      <c r="N413" s="84">
        <f t="shared" si="361"/>
        <v>0</v>
      </c>
      <c r="O413" s="84">
        <f t="shared" si="361"/>
        <v>0</v>
      </c>
      <c r="P413" s="84">
        <f t="shared" si="361"/>
        <v>0</v>
      </c>
      <c r="Q413" s="84">
        <f t="shared" si="361"/>
        <v>0</v>
      </c>
      <c r="R413" s="84">
        <f t="shared" si="361"/>
        <v>0</v>
      </c>
      <c r="S413" s="84">
        <f t="shared" si="361"/>
        <v>0</v>
      </c>
      <c r="T413" s="84">
        <f t="shared" si="361"/>
        <v>0</v>
      </c>
      <c r="U413" s="84">
        <f t="shared" si="361"/>
        <v>0</v>
      </c>
      <c r="V413" s="84">
        <f t="shared" si="361"/>
        <v>0</v>
      </c>
      <c r="W413" s="84">
        <f t="shared" si="361"/>
        <v>0</v>
      </c>
      <c r="X413" s="17"/>
      <c r="Y413" s="17"/>
      <c r="AB413" s="86" t="s">
        <v>39</v>
      </c>
      <c r="AC413" s="56">
        <v>28.8</v>
      </c>
      <c r="AD413" s="56">
        <v>28.8</v>
      </c>
      <c r="AE413" s="57">
        <v>0</v>
      </c>
      <c r="AF413" s="57">
        <v>0</v>
      </c>
      <c r="AG413" s="57">
        <v>0</v>
      </c>
      <c r="AH413" s="57">
        <v>0</v>
      </c>
      <c r="AI413" s="57">
        <v>0</v>
      </c>
      <c r="AJ413" s="57">
        <v>0</v>
      </c>
      <c r="AK413" s="19">
        <v>0</v>
      </c>
      <c r="AL413" s="57">
        <v>0</v>
      </c>
      <c r="AM413" s="57">
        <v>0</v>
      </c>
      <c r="AN413" s="57">
        <v>0</v>
      </c>
      <c r="AO413" s="57">
        <v>0</v>
      </c>
      <c r="AP413" s="57">
        <v>0</v>
      </c>
      <c r="AQ413" s="57">
        <v>0</v>
      </c>
      <c r="AR413" s="57">
        <v>0</v>
      </c>
      <c r="AS413" s="57">
        <v>0</v>
      </c>
      <c r="AT413" s="25">
        <v>0</v>
      </c>
      <c r="AU413" s="57">
        <v>0</v>
      </c>
      <c r="AV413" s="19">
        <v>0</v>
      </c>
    </row>
    <row r="414" spans="1:49" x14ac:dyDescent="0.3">
      <c r="A414" s="17"/>
      <c r="B414" s="70" t="s">
        <v>74</v>
      </c>
      <c r="C414" s="92"/>
      <c r="D414" s="17">
        <f t="shared" si="351"/>
        <v>0</v>
      </c>
      <c r="E414" s="17">
        <f t="shared" si="352"/>
        <v>0</v>
      </c>
      <c r="F414" s="84">
        <f t="shared" ref="F414:W414" si="362">$C$404*AE$414/$AD$415</f>
        <v>0</v>
      </c>
      <c r="G414" s="84">
        <f t="shared" si="362"/>
        <v>0</v>
      </c>
      <c r="H414" s="84">
        <f t="shared" si="362"/>
        <v>0</v>
      </c>
      <c r="I414" s="84">
        <f t="shared" si="362"/>
        <v>0</v>
      </c>
      <c r="J414" s="84">
        <f t="shared" si="362"/>
        <v>0</v>
      </c>
      <c r="K414" s="84">
        <f t="shared" si="362"/>
        <v>0</v>
      </c>
      <c r="L414" s="84">
        <f t="shared" si="362"/>
        <v>0</v>
      </c>
      <c r="M414" s="84">
        <f t="shared" si="362"/>
        <v>0</v>
      </c>
      <c r="N414" s="84">
        <f t="shared" si="362"/>
        <v>0</v>
      </c>
      <c r="O414" s="84">
        <f t="shared" si="362"/>
        <v>0</v>
      </c>
      <c r="P414" s="84">
        <f t="shared" si="362"/>
        <v>0</v>
      </c>
      <c r="Q414" s="84">
        <f t="shared" si="362"/>
        <v>0</v>
      </c>
      <c r="R414" s="84">
        <f t="shared" si="362"/>
        <v>0</v>
      </c>
      <c r="S414" s="84">
        <f t="shared" si="362"/>
        <v>0</v>
      </c>
      <c r="T414" s="84">
        <f t="shared" si="362"/>
        <v>0</v>
      </c>
      <c r="U414" s="84">
        <f t="shared" si="362"/>
        <v>0</v>
      </c>
      <c r="V414" s="84">
        <f t="shared" si="362"/>
        <v>0</v>
      </c>
      <c r="W414" s="84">
        <f t="shared" si="362"/>
        <v>0</v>
      </c>
      <c r="X414" s="17"/>
      <c r="Y414" s="17"/>
      <c r="AB414" s="86" t="s">
        <v>74</v>
      </c>
      <c r="AC414" s="57">
        <v>0</v>
      </c>
      <c r="AD414" s="57">
        <v>0</v>
      </c>
      <c r="AE414" s="57">
        <v>0</v>
      </c>
      <c r="AF414" s="57">
        <v>0</v>
      </c>
      <c r="AG414" s="57">
        <v>0</v>
      </c>
      <c r="AH414" s="57">
        <v>0</v>
      </c>
      <c r="AI414" s="57">
        <v>0</v>
      </c>
      <c r="AJ414" s="57">
        <v>0</v>
      </c>
      <c r="AK414" s="19">
        <v>0</v>
      </c>
      <c r="AL414" s="57">
        <v>0</v>
      </c>
      <c r="AM414" s="57">
        <v>0</v>
      </c>
      <c r="AN414" s="57">
        <v>0</v>
      </c>
      <c r="AO414" s="57">
        <v>0</v>
      </c>
      <c r="AP414" s="57">
        <v>0</v>
      </c>
      <c r="AQ414" s="57">
        <v>0</v>
      </c>
      <c r="AR414" s="57">
        <v>0</v>
      </c>
      <c r="AS414" s="57">
        <v>0</v>
      </c>
      <c r="AT414" s="25">
        <v>0</v>
      </c>
      <c r="AU414" s="57">
        <v>0</v>
      </c>
      <c r="AV414" s="19">
        <v>0</v>
      </c>
    </row>
    <row r="415" spans="1:49" x14ac:dyDescent="0.3">
      <c r="A415" s="17"/>
      <c r="B415" s="69" t="s">
        <v>40</v>
      </c>
      <c r="C415" s="92"/>
      <c r="D415" s="17"/>
      <c r="E415" s="17"/>
      <c r="F415" s="18">
        <f>SUM(F405:F414)</f>
        <v>29.5</v>
      </c>
      <c r="G415" s="18">
        <f t="shared" ref="G415:W415" si="363">SUM(G405:G414)</f>
        <v>10.7</v>
      </c>
      <c r="H415" s="18">
        <f t="shared" si="363"/>
        <v>22.300000000000004</v>
      </c>
      <c r="I415" s="18">
        <f t="shared" si="363"/>
        <v>304.2</v>
      </c>
      <c r="J415" s="18">
        <f t="shared" si="363"/>
        <v>6.25E-2</v>
      </c>
      <c r="K415" s="18">
        <f t="shared" si="363"/>
        <v>0.3</v>
      </c>
      <c r="L415" s="18">
        <f t="shared" si="363"/>
        <v>51.199999999999996</v>
      </c>
      <c r="M415" s="18">
        <f t="shared" si="363"/>
        <v>0.16250000000000001</v>
      </c>
      <c r="N415" s="18">
        <f t="shared" si="363"/>
        <v>0.28750000000000003</v>
      </c>
      <c r="O415" s="18">
        <f t="shared" si="363"/>
        <v>189.25</v>
      </c>
      <c r="P415" s="18">
        <f t="shared" si="363"/>
        <v>159.875</v>
      </c>
      <c r="Q415" s="18">
        <f t="shared" si="363"/>
        <v>212.875</v>
      </c>
      <c r="R415" s="18">
        <f t="shared" si="363"/>
        <v>32</v>
      </c>
      <c r="S415" s="18">
        <f t="shared" si="363"/>
        <v>291.25</v>
      </c>
      <c r="T415" s="18">
        <f t="shared" si="363"/>
        <v>0.86249999999999993</v>
      </c>
      <c r="U415" s="18">
        <f t="shared" si="363"/>
        <v>30</v>
      </c>
      <c r="V415" s="18">
        <f t="shared" si="363"/>
        <v>39.174999999999997</v>
      </c>
      <c r="W415" s="18">
        <f t="shared" si="363"/>
        <v>50.125</v>
      </c>
      <c r="X415" s="17"/>
      <c r="Y415" s="17"/>
      <c r="AB415" s="87" t="s">
        <v>40</v>
      </c>
      <c r="AC415" s="59"/>
      <c r="AD415" s="60">
        <v>120</v>
      </c>
      <c r="AE415" s="61">
        <v>23.6</v>
      </c>
      <c r="AF415" s="88">
        <v>8.56</v>
      </c>
      <c r="AG415" s="88">
        <v>17.84</v>
      </c>
      <c r="AH415" s="88">
        <v>243.36</v>
      </c>
      <c r="AI415" s="88">
        <v>0.05</v>
      </c>
      <c r="AJ415" s="88">
        <v>0.24</v>
      </c>
      <c r="AK415" s="23">
        <v>41</v>
      </c>
      <c r="AL415" s="88">
        <v>0.13</v>
      </c>
      <c r="AM415" s="88">
        <v>0.23</v>
      </c>
      <c r="AN415" s="60">
        <v>151</v>
      </c>
      <c r="AO415" s="60">
        <v>128</v>
      </c>
      <c r="AP415" s="60">
        <v>170</v>
      </c>
      <c r="AQ415" s="60">
        <v>26</v>
      </c>
      <c r="AR415" s="60">
        <v>233</v>
      </c>
      <c r="AS415" s="61">
        <v>0.7</v>
      </c>
      <c r="AT415" s="27">
        <v>24</v>
      </c>
      <c r="AU415" s="61">
        <v>31.3</v>
      </c>
      <c r="AV415" s="23">
        <v>40</v>
      </c>
    </row>
    <row r="416" spans="1:49" x14ac:dyDescent="0.3">
      <c r="A416" s="17" t="s">
        <v>149</v>
      </c>
      <c r="B416" s="17"/>
      <c r="C416" s="92">
        <v>180</v>
      </c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 t="s">
        <v>96</v>
      </c>
      <c r="Y416" s="17">
        <v>27</v>
      </c>
      <c r="AA416" t="s">
        <v>149</v>
      </c>
      <c r="AH416" s="300"/>
    </row>
    <row r="417" spans="1:49" x14ac:dyDescent="0.3">
      <c r="A417" s="17"/>
      <c r="B417" s="17" t="s">
        <v>149</v>
      </c>
      <c r="C417" s="92"/>
      <c r="D417" s="17">
        <f>C416*AC417/AD418</f>
        <v>185.4</v>
      </c>
      <c r="E417" s="17">
        <f>C416*AD417/AD418</f>
        <v>180</v>
      </c>
      <c r="F417" s="17">
        <f>C416*AE417/AD418</f>
        <v>5.22</v>
      </c>
      <c r="G417" s="17">
        <f>C416*AF417/AD418</f>
        <v>4.5</v>
      </c>
      <c r="H417" s="17">
        <f>C416*AG417/AD418</f>
        <v>7.2</v>
      </c>
      <c r="I417" s="17">
        <f>C416*AH417/AD418</f>
        <v>95.4</v>
      </c>
      <c r="J417" s="17">
        <f>C416*AI417/AD418</f>
        <v>0</v>
      </c>
      <c r="K417" s="17">
        <f>C416*AJ417/AD418</f>
        <v>0</v>
      </c>
      <c r="L417" s="17">
        <f>C416*AK417/AD418</f>
        <v>0</v>
      </c>
      <c r="M417" s="17">
        <f>C416*AL417/AD418</f>
        <v>0</v>
      </c>
      <c r="N417" s="17">
        <f>C416*AM417/AD418</f>
        <v>0</v>
      </c>
      <c r="O417" s="17">
        <f>C416*AN417/AD418</f>
        <v>0</v>
      </c>
      <c r="P417" s="17">
        <f>C416*AO417/AD418</f>
        <v>0</v>
      </c>
      <c r="Q417" s="17">
        <f>C416*AP417/AD418</f>
        <v>0</v>
      </c>
      <c r="R417" s="17">
        <f>C416*AQ417/AD418</f>
        <v>0</v>
      </c>
      <c r="S417" s="17">
        <f>C416*AR417/AD418</f>
        <v>0</v>
      </c>
      <c r="T417" s="17">
        <f>C416*AS417/AD418</f>
        <v>0</v>
      </c>
      <c r="U417" s="17">
        <f>C416*AT417/AD418</f>
        <v>0</v>
      </c>
      <c r="V417" s="17">
        <f>C416*AU417/AD418</f>
        <v>0</v>
      </c>
      <c r="W417" s="17">
        <f>C416*AV417/AD418</f>
        <v>0</v>
      </c>
      <c r="X417" s="17"/>
      <c r="Y417" s="17"/>
      <c r="AB417" s="17" t="s">
        <v>149</v>
      </c>
      <c r="AC417" s="101">
        <v>103</v>
      </c>
      <c r="AD417" s="102">
        <v>100</v>
      </c>
      <c r="AE417" s="103">
        <v>2.9</v>
      </c>
      <c r="AF417" s="103">
        <v>2.5</v>
      </c>
      <c r="AG417" s="103">
        <v>4</v>
      </c>
      <c r="AH417" s="103">
        <v>53</v>
      </c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  <c r="AU417" s="17"/>
      <c r="AV417" s="17"/>
    </row>
    <row r="418" spans="1:49" x14ac:dyDescent="0.3">
      <c r="A418" s="17"/>
      <c r="B418" s="17"/>
      <c r="C418" s="92"/>
      <c r="D418" s="17"/>
      <c r="E418" s="17"/>
      <c r="F418" s="17">
        <f>SUM(F417)</f>
        <v>5.22</v>
      </c>
      <c r="G418" s="17">
        <f t="shared" ref="G418:W418" si="364">SUM(G417)</f>
        <v>4.5</v>
      </c>
      <c r="H418" s="17">
        <f t="shared" si="364"/>
        <v>7.2</v>
      </c>
      <c r="I418" s="17">
        <f t="shared" si="364"/>
        <v>95.4</v>
      </c>
      <c r="J418" s="17">
        <f t="shared" si="364"/>
        <v>0</v>
      </c>
      <c r="K418" s="17">
        <f t="shared" si="364"/>
        <v>0</v>
      </c>
      <c r="L418" s="17">
        <f t="shared" si="364"/>
        <v>0</v>
      </c>
      <c r="M418" s="17">
        <f t="shared" si="364"/>
        <v>0</v>
      </c>
      <c r="N418" s="17">
        <f t="shared" si="364"/>
        <v>0</v>
      </c>
      <c r="O418" s="17">
        <f t="shared" si="364"/>
        <v>0</v>
      </c>
      <c r="P418" s="17">
        <f t="shared" si="364"/>
        <v>0</v>
      </c>
      <c r="Q418" s="17">
        <f t="shared" si="364"/>
        <v>0</v>
      </c>
      <c r="R418" s="17">
        <f t="shared" si="364"/>
        <v>0</v>
      </c>
      <c r="S418" s="17">
        <f t="shared" si="364"/>
        <v>0</v>
      </c>
      <c r="T418" s="17">
        <f t="shared" si="364"/>
        <v>0</v>
      </c>
      <c r="U418" s="17">
        <f t="shared" si="364"/>
        <v>0</v>
      </c>
      <c r="V418" s="17">
        <f t="shared" si="364"/>
        <v>0</v>
      </c>
      <c r="W418" s="17">
        <f t="shared" si="364"/>
        <v>0</v>
      </c>
      <c r="X418" s="17"/>
      <c r="Y418" s="17"/>
      <c r="AB418" s="69" t="s">
        <v>40</v>
      </c>
      <c r="AC418" s="126"/>
      <c r="AD418" s="17">
        <v>100</v>
      </c>
      <c r="AE418" s="18">
        <f>SUM(AE417)</f>
        <v>2.9</v>
      </c>
      <c r="AF418" s="18">
        <f t="shared" ref="AF418:AV418" si="365">SUM(AF417)</f>
        <v>2.5</v>
      </c>
      <c r="AG418" s="18">
        <f t="shared" si="365"/>
        <v>4</v>
      </c>
      <c r="AH418" s="18">
        <f t="shared" si="365"/>
        <v>53</v>
      </c>
      <c r="AI418" s="18">
        <f t="shared" si="365"/>
        <v>0</v>
      </c>
      <c r="AJ418" s="18">
        <f t="shared" si="365"/>
        <v>0</v>
      </c>
      <c r="AK418" s="18">
        <f t="shared" si="365"/>
        <v>0</v>
      </c>
      <c r="AL418" s="18">
        <f t="shared" si="365"/>
        <v>0</v>
      </c>
      <c r="AM418" s="18">
        <f t="shared" si="365"/>
        <v>0</v>
      </c>
      <c r="AN418" s="18">
        <f t="shared" si="365"/>
        <v>0</v>
      </c>
      <c r="AO418" s="18">
        <f t="shared" si="365"/>
        <v>0</v>
      </c>
      <c r="AP418" s="18">
        <f t="shared" si="365"/>
        <v>0</v>
      </c>
      <c r="AQ418" s="18">
        <f t="shared" si="365"/>
        <v>0</v>
      </c>
      <c r="AR418" s="18">
        <f t="shared" si="365"/>
        <v>0</v>
      </c>
      <c r="AS418" s="18">
        <f t="shared" si="365"/>
        <v>0</v>
      </c>
      <c r="AT418" s="18">
        <f t="shared" si="365"/>
        <v>0</v>
      </c>
      <c r="AU418" s="18">
        <f t="shared" si="365"/>
        <v>0</v>
      </c>
      <c r="AV418" s="18">
        <f t="shared" si="365"/>
        <v>0</v>
      </c>
      <c r="AW418" t="s">
        <v>96</v>
      </c>
    </row>
    <row r="419" spans="1:49" x14ac:dyDescent="0.3">
      <c r="A419" s="17" t="s">
        <v>95</v>
      </c>
      <c r="B419" s="17"/>
      <c r="C419" s="92">
        <v>30</v>
      </c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 t="s">
        <v>96</v>
      </c>
      <c r="Y419" s="17">
        <v>4</v>
      </c>
      <c r="AA419" s="17" t="s">
        <v>95</v>
      </c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7"/>
      <c r="AV419" s="17"/>
      <c r="AW419" t="s">
        <v>96</v>
      </c>
    </row>
    <row r="420" spans="1:49" x14ac:dyDescent="0.3">
      <c r="A420" s="17"/>
      <c r="B420" s="17" t="s">
        <v>95</v>
      </c>
      <c r="C420" s="92"/>
      <c r="D420" s="17">
        <f>C419*AC420/AD421</f>
        <v>30</v>
      </c>
      <c r="E420" s="17">
        <f>C419*AD420/AD421</f>
        <v>30</v>
      </c>
      <c r="F420" s="17">
        <f>C419*AE420/AD421</f>
        <v>2.25</v>
      </c>
      <c r="G420" s="17">
        <f>C419*AF420/AD421</f>
        <v>0.3</v>
      </c>
      <c r="H420" s="17">
        <f>C419*AG420/AD421</f>
        <v>15</v>
      </c>
      <c r="I420" s="17">
        <f>C419*AH420/AD421</f>
        <v>72</v>
      </c>
      <c r="J420" s="17">
        <f>C419*AI420/AD421</f>
        <v>0</v>
      </c>
      <c r="K420" s="17">
        <f>C419*AJ420/AD421</f>
        <v>0</v>
      </c>
      <c r="L420" s="17">
        <f>C419*AK420/AD421</f>
        <v>0</v>
      </c>
      <c r="M420" s="17">
        <f>C419*AL420/AD421</f>
        <v>0</v>
      </c>
      <c r="N420" s="17">
        <f>C419*AM420/AD421</f>
        <v>0</v>
      </c>
      <c r="O420" s="17">
        <f>C419*AN420/AD421</f>
        <v>0</v>
      </c>
      <c r="P420" s="17">
        <f>C419*AO420/AD421</f>
        <v>0</v>
      </c>
      <c r="Q420" s="17">
        <f>C419*AP420/AD421</f>
        <v>0</v>
      </c>
      <c r="R420" s="17">
        <f>C419*AQ420/AD421</f>
        <v>0</v>
      </c>
      <c r="S420" s="17">
        <f>C419*AR420/AD421</f>
        <v>0</v>
      </c>
      <c r="T420" s="17">
        <f>C419*AS420/AD421</f>
        <v>0</v>
      </c>
      <c r="U420" s="17">
        <f>C419*AT420/AD421</f>
        <v>0</v>
      </c>
      <c r="V420" s="17">
        <f>C419*AU420/AD421</f>
        <v>0</v>
      </c>
      <c r="W420" s="17">
        <f>C419*AV420/AD421</f>
        <v>0</v>
      </c>
      <c r="X420" s="17"/>
      <c r="Y420" s="17"/>
      <c r="AA420" s="17"/>
      <c r="AB420" s="17" t="s">
        <v>95</v>
      </c>
      <c r="AC420" s="17">
        <v>100</v>
      </c>
      <c r="AD420" s="17">
        <v>100</v>
      </c>
      <c r="AE420" s="17">
        <v>7.5</v>
      </c>
      <c r="AF420" s="17">
        <v>1</v>
      </c>
      <c r="AG420" s="17">
        <v>50</v>
      </c>
      <c r="AH420" s="17">
        <v>240</v>
      </c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  <c r="AV420" s="17"/>
    </row>
    <row r="421" spans="1:49" x14ac:dyDescent="0.3">
      <c r="A421" s="17"/>
      <c r="B421" s="69" t="s">
        <v>40</v>
      </c>
      <c r="C421" s="96"/>
      <c r="D421" s="17"/>
      <c r="E421" s="17"/>
      <c r="F421" s="17">
        <f>SUM(F420)</f>
        <v>2.25</v>
      </c>
      <c r="G421" s="17">
        <f t="shared" ref="G421:W421" si="366">SUM(G420)</f>
        <v>0.3</v>
      </c>
      <c r="H421" s="17">
        <f t="shared" si="366"/>
        <v>15</v>
      </c>
      <c r="I421" s="17">
        <f t="shared" si="366"/>
        <v>72</v>
      </c>
      <c r="J421" s="17">
        <f t="shared" si="366"/>
        <v>0</v>
      </c>
      <c r="K421" s="17">
        <f t="shared" si="366"/>
        <v>0</v>
      </c>
      <c r="L421" s="17">
        <f t="shared" si="366"/>
        <v>0</v>
      </c>
      <c r="M421" s="17">
        <f t="shared" si="366"/>
        <v>0</v>
      </c>
      <c r="N421" s="17">
        <f t="shared" si="366"/>
        <v>0</v>
      </c>
      <c r="O421" s="17">
        <f t="shared" si="366"/>
        <v>0</v>
      </c>
      <c r="P421" s="17">
        <f t="shared" si="366"/>
        <v>0</v>
      </c>
      <c r="Q421" s="17">
        <f t="shared" si="366"/>
        <v>0</v>
      </c>
      <c r="R421" s="17">
        <f t="shared" si="366"/>
        <v>0</v>
      </c>
      <c r="S421" s="17">
        <f t="shared" si="366"/>
        <v>0</v>
      </c>
      <c r="T421" s="17">
        <f t="shared" si="366"/>
        <v>0</v>
      </c>
      <c r="U421" s="17">
        <f t="shared" si="366"/>
        <v>0</v>
      </c>
      <c r="V421" s="17">
        <f t="shared" si="366"/>
        <v>0</v>
      </c>
      <c r="W421" s="17">
        <f t="shared" si="366"/>
        <v>0</v>
      </c>
      <c r="X421" s="17"/>
      <c r="Y421" s="17"/>
      <c r="AA421" s="17"/>
      <c r="AB421" s="69" t="s">
        <v>40</v>
      </c>
      <c r="AC421" s="17"/>
      <c r="AD421" s="17">
        <v>100</v>
      </c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7"/>
      <c r="AV421" s="17"/>
    </row>
    <row r="422" spans="1:49" ht="18" x14ac:dyDescent="0.35">
      <c r="A422" s="110" t="s">
        <v>199</v>
      </c>
      <c r="B422" s="110"/>
      <c r="C422" s="119">
        <f>SUM(C398:C421)</f>
        <v>400</v>
      </c>
      <c r="D422" s="119">
        <f t="shared" ref="D422:E422" si="367">SUM(D398:D421)</f>
        <v>474.66666666666663</v>
      </c>
      <c r="E422" s="119">
        <f t="shared" si="367"/>
        <v>461.5333333333333</v>
      </c>
      <c r="F422" s="134">
        <f>SUM(F403+F415+F418+F421)</f>
        <v>37.236666666666665</v>
      </c>
      <c r="G422" s="134">
        <f t="shared" ref="G422:W422" si="368">SUM(G403+G415+G418+G421)</f>
        <v>19.5</v>
      </c>
      <c r="H422" s="134">
        <f t="shared" si="368"/>
        <v>47.433333333333337</v>
      </c>
      <c r="I422" s="134">
        <f t="shared" si="368"/>
        <v>521.20000000000005</v>
      </c>
      <c r="J422" s="134">
        <f t="shared" si="368"/>
        <v>7.5833333333333336E-2</v>
      </c>
      <c r="K422" s="134">
        <f t="shared" si="368"/>
        <v>0.3133333333333333</v>
      </c>
      <c r="L422" s="134">
        <f t="shared" si="368"/>
        <v>539.80000000000007</v>
      </c>
      <c r="M422" s="134">
        <f t="shared" si="368"/>
        <v>0.16250000000000001</v>
      </c>
      <c r="N422" s="134">
        <f t="shared" si="368"/>
        <v>2.7141666666666668</v>
      </c>
      <c r="O422" s="134">
        <f t="shared" si="368"/>
        <v>249.38333333333333</v>
      </c>
      <c r="P422" s="134">
        <f t="shared" si="368"/>
        <v>242.54166666666669</v>
      </c>
      <c r="Q422" s="134">
        <f t="shared" si="368"/>
        <v>221.80833333333334</v>
      </c>
      <c r="R422" s="134">
        <f t="shared" si="368"/>
        <v>42.4</v>
      </c>
      <c r="S422" s="134">
        <f t="shared" si="368"/>
        <v>306.18333333333334</v>
      </c>
      <c r="T422" s="134">
        <f t="shared" si="368"/>
        <v>1.3025</v>
      </c>
      <c r="U422" s="134">
        <f t="shared" si="368"/>
        <v>36.799999999999997</v>
      </c>
      <c r="V422" s="134">
        <f t="shared" si="368"/>
        <v>39.241666666666667</v>
      </c>
      <c r="W422" s="134">
        <f t="shared" si="368"/>
        <v>64.391666666666666</v>
      </c>
      <c r="X422" s="110"/>
      <c r="Y422" s="110"/>
    </row>
    <row r="423" spans="1:49" ht="18" x14ac:dyDescent="0.35">
      <c r="A423" s="110" t="s">
        <v>200</v>
      </c>
      <c r="B423" s="17"/>
      <c r="C423" s="92">
        <f>SUM(C422+C396+C357+C351)</f>
        <v>1490</v>
      </c>
      <c r="D423" s="92">
        <f t="shared" ref="D423:W423" si="369">SUM(D422+D396+D357+D351)</f>
        <v>1812.2889333333333</v>
      </c>
      <c r="E423" s="92">
        <f t="shared" si="369"/>
        <v>1731.1489333333334</v>
      </c>
      <c r="F423" s="92">
        <f t="shared" si="369"/>
        <v>82.11633333333333</v>
      </c>
      <c r="G423" s="92">
        <f t="shared" si="369"/>
        <v>48.38366666666667</v>
      </c>
      <c r="H423" s="92">
        <f t="shared" si="369"/>
        <v>180.72333333333336</v>
      </c>
      <c r="I423" s="92">
        <f t="shared" si="369"/>
        <v>1500.7043333333334</v>
      </c>
      <c r="J423" s="92">
        <f t="shared" si="369"/>
        <v>0.34986666666666666</v>
      </c>
      <c r="K423" s="92">
        <f t="shared" si="369"/>
        <v>0.53823333333333334</v>
      </c>
      <c r="L423" s="92">
        <f t="shared" si="369"/>
        <v>833.24593333333337</v>
      </c>
      <c r="M423" s="92">
        <f t="shared" si="369"/>
        <v>0.30569999999999997</v>
      </c>
      <c r="N423" s="92">
        <f t="shared" si="369"/>
        <v>19.290033333333334</v>
      </c>
      <c r="O423" s="92">
        <f t="shared" si="369"/>
        <v>790.64886666666666</v>
      </c>
      <c r="P423" s="92">
        <f t="shared" si="369"/>
        <v>1045.0462666666667</v>
      </c>
      <c r="Q423" s="92">
        <f t="shared" si="369"/>
        <v>351.96733333333333</v>
      </c>
      <c r="R423" s="92">
        <f t="shared" si="369"/>
        <v>188.28833333333333</v>
      </c>
      <c r="S423" s="92">
        <f t="shared" si="369"/>
        <v>679.02533333333326</v>
      </c>
      <c r="T423" s="92">
        <f t="shared" si="369"/>
        <v>5.0881666666666661</v>
      </c>
      <c r="U423" s="92">
        <f t="shared" si="369"/>
        <v>117.08666666666666</v>
      </c>
      <c r="V423" s="92">
        <f t="shared" si="369"/>
        <v>64.574066666666667</v>
      </c>
      <c r="W423" s="92">
        <f t="shared" si="369"/>
        <v>253.46766666666667</v>
      </c>
      <c r="X423" s="17"/>
      <c r="Y423" s="17"/>
    </row>
    <row r="424" spans="1:49" ht="18" x14ac:dyDescent="0.35">
      <c r="A424" s="110" t="s">
        <v>201</v>
      </c>
      <c r="B424" s="17"/>
      <c r="C424" s="92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</row>
    <row r="425" spans="1:49" ht="18" x14ac:dyDescent="0.35">
      <c r="A425" s="110" t="s">
        <v>0</v>
      </c>
      <c r="B425" s="17"/>
      <c r="C425" s="92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</row>
    <row r="426" spans="1:49" x14ac:dyDescent="0.3">
      <c r="A426" s="17" t="s">
        <v>202</v>
      </c>
      <c r="B426" s="17"/>
      <c r="C426" s="92">
        <v>150</v>
      </c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 t="s">
        <v>203</v>
      </c>
      <c r="Y426" s="17">
        <v>45</v>
      </c>
      <c r="AA426" t="s">
        <v>202</v>
      </c>
      <c r="AW426" t="s">
        <v>203</v>
      </c>
    </row>
    <row r="427" spans="1:49" ht="15" customHeight="1" x14ac:dyDescent="0.3">
      <c r="A427" s="17"/>
      <c r="B427" s="70" t="s">
        <v>65</v>
      </c>
      <c r="C427" s="92"/>
      <c r="D427" s="17">
        <f>C$426*AC427/AD$433</f>
        <v>12</v>
      </c>
      <c r="E427" s="17">
        <f>C$426*AD427/AD$433</f>
        <v>12</v>
      </c>
      <c r="F427" s="84">
        <f>$C$426*AE$427/$AD$433</f>
        <v>1.2450000000000001</v>
      </c>
      <c r="G427" s="84">
        <f t="shared" ref="G427:W427" si="370">$C$426*AF$427/$AD$433</f>
        <v>0.13500000000000001</v>
      </c>
      <c r="H427" s="84">
        <f t="shared" si="370"/>
        <v>7.6950000000000003</v>
      </c>
      <c r="I427" s="84">
        <f t="shared" si="370"/>
        <v>36.99</v>
      </c>
      <c r="J427" s="84">
        <f t="shared" si="370"/>
        <v>1.4999999999999999E-2</v>
      </c>
      <c r="K427" s="84">
        <f t="shared" si="370"/>
        <v>4.4999999999999997E-3</v>
      </c>
      <c r="L427" s="84">
        <f t="shared" si="370"/>
        <v>0</v>
      </c>
      <c r="M427" s="84">
        <f t="shared" si="370"/>
        <v>0</v>
      </c>
      <c r="N427" s="84">
        <f t="shared" si="370"/>
        <v>0</v>
      </c>
      <c r="O427" s="84">
        <f t="shared" si="370"/>
        <v>0.27</v>
      </c>
      <c r="P427" s="84">
        <f t="shared" si="370"/>
        <v>12.3</v>
      </c>
      <c r="Q427" s="84">
        <f t="shared" si="370"/>
        <v>1.95</v>
      </c>
      <c r="R427" s="84">
        <f t="shared" si="370"/>
        <v>1.65</v>
      </c>
      <c r="S427" s="84">
        <f t="shared" si="370"/>
        <v>9.15</v>
      </c>
      <c r="T427" s="84">
        <f t="shared" si="370"/>
        <v>0.16650000000000004</v>
      </c>
      <c r="U427" s="84">
        <f t="shared" si="370"/>
        <v>0.18</v>
      </c>
      <c r="V427" s="84">
        <f t="shared" si="370"/>
        <v>0</v>
      </c>
      <c r="W427" s="84">
        <f t="shared" si="370"/>
        <v>2.7</v>
      </c>
      <c r="X427" s="17"/>
      <c r="Y427" s="17"/>
      <c r="AB427" s="86" t="s">
        <v>65</v>
      </c>
      <c r="AC427" s="57">
        <v>80</v>
      </c>
      <c r="AD427" s="57">
        <v>80</v>
      </c>
      <c r="AE427" s="56">
        <v>8.3000000000000007</v>
      </c>
      <c r="AF427" s="56">
        <v>0.9</v>
      </c>
      <c r="AG427" s="56">
        <v>51.3</v>
      </c>
      <c r="AH427" s="56">
        <v>246.6</v>
      </c>
      <c r="AI427" s="56">
        <v>0.1</v>
      </c>
      <c r="AJ427" s="71">
        <v>0.03</v>
      </c>
      <c r="AK427" s="19">
        <v>0</v>
      </c>
      <c r="AL427" s="57">
        <v>0</v>
      </c>
      <c r="AM427" s="57">
        <v>0</v>
      </c>
      <c r="AN427" s="56">
        <v>1.8</v>
      </c>
      <c r="AO427" s="57">
        <v>82</v>
      </c>
      <c r="AP427" s="57">
        <v>13</v>
      </c>
      <c r="AQ427" s="57">
        <v>11</v>
      </c>
      <c r="AR427" s="57">
        <v>61</v>
      </c>
      <c r="AS427" s="71">
        <v>1.1100000000000001</v>
      </c>
      <c r="AT427" s="24">
        <v>1.2</v>
      </c>
      <c r="AU427" s="57">
        <v>0</v>
      </c>
      <c r="AV427" s="19">
        <v>18</v>
      </c>
    </row>
    <row r="428" spans="1:49" x14ac:dyDescent="0.3">
      <c r="A428" s="17"/>
      <c r="B428" s="70" t="s">
        <v>35</v>
      </c>
      <c r="C428" s="92"/>
      <c r="D428" s="17">
        <f t="shared" ref="D428:D432" si="371">C$426*AC428/AD$433</f>
        <v>105</v>
      </c>
      <c r="E428" s="17">
        <f t="shared" ref="E428:E432" si="372">C$426*AD428/AD$433</f>
        <v>105</v>
      </c>
      <c r="F428" s="84">
        <f>$C$426*AE$428/$AD$433</f>
        <v>2.8650000000000002</v>
      </c>
      <c r="G428" s="84">
        <f t="shared" ref="G428:W428" si="373">$C$426*AF$428/$AD$433</f>
        <v>2.31</v>
      </c>
      <c r="H428" s="84">
        <f t="shared" si="373"/>
        <v>4.59</v>
      </c>
      <c r="I428" s="84">
        <f t="shared" si="373"/>
        <v>50.58</v>
      </c>
      <c r="J428" s="84">
        <f t="shared" si="373"/>
        <v>0.03</v>
      </c>
      <c r="K428" s="84">
        <f t="shared" si="373"/>
        <v>0.126</v>
      </c>
      <c r="L428" s="84">
        <f t="shared" si="373"/>
        <v>13.86</v>
      </c>
      <c r="M428" s="84">
        <f t="shared" si="373"/>
        <v>0</v>
      </c>
      <c r="N428" s="84">
        <f t="shared" si="373"/>
        <v>0.54600000000000004</v>
      </c>
      <c r="O428" s="84">
        <f t="shared" si="373"/>
        <v>39.9</v>
      </c>
      <c r="P428" s="84">
        <f t="shared" si="373"/>
        <v>127.2</v>
      </c>
      <c r="Q428" s="84">
        <f t="shared" si="373"/>
        <v>110.85</v>
      </c>
      <c r="R428" s="84">
        <f t="shared" si="373"/>
        <v>12.75</v>
      </c>
      <c r="S428" s="84">
        <f t="shared" si="373"/>
        <v>82.2</v>
      </c>
      <c r="T428" s="84">
        <f t="shared" si="373"/>
        <v>9.1499999999999998E-2</v>
      </c>
      <c r="U428" s="84">
        <f t="shared" si="373"/>
        <v>9.4499999999999993</v>
      </c>
      <c r="V428" s="84">
        <f t="shared" si="373"/>
        <v>1.845</v>
      </c>
      <c r="W428" s="84">
        <f t="shared" si="373"/>
        <v>21</v>
      </c>
      <c r="X428" s="17"/>
      <c r="Y428" s="17"/>
      <c r="AB428" s="86" t="s">
        <v>35</v>
      </c>
      <c r="AC428" s="57">
        <v>700</v>
      </c>
      <c r="AD428" s="57">
        <v>700</v>
      </c>
      <c r="AE428" s="56">
        <v>19.100000000000001</v>
      </c>
      <c r="AF428" s="56">
        <v>15.4</v>
      </c>
      <c r="AG428" s="56">
        <v>30.6</v>
      </c>
      <c r="AH428" s="56">
        <v>337.2</v>
      </c>
      <c r="AI428" s="56">
        <v>0.2</v>
      </c>
      <c r="AJ428" s="71">
        <v>0.84</v>
      </c>
      <c r="AK428" s="20">
        <v>92.4</v>
      </c>
      <c r="AL428" s="57">
        <v>0</v>
      </c>
      <c r="AM428" s="71">
        <v>3.64</v>
      </c>
      <c r="AN428" s="57">
        <v>266</v>
      </c>
      <c r="AO428" s="57">
        <v>848</v>
      </c>
      <c r="AP428" s="57">
        <v>739</v>
      </c>
      <c r="AQ428" s="57">
        <v>85</v>
      </c>
      <c r="AR428" s="57">
        <v>548</v>
      </c>
      <c r="AS428" s="71">
        <v>0.61</v>
      </c>
      <c r="AT428" s="39">
        <v>63</v>
      </c>
      <c r="AU428" s="56">
        <v>12.3</v>
      </c>
      <c r="AV428" s="19">
        <v>140</v>
      </c>
    </row>
    <row r="429" spans="1:49" ht="15" customHeight="1" x14ac:dyDescent="0.3">
      <c r="A429" s="17"/>
      <c r="B429" s="70" t="s">
        <v>36</v>
      </c>
      <c r="C429" s="92"/>
      <c r="D429" s="17">
        <f t="shared" si="371"/>
        <v>1.2</v>
      </c>
      <c r="E429" s="17">
        <f t="shared" si="372"/>
        <v>1.2</v>
      </c>
      <c r="F429" s="84">
        <f>$C$426*AE$429/$AD$433</f>
        <v>0</v>
      </c>
      <c r="G429" s="84">
        <f t="shared" ref="G429:W429" si="374">$C$426*AF$429/$AD$433</f>
        <v>0</v>
      </c>
      <c r="H429" s="84">
        <f t="shared" si="374"/>
        <v>1.095</v>
      </c>
      <c r="I429" s="84">
        <f t="shared" si="374"/>
        <v>4.3650000000000002</v>
      </c>
      <c r="J429" s="84">
        <f t="shared" si="374"/>
        <v>0</v>
      </c>
      <c r="K429" s="84">
        <f t="shared" si="374"/>
        <v>0</v>
      </c>
      <c r="L429" s="84">
        <f t="shared" si="374"/>
        <v>0</v>
      </c>
      <c r="M429" s="84">
        <f t="shared" si="374"/>
        <v>0</v>
      </c>
      <c r="N429" s="84">
        <f t="shared" si="374"/>
        <v>0</v>
      </c>
      <c r="O429" s="84">
        <f t="shared" si="374"/>
        <v>1.4999999999999999E-2</v>
      </c>
      <c r="P429" s="84">
        <f t="shared" si="374"/>
        <v>0.03</v>
      </c>
      <c r="Q429" s="84">
        <f t="shared" si="374"/>
        <v>1.4999999999999999E-2</v>
      </c>
      <c r="R429" s="84">
        <f t="shared" si="374"/>
        <v>0</v>
      </c>
      <c r="S429" s="84">
        <f t="shared" si="374"/>
        <v>0</v>
      </c>
      <c r="T429" s="84">
        <f t="shared" si="374"/>
        <v>3.0000000000000001E-3</v>
      </c>
      <c r="U429" s="84">
        <f t="shared" si="374"/>
        <v>0</v>
      </c>
      <c r="V429" s="84">
        <f t="shared" si="374"/>
        <v>0</v>
      </c>
      <c r="W429" s="84">
        <f t="shared" si="374"/>
        <v>0</v>
      </c>
      <c r="X429" s="17"/>
      <c r="Y429" s="17"/>
      <c r="AB429" s="86" t="s">
        <v>36</v>
      </c>
      <c r="AC429" s="57">
        <v>8</v>
      </c>
      <c r="AD429" s="57">
        <v>8</v>
      </c>
      <c r="AE429" s="57">
        <v>0</v>
      </c>
      <c r="AF429" s="57">
        <v>0</v>
      </c>
      <c r="AG429" s="56">
        <v>7.3</v>
      </c>
      <c r="AH429" s="56">
        <v>29.1</v>
      </c>
      <c r="AI429" s="57">
        <v>0</v>
      </c>
      <c r="AJ429" s="57">
        <v>0</v>
      </c>
      <c r="AK429" s="19">
        <v>0</v>
      </c>
      <c r="AL429" s="57">
        <v>0</v>
      </c>
      <c r="AM429" s="57">
        <v>0</v>
      </c>
      <c r="AN429" s="56">
        <v>0.1</v>
      </c>
      <c r="AO429" s="56">
        <v>0.2</v>
      </c>
      <c r="AP429" s="56">
        <v>0.1</v>
      </c>
      <c r="AQ429" s="57">
        <v>0</v>
      </c>
      <c r="AR429" s="57">
        <v>0</v>
      </c>
      <c r="AS429" s="71">
        <v>0.02</v>
      </c>
      <c r="AT429" s="25">
        <v>0</v>
      </c>
      <c r="AU429" s="57">
        <v>0</v>
      </c>
      <c r="AV429" s="19">
        <v>0</v>
      </c>
    </row>
    <row r="430" spans="1:49" ht="15" customHeight="1" x14ac:dyDescent="0.3">
      <c r="A430" s="17"/>
      <c r="B430" s="70" t="s">
        <v>37</v>
      </c>
      <c r="C430" s="92"/>
      <c r="D430" s="17">
        <f t="shared" si="371"/>
        <v>1.5</v>
      </c>
      <c r="E430" s="17">
        <f t="shared" si="372"/>
        <v>1.5</v>
      </c>
      <c r="F430" s="84">
        <f>$C$426*AE$430/$AD$433</f>
        <v>1.4999999999999999E-2</v>
      </c>
      <c r="G430" s="84">
        <f t="shared" ref="G430:W430" si="375">$C$426*AF$430/$AD$433</f>
        <v>0.96</v>
      </c>
      <c r="H430" s="84">
        <f t="shared" si="375"/>
        <v>1.4999999999999999E-2</v>
      </c>
      <c r="I430" s="84">
        <f t="shared" si="375"/>
        <v>8.73</v>
      </c>
      <c r="J430" s="84">
        <f t="shared" si="375"/>
        <v>0</v>
      </c>
      <c r="K430" s="84">
        <f t="shared" si="375"/>
        <v>1.5E-3</v>
      </c>
      <c r="L430" s="84">
        <f t="shared" si="375"/>
        <v>4.05</v>
      </c>
      <c r="M430" s="84">
        <f t="shared" si="375"/>
        <v>1.95E-2</v>
      </c>
      <c r="N430" s="84">
        <f t="shared" si="375"/>
        <v>0</v>
      </c>
      <c r="O430" s="84">
        <f t="shared" si="375"/>
        <v>0.16500000000000001</v>
      </c>
      <c r="P430" s="84">
        <f t="shared" si="375"/>
        <v>0.375</v>
      </c>
      <c r="Q430" s="84">
        <f t="shared" si="375"/>
        <v>0.315</v>
      </c>
      <c r="R430" s="84">
        <f t="shared" si="375"/>
        <v>0</v>
      </c>
      <c r="S430" s="84">
        <f t="shared" si="375"/>
        <v>0.39</v>
      </c>
      <c r="T430" s="84">
        <f t="shared" si="375"/>
        <v>3.0000000000000001E-3</v>
      </c>
      <c r="U430" s="84">
        <f t="shared" si="375"/>
        <v>0</v>
      </c>
      <c r="V430" s="84">
        <f t="shared" si="375"/>
        <v>1.35E-2</v>
      </c>
      <c r="W430" s="84">
        <f t="shared" si="375"/>
        <v>4.4999999999999998E-2</v>
      </c>
      <c r="X430" s="17"/>
      <c r="Y430" s="17"/>
      <c r="AB430" s="86" t="s">
        <v>37</v>
      </c>
      <c r="AC430" s="57">
        <v>10</v>
      </c>
      <c r="AD430" s="57">
        <v>10</v>
      </c>
      <c r="AE430" s="56">
        <v>0.1</v>
      </c>
      <c r="AF430" s="56">
        <v>6.4</v>
      </c>
      <c r="AG430" s="56">
        <v>0.1</v>
      </c>
      <c r="AH430" s="56">
        <v>58.2</v>
      </c>
      <c r="AI430" s="57">
        <v>0</v>
      </c>
      <c r="AJ430" s="71">
        <v>0.01</v>
      </c>
      <c r="AK430" s="19">
        <v>27</v>
      </c>
      <c r="AL430" s="71">
        <v>0.13</v>
      </c>
      <c r="AM430" s="57">
        <v>0</v>
      </c>
      <c r="AN430" s="56">
        <v>1.1000000000000001</v>
      </c>
      <c r="AO430" s="56">
        <v>2.5</v>
      </c>
      <c r="AP430" s="56">
        <v>2.1</v>
      </c>
      <c r="AQ430" s="57">
        <v>0</v>
      </c>
      <c r="AR430" s="56">
        <v>2.6</v>
      </c>
      <c r="AS430" s="71">
        <v>0.02</v>
      </c>
      <c r="AT430" s="25">
        <v>0</v>
      </c>
      <c r="AU430" s="71">
        <v>0.09</v>
      </c>
      <c r="AV430" s="20">
        <v>0.3</v>
      </c>
    </row>
    <row r="431" spans="1:49" ht="15" customHeight="1" x14ac:dyDescent="0.3">
      <c r="A431" s="17"/>
      <c r="B431" s="70" t="s">
        <v>38</v>
      </c>
      <c r="C431" s="92"/>
      <c r="D431" s="17">
        <f t="shared" si="371"/>
        <v>0.15</v>
      </c>
      <c r="E431" s="17">
        <f t="shared" si="372"/>
        <v>0.15</v>
      </c>
      <c r="F431" s="84">
        <f>$C$426*AE$431/$AD$433</f>
        <v>0</v>
      </c>
      <c r="G431" s="84">
        <f t="shared" ref="G431:W431" si="376">$C$426*AF$431/$AD$433</f>
        <v>0</v>
      </c>
      <c r="H431" s="84">
        <f t="shared" si="376"/>
        <v>0</v>
      </c>
      <c r="I431" s="84">
        <f t="shared" si="376"/>
        <v>0</v>
      </c>
      <c r="J431" s="84">
        <f t="shared" si="376"/>
        <v>0</v>
      </c>
      <c r="K431" s="84">
        <f t="shared" si="376"/>
        <v>0</v>
      </c>
      <c r="L431" s="84">
        <f t="shared" si="376"/>
        <v>0</v>
      </c>
      <c r="M431" s="84">
        <f t="shared" si="376"/>
        <v>0</v>
      </c>
      <c r="N431" s="84">
        <f t="shared" si="376"/>
        <v>0</v>
      </c>
      <c r="O431" s="84">
        <f t="shared" si="376"/>
        <v>44.1</v>
      </c>
      <c r="P431" s="84">
        <f t="shared" si="376"/>
        <v>1.4999999999999999E-2</v>
      </c>
      <c r="Q431" s="84">
        <f t="shared" si="376"/>
        <v>0.48</v>
      </c>
      <c r="R431" s="84">
        <f t="shared" si="376"/>
        <v>0.03</v>
      </c>
      <c r="S431" s="84">
        <f t="shared" si="376"/>
        <v>0.105</v>
      </c>
      <c r="T431" s="84">
        <f t="shared" si="376"/>
        <v>4.4999999999999997E-3</v>
      </c>
      <c r="U431" s="84">
        <f t="shared" si="376"/>
        <v>6</v>
      </c>
      <c r="V431" s="84">
        <f t="shared" si="376"/>
        <v>0</v>
      </c>
      <c r="W431" s="84">
        <f t="shared" si="376"/>
        <v>0</v>
      </c>
      <c r="X431" s="17"/>
      <c r="Y431" s="17"/>
      <c r="AB431" s="86" t="s">
        <v>38</v>
      </c>
      <c r="AC431" s="57">
        <v>1</v>
      </c>
      <c r="AD431" s="57">
        <v>1</v>
      </c>
      <c r="AE431" s="57">
        <v>0</v>
      </c>
      <c r="AF431" s="57">
        <v>0</v>
      </c>
      <c r="AG431" s="57">
        <v>0</v>
      </c>
      <c r="AH431" s="57">
        <v>0</v>
      </c>
      <c r="AI431" s="57">
        <v>0</v>
      </c>
      <c r="AJ431" s="57">
        <v>0</v>
      </c>
      <c r="AK431" s="19">
        <v>0</v>
      </c>
      <c r="AL431" s="57">
        <v>0</v>
      </c>
      <c r="AM431" s="57">
        <v>0</v>
      </c>
      <c r="AN431" s="57">
        <v>294</v>
      </c>
      <c r="AO431" s="56">
        <v>0.1</v>
      </c>
      <c r="AP431" s="56">
        <v>3.2</v>
      </c>
      <c r="AQ431" s="56">
        <v>0.2</v>
      </c>
      <c r="AR431" s="56">
        <v>0.7</v>
      </c>
      <c r="AS431" s="71">
        <v>0.03</v>
      </c>
      <c r="AT431" s="39">
        <v>40</v>
      </c>
      <c r="AU431" s="57">
        <v>0</v>
      </c>
      <c r="AV431" s="19">
        <v>0</v>
      </c>
    </row>
    <row r="432" spans="1:49" x14ac:dyDescent="0.3">
      <c r="A432" s="17"/>
      <c r="B432" s="70" t="s">
        <v>39</v>
      </c>
      <c r="C432" s="92"/>
      <c r="D432" s="17">
        <f t="shared" si="371"/>
        <v>45</v>
      </c>
      <c r="E432" s="17">
        <f t="shared" si="372"/>
        <v>45</v>
      </c>
      <c r="F432" s="84">
        <f>$C$426*AE$432/$AD$433</f>
        <v>0</v>
      </c>
      <c r="G432" s="84">
        <f t="shared" ref="G432:W432" si="377">$C$426*AF$432/$AD$433</f>
        <v>0</v>
      </c>
      <c r="H432" s="84">
        <f t="shared" si="377"/>
        <v>0</v>
      </c>
      <c r="I432" s="84">
        <f t="shared" si="377"/>
        <v>0</v>
      </c>
      <c r="J432" s="84">
        <f t="shared" si="377"/>
        <v>0</v>
      </c>
      <c r="K432" s="84">
        <f t="shared" si="377"/>
        <v>0</v>
      </c>
      <c r="L432" s="84">
        <f t="shared" si="377"/>
        <v>0</v>
      </c>
      <c r="M432" s="84">
        <f t="shared" si="377"/>
        <v>0</v>
      </c>
      <c r="N432" s="84">
        <f t="shared" si="377"/>
        <v>0</v>
      </c>
      <c r="O432" s="84">
        <f t="shared" si="377"/>
        <v>0</v>
      </c>
      <c r="P432" s="84">
        <f t="shared" si="377"/>
        <v>0</v>
      </c>
      <c r="Q432" s="84">
        <f t="shared" si="377"/>
        <v>0</v>
      </c>
      <c r="R432" s="84">
        <f t="shared" si="377"/>
        <v>0</v>
      </c>
      <c r="S432" s="84">
        <f t="shared" si="377"/>
        <v>0</v>
      </c>
      <c r="T432" s="84">
        <f t="shared" si="377"/>
        <v>0</v>
      </c>
      <c r="U432" s="84">
        <f t="shared" si="377"/>
        <v>0</v>
      </c>
      <c r="V432" s="84">
        <f t="shared" si="377"/>
        <v>0</v>
      </c>
      <c r="W432" s="84">
        <f t="shared" si="377"/>
        <v>0</v>
      </c>
      <c r="X432" s="17"/>
      <c r="Y432" s="17"/>
      <c r="AB432" s="86" t="s">
        <v>39</v>
      </c>
      <c r="AC432" s="57">
        <v>300</v>
      </c>
      <c r="AD432" s="57">
        <v>300</v>
      </c>
      <c r="AE432" s="57">
        <v>0</v>
      </c>
      <c r="AF432" s="57">
        <v>0</v>
      </c>
      <c r="AG432" s="57">
        <v>0</v>
      </c>
      <c r="AH432" s="57">
        <v>0</v>
      </c>
      <c r="AI432" s="57">
        <v>0</v>
      </c>
      <c r="AJ432" s="57">
        <v>0</v>
      </c>
      <c r="AK432" s="19">
        <v>0</v>
      </c>
      <c r="AL432" s="57">
        <v>0</v>
      </c>
      <c r="AM432" s="57">
        <v>0</v>
      </c>
      <c r="AN432" s="57">
        <v>0</v>
      </c>
      <c r="AO432" s="57">
        <v>0</v>
      </c>
      <c r="AP432" s="57">
        <v>0</v>
      </c>
      <c r="AQ432" s="57">
        <v>0</v>
      </c>
      <c r="AR432" s="57">
        <v>0</v>
      </c>
      <c r="AS432" s="57">
        <v>0</v>
      </c>
      <c r="AT432" s="25">
        <v>0</v>
      </c>
      <c r="AU432" s="57">
        <v>0</v>
      </c>
      <c r="AV432" s="19">
        <v>0</v>
      </c>
    </row>
    <row r="433" spans="1:49" x14ac:dyDescent="0.3">
      <c r="A433" s="17"/>
      <c r="B433" s="69" t="s">
        <v>40</v>
      </c>
      <c r="C433" s="92"/>
      <c r="D433" s="17"/>
      <c r="E433" s="17"/>
      <c r="F433" s="18">
        <f>SUM(F427:F432)</f>
        <v>4.125</v>
      </c>
      <c r="G433" s="18">
        <f t="shared" ref="G433:W433" si="378">SUM(G427:G432)</f>
        <v>3.4050000000000002</v>
      </c>
      <c r="H433" s="18">
        <f t="shared" si="378"/>
        <v>13.395000000000001</v>
      </c>
      <c r="I433" s="18">
        <f t="shared" si="378"/>
        <v>100.66499999999999</v>
      </c>
      <c r="J433" s="18">
        <f t="shared" si="378"/>
        <v>4.4999999999999998E-2</v>
      </c>
      <c r="K433" s="18">
        <f t="shared" si="378"/>
        <v>0.13200000000000001</v>
      </c>
      <c r="L433" s="18">
        <f t="shared" si="378"/>
        <v>17.91</v>
      </c>
      <c r="M433" s="18">
        <f t="shared" si="378"/>
        <v>1.95E-2</v>
      </c>
      <c r="N433" s="18">
        <f t="shared" si="378"/>
        <v>0.54600000000000004</v>
      </c>
      <c r="O433" s="18">
        <f t="shared" si="378"/>
        <v>84.45</v>
      </c>
      <c r="P433" s="18">
        <f t="shared" si="378"/>
        <v>139.91999999999999</v>
      </c>
      <c r="Q433" s="18">
        <f t="shared" si="378"/>
        <v>113.61</v>
      </c>
      <c r="R433" s="18">
        <f t="shared" si="378"/>
        <v>14.43</v>
      </c>
      <c r="S433" s="18">
        <f t="shared" si="378"/>
        <v>91.845000000000013</v>
      </c>
      <c r="T433" s="18">
        <f t="shared" si="378"/>
        <v>0.26850000000000002</v>
      </c>
      <c r="U433" s="18">
        <f t="shared" si="378"/>
        <v>15.629999999999999</v>
      </c>
      <c r="V433" s="18">
        <f t="shared" si="378"/>
        <v>1.8585</v>
      </c>
      <c r="W433" s="18">
        <f t="shared" si="378"/>
        <v>23.745000000000001</v>
      </c>
      <c r="X433" s="17"/>
      <c r="Y433" s="17"/>
      <c r="AB433" s="87" t="s">
        <v>40</v>
      </c>
      <c r="AC433" s="59"/>
      <c r="AD433" s="60">
        <v>1000</v>
      </c>
      <c r="AE433" s="61">
        <v>27.5</v>
      </c>
      <c r="AF433" s="61">
        <v>22.7</v>
      </c>
      <c r="AG433" s="61">
        <v>89.3</v>
      </c>
      <c r="AH433" s="61">
        <v>671.1</v>
      </c>
      <c r="AI433" s="61">
        <v>0.3</v>
      </c>
      <c r="AJ433" s="88">
        <v>0.88</v>
      </c>
      <c r="AK433" s="23">
        <v>119</v>
      </c>
      <c r="AL433" s="88">
        <v>0.13</v>
      </c>
      <c r="AM433" s="88">
        <v>3.64</v>
      </c>
      <c r="AN433" s="60">
        <v>563</v>
      </c>
      <c r="AO433" s="60">
        <v>933</v>
      </c>
      <c r="AP433" s="60">
        <v>758</v>
      </c>
      <c r="AQ433" s="60">
        <v>97</v>
      </c>
      <c r="AR433" s="60">
        <v>612</v>
      </c>
      <c r="AS433" s="88">
        <v>1.79</v>
      </c>
      <c r="AT433" s="27">
        <v>104</v>
      </c>
      <c r="AU433" s="61">
        <v>12.4</v>
      </c>
      <c r="AV433" s="23">
        <v>159</v>
      </c>
    </row>
    <row r="434" spans="1:49" x14ac:dyDescent="0.3">
      <c r="A434" s="17" t="s">
        <v>128</v>
      </c>
      <c r="B434" s="17"/>
      <c r="C434" s="92">
        <v>180</v>
      </c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 t="s">
        <v>129</v>
      </c>
      <c r="Y434" s="17">
        <v>17</v>
      </c>
      <c r="AA434" t="s">
        <v>128</v>
      </c>
      <c r="AW434" t="s">
        <v>129</v>
      </c>
    </row>
    <row r="435" spans="1:49" ht="15" customHeight="1" x14ac:dyDescent="0.3">
      <c r="A435" s="17"/>
      <c r="B435" s="70" t="s">
        <v>86</v>
      </c>
      <c r="C435" s="92"/>
      <c r="D435" s="17">
        <f>C$434*AC435/AD$439</f>
        <v>1.9079999999999999</v>
      </c>
      <c r="E435" s="17">
        <f>C$434*AD435/AD$439</f>
        <v>1.9079999999999999</v>
      </c>
      <c r="F435" s="84">
        <f>$C$434*AE$435/$AD$439</f>
        <v>0.36</v>
      </c>
      <c r="G435" s="84">
        <f t="shared" ref="G435:W435" si="379">$C$434*AF$435/$AD$439</f>
        <v>0.24</v>
      </c>
      <c r="H435" s="84">
        <f t="shared" si="379"/>
        <v>0.12</v>
      </c>
      <c r="I435" s="84">
        <f t="shared" si="379"/>
        <v>4.4400000000000004</v>
      </c>
      <c r="J435" s="84">
        <f t="shared" si="379"/>
        <v>0</v>
      </c>
      <c r="K435" s="84">
        <f t="shared" si="379"/>
        <v>0</v>
      </c>
      <c r="L435" s="84">
        <f t="shared" si="379"/>
        <v>3.5999999999999997E-2</v>
      </c>
      <c r="M435" s="84">
        <f t="shared" si="379"/>
        <v>0</v>
      </c>
      <c r="N435" s="84">
        <f t="shared" si="379"/>
        <v>0</v>
      </c>
      <c r="O435" s="84">
        <f t="shared" si="379"/>
        <v>0.24</v>
      </c>
      <c r="P435" s="84">
        <f t="shared" si="379"/>
        <v>22.56</v>
      </c>
      <c r="Q435" s="84">
        <f t="shared" si="379"/>
        <v>2.04</v>
      </c>
      <c r="R435" s="84">
        <f t="shared" si="379"/>
        <v>6.7199999999999989</v>
      </c>
      <c r="S435" s="84">
        <f t="shared" si="379"/>
        <v>10.32</v>
      </c>
      <c r="T435" s="84">
        <f t="shared" si="379"/>
        <v>0.34799999999999998</v>
      </c>
      <c r="U435" s="84">
        <f t="shared" si="379"/>
        <v>0</v>
      </c>
      <c r="V435" s="84">
        <f t="shared" si="379"/>
        <v>0</v>
      </c>
      <c r="W435" s="84">
        <f t="shared" si="379"/>
        <v>0</v>
      </c>
      <c r="X435" s="17"/>
      <c r="Y435" s="17"/>
      <c r="AB435" s="86" t="s">
        <v>86</v>
      </c>
      <c r="AC435" s="299">
        <v>1.59</v>
      </c>
      <c r="AD435" s="299">
        <v>1.59</v>
      </c>
      <c r="AE435" s="56">
        <v>0.3</v>
      </c>
      <c r="AF435" s="56">
        <v>0.2</v>
      </c>
      <c r="AG435" s="56">
        <v>0.1</v>
      </c>
      <c r="AH435" s="56">
        <v>3.7</v>
      </c>
      <c r="AI435" s="62">
        <v>0</v>
      </c>
      <c r="AJ435" s="62">
        <v>0</v>
      </c>
      <c r="AK435" s="43">
        <v>0.03</v>
      </c>
      <c r="AL435" s="62">
        <v>0</v>
      </c>
      <c r="AM435" s="62">
        <v>0</v>
      </c>
      <c r="AN435" s="63">
        <v>0.2</v>
      </c>
      <c r="AO435" s="63">
        <v>18.8</v>
      </c>
      <c r="AP435" s="63">
        <v>1.7</v>
      </c>
      <c r="AQ435" s="63">
        <v>5.6</v>
      </c>
      <c r="AR435" s="63">
        <v>8.6</v>
      </c>
      <c r="AS435" s="64">
        <v>0.28999999999999998</v>
      </c>
      <c r="AT435" s="28">
        <v>0</v>
      </c>
      <c r="AU435" s="62">
        <v>0</v>
      </c>
      <c r="AV435" s="28">
        <v>0</v>
      </c>
    </row>
    <row r="436" spans="1:49" x14ac:dyDescent="0.3">
      <c r="A436" s="17"/>
      <c r="B436" s="70" t="s">
        <v>35</v>
      </c>
      <c r="C436" s="92"/>
      <c r="D436" s="17">
        <f t="shared" ref="D436:D438" si="380">C$434*AC436/AD$439</f>
        <v>102</v>
      </c>
      <c r="E436" s="17">
        <f t="shared" ref="E436:E438" si="381">C$434*AD436/AD$439</f>
        <v>102</v>
      </c>
      <c r="F436" s="84">
        <f>$C$434*AE$436/$AD$439</f>
        <v>2.4</v>
      </c>
      <c r="G436" s="84">
        <f t="shared" ref="G436:W436" si="382">$C$434*AF$436/$AD$439</f>
        <v>2.04</v>
      </c>
      <c r="H436" s="84">
        <f t="shared" si="382"/>
        <v>3.96</v>
      </c>
      <c r="I436" s="84">
        <f t="shared" si="382"/>
        <v>43.32</v>
      </c>
      <c r="J436" s="84">
        <f t="shared" si="382"/>
        <v>2.4E-2</v>
      </c>
      <c r="K436" s="84">
        <f t="shared" si="382"/>
        <v>0.108</v>
      </c>
      <c r="L436" s="84">
        <f t="shared" si="382"/>
        <v>11.88</v>
      </c>
      <c r="M436" s="84">
        <f t="shared" si="382"/>
        <v>0</v>
      </c>
      <c r="N436" s="84">
        <f t="shared" si="382"/>
        <v>0.46800000000000003</v>
      </c>
      <c r="O436" s="84">
        <f t="shared" si="382"/>
        <v>34.799999999999997</v>
      </c>
      <c r="P436" s="84">
        <f t="shared" si="382"/>
        <v>109.08000000000001</v>
      </c>
      <c r="Q436" s="84">
        <f t="shared" si="382"/>
        <v>94.8</v>
      </c>
      <c r="R436" s="84">
        <f t="shared" si="382"/>
        <v>10.92</v>
      </c>
      <c r="S436" s="84">
        <f t="shared" si="382"/>
        <v>70.8</v>
      </c>
      <c r="T436" s="84">
        <f t="shared" si="382"/>
        <v>8.4000000000000005E-2</v>
      </c>
      <c r="U436" s="84">
        <f t="shared" si="382"/>
        <v>8.16</v>
      </c>
      <c r="V436" s="84">
        <f t="shared" si="382"/>
        <v>1.5840000000000001</v>
      </c>
      <c r="W436" s="84">
        <f t="shared" si="382"/>
        <v>18</v>
      </c>
      <c r="X436" s="17"/>
      <c r="Y436" s="17"/>
      <c r="AB436" s="86" t="s">
        <v>35</v>
      </c>
      <c r="AC436" s="287">
        <v>85</v>
      </c>
      <c r="AD436" s="287">
        <v>85</v>
      </c>
      <c r="AE436" s="57">
        <v>2</v>
      </c>
      <c r="AF436" s="56">
        <v>1.7</v>
      </c>
      <c r="AG436" s="56">
        <v>3.3</v>
      </c>
      <c r="AH436" s="56">
        <v>36.1</v>
      </c>
      <c r="AI436" s="64">
        <v>0.02</v>
      </c>
      <c r="AJ436" s="64">
        <v>0.09</v>
      </c>
      <c r="AK436" s="30">
        <v>9.9</v>
      </c>
      <c r="AL436" s="62">
        <v>0</v>
      </c>
      <c r="AM436" s="64">
        <v>0.39</v>
      </c>
      <c r="AN436" s="62">
        <v>29</v>
      </c>
      <c r="AO436" s="63">
        <v>90.9</v>
      </c>
      <c r="AP436" s="62">
        <v>79</v>
      </c>
      <c r="AQ436" s="63">
        <v>9.1</v>
      </c>
      <c r="AR436" s="62">
        <v>59</v>
      </c>
      <c r="AS436" s="64">
        <v>7.0000000000000007E-2</v>
      </c>
      <c r="AT436" s="30">
        <v>6.8</v>
      </c>
      <c r="AU436" s="64">
        <v>1.32</v>
      </c>
      <c r="AV436" s="28">
        <v>15</v>
      </c>
    </row>
    <row r="437" spans="1:49" ht="15" customHeight="1" x14ac:dyDescent="0.3">
      <c r="A437" s="17"/>
      <c r="B437" s="70" t="s">
        <v>36</v>
      </c>
      <c r="C437" s="92"/>
      <c r="D437" s="17">
        <f t="shared" si="380"/>
        <v>6.24</v>
      </c>
      <c r="E437" s="17">
        <f t="shared" si="381"/>
        <v>6.24</v>
      </c>
      <c r="F437" s="84">
        <f>$C$434*AE$437/$AD$439</f>
        <v>0</v>
      </c>
      <c r="G437" s="84">
        <f t="shared" ref="G437:W437" si="383">$C$434*AF$437/$AD$439</f>
        <v>0</v>
      </c>
      <c r="H437" s="84">
        <f t="shared" si="383"/>
        <v>5.76</v>
      </c>
      <c r="I437" s="84">
        <f t="shared" si="383"/>
        <v>22.92</v>
      </c>
      <c r="J437" s="84">
        <f t="shared" si="383"/>
        <v>0</v>
      </c>
      <c r="K437" s="84">
        <f t="shared" si="383"/>
        <v>0</v>
      </c>
      <c r="L437" s="84">
        <f t="shared" si="383"/>
        <v>0</v>
      </c>
      <c r="M437" s="84">
        <f t="shared" si="383"/>
        <v>0</v>
      </c>
      <c r="N437" s="84">
        <f t="shared" si="383"/>
        <v>0</v>
      </c>
      <c r="O437" s="84">
        <f t="shared" si="383"/>
        <v>0</v>
      </c>
      <c r="P437" s="84">
        <f t="shared" si="383"/>
        <v>0.15600000000000003</v>
      </c>
      <c r="Q437" s="84">
        <f t="shared" si="383"/>
        <v>0.12</v>
      </c>
      <c r="R437" s="84">
        <f t="shared" si="383"/>
        <v>0</v>
      </c>
      <c r="S437" s="84">
        <f t="shared" si="383"/>
        <v>0</v>
      </c>
      <c r="T437" s="84">
        <f t="shared" si="383"/>
        <v>1.2E-2</v>
      </c>
      <c r="U437" s="84">
        <f t="shared" si="383"/>
        <v>0</v>
      </c>
      <c r="V437" s="84">
        <f t="shared" si="383"/>
        <v>0</v>
      </c>
      <c r="W437" s="84">
        <f t="shared" si="383"/>
        <v>0</v>
      </c>
      <c r="X437" s="17"/>
      <c r="Y437" s="17"/>
      <c r="AB437" s="86" t="s">
        <v>36</v>
      </c>
      <c r="AC437" s="56">
        <v>5.2</v>
      </c>
      <c r="AD437" s="56">
        <v>5.2</v>
      </c>
      <c r="AE437" s="57">
        <v>0</v>
      </c>
      <c r="AF437" s="57">
        <v>0</v>
      </c>
      <c r="AG437" s="56">
        <v>4.8</v>
      </c>
      <c r="AH437" s="56">
        <v>19.100000000000001</v>
      </c>
      <c r="AI437" s="62">
        <v>0</v>
      </c>
      <c r="AJ437" s="62">
        <v>0</v>
      </c>
      <c r="AK437" s="28">
        <v>0</v>
      </c>
      <c r="AL437" s="62">
        <v>0</v>
      </c>
      <c r="AM437" s="62">
        <v>0</v>
      </c>
      <c r="AN437" s="62">
        <v>0</v>
      </c>
      <c r="AO437" s="64">
        <v>0.13</v>
      </c>
      <c r="AP437" s="63">
        <v>0.1</v>
      </c>
      <c r="AQ437" s="62">
        <v>0</v>
      </c>
      <c r="AR437" s="62">
        <v>0</v>
      </c>
      <c r="AS437" s="64">
        <v>0.01</v>
      </c>
      <c r="AT437" s="28">
        <v>0</v>
      </c>
      <c r="AU437" s="62">
        <v>0</v>
      </c>
      <c r="AV437" s="28">
        <v>0</v>
      </c>
    </row>
    <row r="438" spans="1:49" x14ac:dyDescent="0.3">
      <c r="A438" s="17"/>
      <c r="B438" s="70" t="s">
        <v>39</v>
      </c>
      <c r="C438" s="92"/>
      <c r="D438" s="17">
        <f t="shared" si="380"/>
        <v>96</v>
      </c>
      <c r="E438" s="17">
        <f t="shared" si="381"/>
        <v>96</v>
      </c>
      <c r="F438" s="84">
        <f>$C$434*AE$438/$AD$439</f>
        <v>0</v>
      </c>
      <c r="G438" s="84">
        <f t="shared" ref="G438:W438" si="384">$C$434*AF$438/$AD$439</f>
        <v>0</v>
      </c>
      <c r="H438" s="84">
        <f t="shared" si="384"/>
        <v>0</v>
      </c>
      <c r="I438" s="84">
        <f t="shared" si="384"/>
        <v>0</v>
      </c>
      <c r="J438" s="84">
        <f t="shared" si="384"/>
        <v>0</v>
      </c>
      <c r="K438" s="84">
        <f t="shared" si="384"/>
        <v>0</v>
      </c>
      <c r="L438" s="84">
        <f t="shared" si="384"/>
        <v>0</v>
      </c>
      <c r="M438" s="84">
        <f t="shared" si="384"/>
        <v>0</v>
      </c>
      <c r="N438" s="84">
        <f t="shared" si="384"/>
        <v>0</v>
      </c>
      <c r="O438" s="84">
        <f t="shared" si="384"/>
        <v>0</v>
      </c>
      <c r="P438" s="84">
        <f t="shared" si="384"/>
        <v>0</v>
      </c>
      <c r="Q438" s="84">
        <f t="shared" si="384"/>
        <v>0</v>
      </c>
      <c r="R438" s="84">
        <f t="shared" si="384"/>
        <v>0</v>
      </c>
      <c r="S438" s="84">
        <f t="shared" si="384"/>
        <v>0</v>
      </c>
      <c r="T438" s="84">
        <f t="shared" si="384"/>
        <v>0</v>
      </c>
      <c r="U438" s="84">
        <f t="shared" si="384"/>
        <v>0</v>
      </c>
      <c r="V438" s="84">
        <f t="shared" si="384"/>
        <v>0</v>
      </c>
      <c r="W438" s="84">
        <f t="shared" si="384"/>
        <v>0</v>
      </c>
      <c r="X438" s="17"/>
      <c r="Y438" s="17"/>
      <c r="AB438" s="86" t="s">
        <v>39</v>
      </c>
      <c r="AC438" s="287">
        <v>80</v>
      </c>
      <c r="AD438" s="287">
        <v>80</v>
      </c>
      <c r="AE438" s="57">
        <v>0</v>
      </c>
      <c r="AF438" s="57">
        <v>0</v>
      </c>
      <c r="AG438" s="57">
        <v>0</v>
      </c>
      <c r="AH438" s="57">
        <v>0</v>
      </c>
      <c r="AI438" s="62">
        <v>0</v>
      </c>
      <c r="AJ438" s="62">
        <v>0</v>
      </c>
      <c r="AK438" s="28">
        <v>0</v>
      </c>
      <c r="AL438" s="62">
        <v>0</v>
      </c>
      <c r="AM438" s="62">
        <v>0</v>
      </c>
      <c r="AN438" s="62">
        <v>0</v>
      </c>
      <c r="AO438" s="62">
        <v>0</v>
      </c>
      <c r="AP438" s="62">
        <v>0</v>
      </c>
      <c r="AQ438" s="62">
        <v>0</v>
      </c>
      <c r="AR438" s="62">
        <v>0</v>
      </c>
      <c r="AS438" s="62">
        <v>0</v>
      </c>
      <c r="AT438" s="28">
        <v>0</v>
      </c>
      <c r="AU438" s="62">
        <v>0</v>
      </c>
      <c r="AV438" s="28">
        <v>0</v>
      </c>
    </row>
    <row r="439" spans="1:49" x14ac:dyDescent="0.3">
      <c r="A439" s="17"/>
      <c r="B439" s="69" t="s">
        <v>40</v>
      </c>
      <c r="C439" s="92"/>
      <c r="D439" s="17"/>
      <c r="E439" s="17"/>
      <c r="F439" s="84">
        <f>SUM(F435:F438)</f>
        <v>2.76</v>
      </c>
      <c r="G439" s="84">
        <f t="shared" ref="G439:W439" si="385">SUM(G435:G438)</f>
        <v>2.2800000000000002</v>
      </c>
      <c r="H439" s="84">
        <f t="shared" si="385"/>
        <v>9.84</v>
      </c>
      <c r="I439" s="84">
        <f t="shared" si="385"/>
        <v>70.680000000000007</v>
      </c>
      <c r="J439" s="84">
        <f t="shared" si="385"/>
        <v>2.4E-2</v>
      </c>
      <c r="K439" s="84">
        <f t="shared" si="385"/>
        <v>0.108</v>
      </c>
      <c r="L439" s="84">
        <f t="shared" si="385"/>
        <v>11.916</v>
      </c>
      <c r="M439" s="84">
        <f t="shared" si="385"/>
        <v>0</v>
      </c>
      <c r="N439" s="84">
        <f t="shared" si="385"/>
        <v>0.46800000000000003</v>
      </c>
      <c r="O439" s="84">
        <f t="shared" si="385"/>
        <v>35.04</v>
      </c>
      <c r="P439" s="84">
        <f t="shared" si="385"/>
        <v>131.79600000000002</v>
      </c>
      <c r="Q439" s="84">
        <f t="shared" si="385"/>
        <v>96.960000000000008</v>
      </c>
      <c r="R439" s="84">
        <f t="shared" si="385"/>
        <v>17.64</v>
      </c>
      <c r="S439" s="84">
        <f t="shared" si="385"/>
        <v>81.12</v>
      </c>
      <c r="T439" s="84">
        <f t="shared" si="385"/>
        <v>0.44400000000000001</v>
      </c>
      <c r="U439" s="84">
        <f t="shared" si="385"/>
        <v>8.16</v>
      </c>
      <c r="V439" s="84">
        <f t="shared" si="385"/>
        <v>1.5840000000000001</v>
      </c>
      <c r="W439" s="84">
        <f t="shared" si="385"/>
        <v>18</v>
      </c>
      <c r="X439" s="17"/>
      <c r="Y439" s="17"/>
      <c r="AB439" s="87" t="s">
        <v>40</v>
      </c>
      <c r="AC439" s="59"/>
      <c r="AD439" s="60">
        <v>150</v>
      </c>
      <c r="AE439" s="61">
        <v>2.2999999999999998</v>
      </c>
      <c r="AF439" s="61">
        <v>1.9</v>
      </c>
      <c r="AG439" s="61">
        <v>8.1999999999999993</v>
      </c>
      <c r="AH439" s="61">
        <v>58.9</v>
      </c>
      <c r="AI439" s="65">
        <v>0.02</v>
      </c>
      <c r="AJ439" s="65">
        <v>0.09</v>
      </c>
      <c r="AK439" s="48">
        <v>9.93</v>
      </c>
      <c r="AL439" s="66">
        <v>0</v>
      </c>
      <c r="AM439" s="65">
        <v>0.39</v>
      </c>
      <c r="AN439" s="66">
        <v>29</v>
      </c>
      <c r="AO439" s="66">
        <v>110</v>
      </c>
      <c r="AP439" s="66">
        <v>81</v>
      </c>
      <c r="AQ439" s="66">
        <v>15</v>
      </c>
      <c r="AR439" s="66">
        <v>67</v>
      </c>
      <c r="AS439" s="65">
        <v>0.37</v>
      </c>
      <c r="AT439" s="47">
        <v>6.8</v>
      </c>
      <c r="AU439" s="65">
        <v>1.32</v>
      </c>
      <c r="AV439" s="32">
        <v>15</v>
      </c>
    </row>
    <row r="440" spans="1:49" x14ac:dyDescent="0.3">
      <c r="A440" s="17" t="s">
        <v>93</v>
      </c>
      <c r="B440" s="17"/>
      <c r="C440" s="92">
        <v>4</v>
      </c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 t="s">
        <v>94</v>
      </c>
      <c r="Y440" s="17">
        <v>3</v>
      </c>
      <c r="AA440" s="17" t="s">
        <v>93</v>
      </c>
      <c r="AB440" s="17"/>
      <c r="AW440" t="s">
        <v>94</v>
      </c>
    </row>
    <row r="441" spans="1:49" ht="15" customHeight="1" x14ac:dyDescent="0.3">
      <c r="A441" s="17"/>
      <c r="B441" s="70" t="s">
        <v>37</v>
      </c>
      <c r="C441" s="95"/>
      <c r="D441" s="17">
        <f>C440*AC441/AD442</f>
        <v>4</v>
      </c>
      <c r="E441" s="17">
        <f>C440*AD441/AD442</f>
        <v>4</v>
      </c>
      <c r="F441" s="17">
        <f>C440*AE441/AD442</f>
        <v>0.04</v>
      </c>
      <c r="G441" s="17">
        <f>C440*AF441/AD442</f>
        <v>2.88</v>
      </c>
      <c r="H441" s="17">
        <f>C440*AG441/AD442</f>
        <v>0.04</v>
      </c>
      <c r="I441" s="17">
        <f>C440*AH441/AD442</f>
        <v>26.439999999999998</v>
      </c>
      <c r="J441" s="17">
        <f>C440*AI441/AD442</f>
        <v>0</v>
      </c>
      <c r="K441" s="17">
        <f>C440*AJ441/AD442</f>
        <v>8.0000000000000002E-3</v>
      </c>
      <c r="L441" s="17">
        <f>C440*AK441/AD442</f>
        <v>18</v>
      </c>
      <c r="M441" s="17">
        <f>C440*AL441/AD442</f>
        <v>5.6000000000000008E-2</v>
      </c>
      <c r="N441" s="17">
        <f>C440*AM441/AD442</f>
        <v>0</v>
      </c>
      <c r="O441" s="17">
        <f>C440*AN441/AD442</f>
        <v>0.64</v>
      </c>
      <c r="P441" s="17">
        <f>C440*AO441/AD442</f>
        <v>1.2</v>
      </c>
      <c r="Q441" s="17">
        <f>C440*AP441/AD442</f>
        <v>0.96</v>
      </c>
      <c r="R441" s="17">
        <f>C440*AQ441/AD442</f>
        <v>0</v>
      </c>
      <c r="S441" s="17">
        <f>C440*AR441/AD442</f>
        <v>1.2</v>
      </c>
      <c r="T441" s="17">
        <f>C440*AS441/AD442</f>
        <v>8.0000000000000002E-3</v>
      </c>
      <c r="U441" s="17">
        <f>C440*AT441/AD442</f>
        <v>0</v>
      </c>
      <c r="V441" s="17">
        <f>C440*AU441/AD442</f>
        <v>0.04</v>
      </c>
      <c r="W441" s="17">
        <f>C440*AV441/AD442</f>
        <v>0.08</v>
      </c>
      <c r="X441" s="17"/>
      <c r="Y441" s="17"/>
      <c r="AA441" s="17"/>
      <c r="AB441" s="70" t="s">
        <v>37</v>
      </c>
      <c r="AC441" s="58">
        <v>5</v>
      </c>
      <c r="AD441" s="57">
        <v>5</v>
      </c>
      <c r="AE441" s="71">
        <v>0.05</v>
      </c>
      <c r="AF441" s="56">
        <v>3.6</v>
      </c>
      <c r="AG441" s="71">
        <v>0.05</v>
      </c>
      <c r="AH441" s="71">
        <v>33.049999999999997</v>
      </c>
      <c r="AI441" s="57">
        <v>0</v>
      </c>
      <c r="AJ441" s="71">
        <v>0.01</v>
      </c>
      <c r="AK441" s="20">
        <v>22.5</v>
      </c>
      <c r="AL441" s="71">
        <v>7.0000000000000007E-2</v>
      </c>
      <c r="AM441" s="57">
        <v>0</v>
      </c>
      <c r="AN441" s="56">
        <v>0.8</v>
      </c>
      <c r="AO441" s="56">
        <v>1.5</v>
      </c>
      <c r="AP441" s="56">
        <v>1.2</v>
      </c>
      <c r="AQ441" s="57">
        <v>0</v>
      </c>
      <c r="AR441" s="56">
        <v>1.5</v>
      </c>
      <c r="AS441" s="71">
        <v>0.01</v>
      </c>
      <c r="AT441" s="19">
        <v>0</v>
      </c>
      <c r="AU441" s="71">
        <v>0.05</v>
      </c>
      <c r="AV441" s="20">
        <v>0.1</v>
      </c>
    </row>
    <row r="442" spans="1:49" x14ac:dyDescent="0.3">
      <c r="A442" s="17"/>
      <c r="B442" s="69" t="s">
        <v>40</v>
      </c>
      <c r="C442" s="96"/>
      <c r="D442" s="17"/>
      <c r="E442" s="17"/>
      <c r="F442" s="17">
        <f>SUM(F441)</f>
        <v>0.04</v>
      </c>
      <c r="G442" s="17">
        <f t="shared" ref="G442:W442" si="386">SUM(G441)</f>
        <v>2.88</v>
      </c>
      <c r="H442" s="17">
        <f t="shared" si="386"/>
        <v>0.04</v>
      </c>
      <c r="I442" s="17">
        <f t="shared" si="386"/>
        <v>26.439999999999998</v>
      </c>
      <c r="J442" s="17">
        <f t="shared" si="386"/>
        <v>0</v>
      </c>
      <c r="K442" s="17">
        <f t="shared" si="386"/>
        <v>8.0000000000000002E-3</v>
      </c>
      <c r="L442" s="17">
        <f t="shared" si="386"/>
        <v>18</v>
      </c>
      <c r="M442" s="17">
        <f t="shared" si="386"/>
        <v>5.6000000000000008E-2</v>
      </c>
      <c r="N442" s="17">
        <f t="shared" si="386"/>
        <v>0</v>
      </c>
      <c r="O442" s="17">
        <f t="shared" si="386"/>
        <v>0.64</v>
      </c>
      <c r="P442" s="17">
        <f t="shared" si="386"/>
        <v>1.2</v>
      </c>
      <c r="Q442" s="17">
        <f t="shared" si="386"/>
        <v>0.96</v>
      </c>
      <c r="R442" s="17">
        <f t="shared" si="386"/>
        <v>0</v>
      </c>
      <c r="S442" s="17">
        <f t="shared" si="386"/>
        <v>1.2</v>
      </c>
      <c r="T442" s="17">
        <f t="shared" si="386"/>
        <v>8.0000000000000002E-3</v>
      </c>
      <c r="U442" s="17">
        <f t="shared" si="386"/>
        <v>0</v>
      </c>
      <c r="V442" s="17">
        <f t="shared" si="386"/>
        <v>0.04</v>
      </c>
      <c r="W442" s="17">
        <f t="shared" si="386"/>
        <v>0.08</v>
      </c>
      <c r="X442" s="17"/>
      <c r="Y442" s="17"/>
      <c r="AB442" s="73" t="s">
        <v>40</v>
      </c>
      <c r="AC442" s="74"/>
      <c r="AD442" s="75">
        <v>5</v>
      </c>
      <c r="AE442" s="76">
        <v>0.05</v>
      </c>
      <c r="AF442" s="77">
        <v>3.6</v>
      </c>
      <c r="AG442" s="76">
        <v>0.05</v>
      </c>
      <c r="AH442" s="76">
        <v>33.049999999999997</v>
      </c>
      <c r="AI442" s="75">
        <v>0</v>
      </c>
      <c r="AJ442" s="76">
        <v>0.01</v>
      </c>
      <c r="AK442" s="78">
        <v>22.5</v>
      </c>
      <c r="AL442" s="76">
        <v>7.0000000000000007E-2</v>
      </c>
      <c r="AM442" s="75">
        <v>0</v>
      </c>
      <c r="AN442" s="77">
        <v>0.8</v>
      </c>
      <c r="AO442" s="77">
        <v>1.5</v>
      </c>
      <c r="AP442" s="77">
        <v>1.2</v>
      </c>
      <c r="AQ442" s="75">
        <v>0</v>
      </c>
      <c r="AR442" s="77">
        <v>1.5</v>
      </c>
      <c r="AS442" s="76">
        <v>0.01</v>
      </c>
      <c r="AT442" s="79">
        <v>0</v>
      </c>
      <c r="AU442" s="76">
        <v>0.05</v>
      </c>
      <c r="AV442" s="78">
        <v>0.1</v>
      </c>
    </row>
    <row r="443" spans="1:49" x14ac:dyDescent="0.3">
      <c r="A443" t="s">
        <v>130</v>
      </c>
      <c r="B443" s="73"/>
      <c r="C443" s="135">
        <v>13.3</v>
      </c>
      <c r="D443" s="135"/>
      <c r="E443" s="136"/>
      <c r="F443" s="100"/>
      <c r="G443" s="136"/>
      <c r="H443" s="136"/>
      <c r="I443" s="135"/>
      <c r="J443" s="136"/>
      <c r="K443" s="137"/>
      <c r="L443" s="136"/>
      <c r="M443" s="135"/>
      <c r="N443" s="100"/>
      <c r="O443" s="100"/>
      <c r="P443" s="100"/>
      <c r="Q443" s="135"/>
      <c r="R443" s="100"/>
      <c r="S443" s="136"/>
      <c r="T443" s="138"/>
      <c r="U443" s="136"/>
      <c r="V443" s="137"/>
      <c r="X443" t="s">
        <v>131</v>
      </c>
      <c r="Y443" s="17">
        <v>18</v>
      </c>
      <c r="AA443" t="s">
        <v>130</v>
      </c>
      <c r="AB443" s="73"/>
      <c r="AC443" s="135"/>
      <c r="AD443" s="135"/>
      <c r="AE443" s="136"/>
      <c r="AF443" s="100"/>
      <c r="AG443" s="136"/>
      <c r="AH443" s="136"/>
      <c r="AI443" s="135"/>
      <c r="AJ443" s="136"/>
      <c r="AK443" s="137"/>
      <c r="AL443" s="136"/>
      <c r="AM443" s="135"/>
      <c r="AN443" s="100"/>
      <c r="AO443" s="100"/>
      <c r="AP443" s="100"/>
      <c r="AQ443" s="135"/>
      <c r="AR443" s="100"/>
      <c r="AS443" s="136"/>
      <c r="AT443" s="138"/>
      <c r="AU443" s="136"/>
      <c r="AV443" s="137"/>
      <c r="AW443" t="s">
        <v>131</v>
      </c>
    </row>
    <row r="444" spans="1:49" ht="15" customHeight="1" x14ac:dyDescent="0.3">
      <c r="A444" s="17"/>
      <c r="B444" s="139" t="s">
        <v>42</v>
      </c>
      <c r="C444" s="96"/>
      <c r="D444" s="17">
        <f>C443*AC444/AD445</f>
        <v>13.832000000000003</v>
      </c>
      <c r="E444" s="17">
        <f>C443*AD444/AD445</f>
        <v>13.3</v>
      </c>
      <c r="F444" s="17">
        <f>C443*AE444/AD445</f>
        <v>3.0590000000000002</v>
      </c>
      <c r="G444" s="17">
        <f>C443*AF444/AD445</f>
        <v>3.9900000000000007</v>
      </c>
      <c r="H444" s="17">
        <f>C443*AG444/AD445</f>
        <v>0</v>
      </c>
      <c r="I444" s="17">
        <f>C443*AH444/AD445</f>
        <v>47.613999999999997</v>
      </c>
      <c r="J444" s="17">
        <f>C443*AI444/AD445</f>
        <v>0</v>
      </c>
      <c r="K444" s="17">
        <f>C443*AJ444/AD445</f>
        <v>3.9900000000000005E-2</v>
      </c>
      <c r="L444" s="17">
        <f>C443*AK444/AD445</f>
        <v>34.58</v>
      </c>
      <c r="M444" s="17">
        <f>C443*AL444/AD445</f>
        <v>0.13300000000000001</v>
      </c>
      <c r="N444" s="17">
        <f>C443*AM444/AD445</f>
        <v>9.3100000000000016E-2</v>
      </c>
      <c r="O444" s="17">
        <f>C443*AN444/AD445</f>
        <v>107.72999999999999</v>
      </c>
      <c r="P444" s="17">
        <f>C443*AO444/AD445</f>
        <v>11.704000000000002</v>
      </c>
      <c r="Q444" s="17">
        <f>C443*AP444/AD445</f>
        <v>117.04</v>
      </c>
      <c r="R444" s="17">
        <f>C443*AQ444/AD445</f>
        <v>4.6550000000000002</v>
      </c>
      <c r="S444" s="17">
        <f>C443*AR444/AD445</f>
        <v>66.5</v>
      </c>
      <c r="T444" s="17">
        <f>C443*AS444/AD445</f>
        <v>0.13300000000000001</v>
      </c>
      <c r="U444" s="17">
        <f>C443*AT444/AD445</f>
        <v>0</v>
      </c>
      <c r="V444" s="17">
        <f>C443*AU444/AD445</f>
        <v>1.9285000000000001</v>
      </c>
      <c r="W444" s="17">
        <f>C443*AV444/AD445</f>
        <v>0</v>
      </c>
      <c r="X444" s="17"/>
      <c r="Y444" s="17"/>
      <c r="AB444" s="139" t="s">
        <v>42</v>
      </c>
      <c r="AC444" s="56">
        <v>10.4</v>
      </c>
      <c r="AD444" s="57">
        <v>10</v>
      </c>
      <c r="AE444" s="56">
        <v>2.2999999999999998</v>
      </c>
      <c r="AF444" s="57">
        <v>3</v>
      </c>
      <c r="AG444" s="57">
        <v>0</v>
      </c>
      <c r="AH444" s="56">
        <v>35.799999999999997</v>
      </c>
      <c r="AI444" s="57">
        <v>0</v>
      </c>
      <c r="AJ444" s="71">
        <v>0.03</v>
      </c>
      <c r="AK444" s="19">
        <v>26</v>
      </c>
      <c r="AL444" s="56">
        <v>0.1</v>
      </c>
      <c r="AM444" s="71">
        <v>7.0000000000000007E-2</v>
      </c>
      <c r="AN444" s="57">
        <v>81</v>
      </c>
      <c r="AO444" s="56">
        <v>8.8000000000000007</v>
      </c>
      <c r="AP444" s="57">
        <v>88</v>
      </c>
      <c r="AQ444" s="56">
        <v>3.5</v>
      </c>
      <c r="AR444" s="57">
        <v>50</v>
      </c>
      <c r="AS444" s="56">
        <v>0.1</v>
      </c>
      <c r="AT444" s="19">
        <v>0</v>
      </c>
      <c r="AU444" s="71">
        <v>1.45</v>
      </c>
      <c r="AV444" s="19">
        <v>0</v>
      </c>
    </row>
    <row r="445" spans="1:49" x14ac:dyDescent="0.3">
      <c r="A445" s="17"/>
      <c r="B445" s="69" t="s">
        <v>40</v>
      </c>
      <c r="C445" s="96"/>
      <c r="D445" s="17"/>
      <c r="E445" s="17"/>
      <c r="F445" s="17">
        <f>SUM(F444)</f>
        <v>3.0590000000000002</v>
      </c>
      <c r="G445" s="17">
        <f t="shared" ref="G445:W445" si="387">SUM(G444)</f>
        <v>3.9900000000000007</v>
      </c>
      <c r="H445" s="17">
        <f t="shared" si="387"/>
        <v>0</v>
      </c>
      <c r="I445" s="17">
        <f t="shared" si="387"/>
        <v>47.613999999999997</v>
      </c>
      <c r="J445" s="17">
        <f t="shared" si="387"/>
        <v>0</v>
      </c>
      <c r="K445" s="17">
        <f t="shared" si="387"/>
        <v>3.9900000000000005E-2</v>
      </c>
      <c r="L445" s="17">
        <f t="shared" si="387"/>
        <v>34.58</v>
      </c>
      <c r="M445" s="17">
        <f t="shared" si="387"/>
        <v>0.13300000000000001</v>
      </c>
      <c r="N445" s="17">
        <f t="shared" si="387"/>
        <v>9.3100000000000016E-2</v>
      </c>
      <c r="O445" s="17">
        <f t="shared" si="387"/>
        <v>107.72999999999999</v>
      </c>
      <c r="P445" s="17">
        <f t="shared" si="387"/>
        <v>11.704000000000002</v>
      </c>
      <c r="Q445" s="17">
        <f t="shared" si="387"/>
        <v>117.04</v>
      </c>
      <c r="R445" s="17">
        <f t="shared" si="387"/>
        <v>4.6550000000000002</v>
      </c>
      <c r="S445" s="17">
        <f t="shared" si="387"/>
        <v>66.5</v>
      </c>
      <c r="T445" s="17">
        <f t="shared" si="387"/>
        <v>0.13300000000000001</v>
      </c>
      <c r="U445" s="17">
        <f t="shared" si="387"/>
        <v>0</v>
      </c>
      <c r="V445" s="17">
        <f t="shared" si="387"/>
        <v>1.9285000000000001</v>
      </c>
      <c r="W445" s="17">
        <f t="shared" si="387"/>
        <v>0</v>
      </c>
      <c r="X445" s="17"/>
      <c r="Y445" s="17"/>
      <c r="AB445" s="73" t="s">
        <v>132</v>
      </c>
      <c r="AC445" s="135"/>
      <c r="AD445" s="135">
        <v>10</v>
      </c>
      <c r="AE445" s="136">
        <f>SUM(AE444)</f>
        <v>2.2999999999999998</v>
      </c>
      <c r="AF445" s="136">
        <f t="shared" ref="AF445:AV445" si="388">SUM(AF444)</f>
        <v>3</v>
      </c>
      <c r="AG445" s="136">
        <f t="shared" si="388"/>
        <v>0</v>
      </c>
      <c r="AH445" s="136">
        <f t="shared" si="388"/>
        <v>35.799999999999997</v>
      </c>
      <c r="AI445" s="136">
        <f t="shared" si="388"/>
        <v>0</v>
      </c>
      <c r="AJ445" s="136">
        <f t="shared" si="388"/>
        <v>0.03</v>
      </c>
      <c r="AK445" s="136">
        <f t="shared" si="388"/>
        <v>26</v>
      </c>
      <c r="AL445" s="136">
        <f t="shared" si="388"/>
        <v>0.1</v>
      </c>
      <c r="AM445" s="136">
        <f t="shared" si="388"/>
        <v>7.0000000000000007E-2</v>
      </c>
      <c r="AN445" s="136">
        <f t="shared" si="388"/>
        <v>81</v>
      </c>
      <c r="AO445" s="136">
        <f t="shared" si="388"/>
        <v>8.8000000000000007</v>
      </c>
      <c r="AP445" s="136">
        <f t="shared" si="388"/>
        <v>88</v>
      </c>
      <c r="AQ445" s="136">
        <f t="shared" si="388"/>
        <v>3.5</v>
      </c>
      <c r="AR445" s="136">
        <f t="shared" si="388"/>
        <v>50</v>
      </c>
      <c r="AS445" s="136">
        <f t="shared" si="388"/>
        <v>0.1</v>
      </c>
      <c r="AT445" s="136">
        <f t="shared" si="388"/>
        <v>0</v>
      </c>
      <c r="AU445" s="136">
        <f t="shared" si="388"/>
        <v>1.45</v>
      </c>
      <c r="AV445" s="136">
        <f t="shared" si="388"/>
        <v>0</v>
      </c>
    </row>
    <row r="446" spans="1:49" x14ac:dyDescent="0.3">
      <c r="A446" s="17"/>
      <c r="B446" s="96"/>
      <c r="C446" s="96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AB446" s="73"/>
      <c r="AC446" s="135"/>
      <c r="AD446" s="135"/>
      <c r="AE446" s="136"/>
      <c r="AF446" s="100"/>
      <c r="AG446" s="136"/>
      <c r="AH446" s="136"/>
      <c r="AI446" s="135"/>
      <c r="AJ446" s="136"/>
      <c r="AK446" s="137"/>
      <c r="AL446" s="136"/>
      <c r="AM446" s="135"/>
      <c r="AN446" s="100"/>
      <c r="AO446" s="100"/>
      <c r="AP446" s="100"/>
      <c r="AQ446" s="135"/>
      <c r="AR446" s="100"/>
      <c r="AS446" s="136"/>
      <c r="AT446" s="138"/>
      <c r="AU446" s="136"/>
      <c r="AV446" s="137"/>
    </row>
    <row r="447" spans="1:49" x14ac:dyDescent="0.3">
      <c r="A447" s="17" t="s">
        <v>95</v>
      </c>
      <c r="B447" s="17"/>
      <c r="C447" s="92">
        <v>30</v>
      </c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 t="s">
        <v>96</v>
      </c>
      <c r="Y447" s="17">
        <v>4</v>
      </c>
      <c r="AA447" s="17" t="s">
        <v>95</v>
      </c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  <c r="AU447" s="17"/>
      <c r="AV447" s="17"/>
      <c r="AW447" t="s">
        <v>96</v>
      </c>
    </row>
    <row r="448" spans="1:49" x14ac:dyDescent="0.3">
      <c r="A448" s="17"/>
      <c r="B448" s="17" t="s">
        <v>95</v>
      </c>
      <c r="C448" s="92"/>
      <c r="D448" s="17">
        <f>C447*AC448/AD449</f>
        <v>30</v>
      </c>
      <c r="E448" s="17">
        <f>C447*AD448/AD449</f>
        <v>30</v>
      </c>
      <c r="F448" s="17">
        <f>C447*AE448/AD449</f>
        <v>2.25</v>
      </c>
      <c r="G448" s="17">
        <f>C447*AF448/AD449</f>
        <v>0.3</v>
      </c>
      <c r="H448" s="17">
        <f>C447*AG448/AD449</f>
        <v>15</v>
      </c>
      <c r="I448" s="17">
        <f>C447*AH448/AD449</f>
        <v>72</v>
      </c>
      <c r="J448" s="17">
        <f>C447*AI448/AD449</f>
        <v>0</v>
      </c>
      <c r="K448" s="17">
        <f>C447*AJ448/AD449</f>
        <v>0</v>
      </c>
      <c r="L448" s="17">
        <f>C447*AK448/AD449</f>
        <v>0</v>
      </c>
      <c r="M448" s="17">
        <f>C447*AL448/AD449</f>
        <v>0</v>
      </c>
      <c r="N448" s="17">
        <f>C447*AM448/AD449</f>
        <v>0</v>
      </c>
      <c r="O448" s="17">
        <f>C447*AN448/AD449</f>
        <v>0</v>
      </c>
      <c r="P448" s="17">
        <f>C447*AO448/AD449</f>
        <v>0</v>
      </c>
      <c r="Q448" s="17">
        <f>C447*AP448/AD449</f>
        <v>0</v>
      </c>
      <c r="R448" s="17">
        <f>C447*AQ448/AD449</f>
        <v>0</v>
      </c>
      <c r="S448" s="17">
        <f>C447*AR448/AD449</f>
        <v>0</v>
      </c>
      <c r="T448" s="17">
        <f>C447*AS448/AD449</f>
        <v>0</v>
      </c>
      <c r="U448" s="17">
        <f>C447*AT448/AD449</f>
        <v>0</v>
      </c>
      <c r="V448" s="17">
        <f>C447*AU448/AD449</f>
        <v>0</v>
      </c>
      <c r="W448" s="17">
        <f>C447*AV448/AD449</f>
        <v>0</v>
      </c>
      <c r="X448" s="17"/>
      <c r="Y448" s="17"/>
      <c r="AA448" s="17"/>
      <c r="AB448" s="17" t="s">
        <v>95</v>
      </c>
      <c r="AC448" s="17">
        <v>100</v>
      </c>
      <c r="AD448" s="17">
        <v>100</v>
      </c>
      <c r="AE448" s="17">
        <v>7.5</v>
      </c>
      <c r="AF448" s="17">
        <v>1</v>
      </c>
      <c r="AG448" s="17">
        <v>50</v>
      </c>
      <c r="AH448" s="17">
        <v>240</v>
      </c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  <c r="AU448" s="17"/>
      <c r="AV448" s="17"/>
    </row>
    <row r="449" spans="1:49" x14ac:dyDescent="0.3">
      <c r="A449" s="17"/>
      <c r="B449" s="69" t="s">
        <v>40</v>
      </c>
      <c r="C449" s="96"/>
      <c r="D449" s="17"/>
      <c r="E449" s="17"/>
      <c r="F449" s="17">
        <f>SUM(F448)</f>
        <v>2.25</v>
      </c>
      <c r="G449" s="17">
        <f t="shared" ref="G449:W449" si="389">SUM(G448)</f>
        <v>0.3</v>
      </c>
      <c r="H449" s="17">
        <f t="shared" si="389"/>
        <v>15</v>
      </c>
      <c r="I449" s="17">
        <f t="shared" si="389"/>
        <v>72</v>
      </c>
      <c r="J449" s="17">
        <f t="shared" si="389"/>
        <v>0</v>
      </c>
      <c r="K449" s="17">
        <f t="shared" si="389"/>
        <v>0</v>
      </c>
      <c r="L449" s="17">
        <f t="shared" si="389"/>
        <v>0</v>
      </c>
      <c r="M449" s="17">
        <f t="shared" si="389"/>
        <v>0</v>
      </c>
      <c r="N449" s="17">
        <f t="shared" si="389"/>
        <v>0</v>
      </c>
      <c r="O449" s="17">
        <f t="shared" si="389"/>
        <v>0</v>
      </c>
      <c r="P449" s="17">
        <f t="shared" si="389"/>
        <v>0</v>
      </c>
      <c r="Q449" s="17">
        <f t="shared" si="389"/>
        <v>0</v>
      </c>
      <c r="R449" s="17">
        <f t="shared" si="389"/>
        <v>0</v>
      </c>
      <c r="S449" s="17">
        <f t="shared" si="389"/>
        <v>0</v>
      </c>
      <c r="T449" s="17">
        <f t="shared" si="389"/>
        <v>0</v>
      </c>
      <c r="U449" s="17">
        <f t="shared" si="389"/>
        <v>0</v>
      </c>
      <c r="V449" s="17">
        <f t="shared" si="389"/>
        <v>0</v>
      </c>
      <c r="W449" s="17">
        <f t="shared" si="389"/>
        <v>0</v>
      </c>
      <c r="X449" s="17"/>
      <c r="Y449" s="17"/>
      <c r="AA449" s="17"/>
      <c r="AB449" s="69" t="s">
        <v>40</v>
      </c>
      <c r="AC449" s="17"/>
      <c r="AD449" s="17">
        <v>100</v>
      </c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7"/>
      <c r="AV449" s="17"/>
    </row>
    <row r="450" spans="1:49" x14ac:dyDescent="0.3">
      <c r="A450" s="17"/>
      <c r="B450" s="69"/>
      <c r="C450" s="96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AA450" s="17"/>
      <c r="AB450" s="69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7"/>
      <c r="AV450" s="17"/>
    </row>
    <row r="451" spans="1:49" ht="18" x14ac:dyDescent="0.35">
      <c r="A451" s="112" t="s">
        <v>115</v>
      </c>
      <c r="B451" s="112"/>
      <c r="C451" s="213">
        <f>SUM(C426:C450)</f>
        <v>377.3</v>
      </c>
      <c r="D451" s="213">
        <f t="shared" ref="D451:E451" si="390">SUM(D426:D450)</f>
        <v>418.83000000000004</v>
      </c>
      <c r="E451" s="213">
        <f t="shared" si="390"/>
        <v>418.29800000000006</v>
      </c>
      <c r="F451" s="214">
        <f>SUM(F432+F439+F442+F449+F445)</f>
        <v>8.109</v>
      </c>
      <c r="G451" s="214">
        <f t="shared" ref="G451:W451" si="391">SUM(G432+G439+G442+G449+G445)</f>
        <v>9.4500000000000011</v>
      </c>
      <c r="H451" s="214">
        <f t="shared" si="391"/>
        <v>24.88</v>
      </c>
      <c r="I451" s="214">
        <f t="shared" si="391"/>
        <v>216.73400000000001</v>
      </c>
      <c r="J451" s="214">
        <f t="shared" si="391"/>
        <v>2.4E-2</v>
      </c>
      <c r="K451" s="214">
        <f t="shared" si="391"/>
        <v>0.15589999999999998</v>
      </c>
      <c r="L451" s="214">
        <f t="shared" si="391"/>
        <v>64.495999999999995</v>
      </c>
      <c r="M451" s="214">
        <f t="shared" si="391"/>
        <v>0.189</v>
      </c>
      <c r="N451" s="214">
        <f t="shared" si="391"/>
        <v>0.56110000000000004</v>
      </c>
      <c r="O451" s="214">
        <f t="shared" si="391"/>
        <v>143.41</v>
      </c>
      <c r="P451" s="214">
        <f t="shared" si="391"/>
        <v>144.70000000000002</v>
      </c>
      <c r="Q451" s="214">
        <f t="shared" si="391"/>
        <v>214.96</v>
      </c>
      <c r="R451" s="214">
        <f t="shared" si="391"/>
        <v>22.295000000000002</v>
      </c>
      <c r="S451" s="214">
        <f t="shared" si="391"/>
        <v>148.82</v>
      </c>
      <c r="T451" s="214">
        <f t="shared" si="391"/>
        <v>0.58499999999999996</v>
      </c>
      <c r="U451" s="214">
        <f t="shared" si="391"/>
        <v>8.16</v>
      </c>
      <c r="V451" s="214">
        <f t="shared" si="391"/>
        <v>3.5525000000000002</v>
      </c>
      <c r="W451" s="214">
        <f t="shared" si="391"/>
        <v>18.079999999999998</v>
      </c>
      <c r="X451" s="112"/>
      <c r="Y451" s="112"/>
    </row>
    <row r="452" spans="1:49" ht="18" x14ac:dyDescent="0.35">
      <c r="A452" s="110" t="s">
        <v>111</v>
      </c>
      <c r="B452" s="96"/>
      <c r="C452" s="96">
        <v>200</v>
      </c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AA452" s="17"/>
      <c r="AB452" s="96"/>
      <c r="AC452" s="96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7"/>
      <c r="AV452" s="17"/>
      <c r="AW452" t="s">
        <v>96</v>
      </c>
    </row>
    <row r="453" spans="1:49" s="201" customFormat="1" x14ac:dyDescent="0.3">
      <c r="A453" s="199"/>
      <c r="B453" s="200" t="s">
        <v>180</v>
      </c>
      <c r="C453" s="200"/>
      <c r="D453" s="199">
        <f>C452*AC453/AD454</f>
        <v>200</v>
      </c>
      <c r="E453" s="199">
        <f>C452*AD453/AD454</f>
        <v>200</v>
      </c>
      <c r="F453" s="199">
        <f>C452*AE453/AD454</f>
        <v>0</v>
      </c>
      <c r="G453" s="199">
        <f>C452*AF453/AD454</f>
        <v>0</v>
      </c>
      <c r="H453" s="199">
        <f>C452*AG453/AD454</f>
        <v>22.4</v>
      </c>
      <c r="I453" s="199">
        <f>C452*AH453/AD454</f>
        <v>90</v>
      </c>
      <c r="J453" s="199">
        <f>C452*AI453/AD454</f>
        <v>0</v>
      </c>
      <c r="K453" s="199">
        <f>C452*AJ453/AD454</f>
        <v>0</v>
      </c>
      <c r="L453" s="199">
        <f>C452*AK453/AD454</f>
        <v>0</v>
      </c>
      <c r="M453" s="199">
        <f>C452*AL453/AD454</f>
        <v>0</v>
      </c>
      <c r="N453" s="199">
        <f>C452*AM453/AD454</f>
        <v>0</v>
      </c>
      <c r="O453" s="199">
        <f>C452*AN453/AD454</f>
        <v>0</v>
      </c>
      <c r="P453" s="199">
        <f>C452*AO453/AD454</f>
        <v>0</v>
      </c>
      <c r="Q453" s="199">
        <f>C452*AP453/AD454</f>
        <v>0</v>
      </c>
      <c r="R453" s="199">
        <f>C452*AQ453/AD454</f>
        <v>0</v>
      </c>
      <c r="S453" s="199">
        <f>C452*AR453/AD454</f>
        <v>0</v>
      </c>
      <c r="T453" s="199">
        <f>C452*AS453/AD454</f>
        <v>0</v>
      </c>
      <c r="U453" s="199">
        <f>C452*AT453/AD454</f>
        <v>0</v>
      </c>
      <c r="V453" s="199">
        <f>C452*AU453/AD454</f>
        <v>0</v>
      </c>
      <c r="W453" s="199">
        <f>C452*AV453/AD454</f>
        <v>0</v>
      </c>
      <c r="X453" s="199" t="s">
        <v>114</v>
      </c>
      <c r="Y453" s="199">
        <v>5</v>
      </c>
      <c r="AA453" s="199"/>
      <c r="AB453" s="96" t="s">
        <v>112</v>
      </c>
      <c r="AC453" s="200">
        <v>100</v>
      </c>
      <c r="AD453" s="199">
        <v>100</v>
      </c>
      <c r="AE453" s="202"/>
      <c r="AF453" s="203"/>
      <c r="AG453" s="203">
        <v>11.2</v>
      </c>
      <c r="AH453" s="204">
        <v>45</v>
      </c>
      <c r="AI453" s="205"/>
      <c r="AJ453" s="205"/>
      <c r="AK453" s="205"/>
      <c r="AL453" s="205"/>
      <c r="AM453" s="205"/>
      <c r="AN453" s="205"/>
      <c r="AO453" s="199"/>
      <c r="AP453" s="199"/>
      <c r="AQ453" s="199"/>
      <c r="AR453" s="199"/>
      <c r="AS453" s="199"/>
      <c r="AT453" s="199"/>
      <c r="AU453" s="199"/>
      <c r="AV453" s="199"/>
    </row>
    <row r="454" spans="1:49" s="201" customFormat="1" x14ac:dyDescent="0.3">
      <c r="A454" s="199"/>
      <c r="B454" s="200"/>
      <c r="C454" s="200">
        <v>23</v>
      </c>
      <c r="D454" s="199"/>
      <c r="E454" s="199"/>
      <c r="F454" s="199"/>
      <c r="G454" s="199"/>
      <c r="H454" s="199"/>
      <c r="I454" s="199"/>
      <c r="J454" s="199"/>
      <c r="K454" s="199"/>
      <c r="L454" s="199"/>
      <c r="M454" s="199"/>
      <c r="N454" s="199"/>
      <c r="O454" s="199"/>
      <c r="P454" s="199"/>
      <c r="Q454" s="199"/>
      <c r="R454" s="199"/>
      <c r="S454" s="199"/>
      <c r="T454" s="199"/>
      <c r="U454" s="199"/>
      <c r="V454" s="199"/>
      <c r="W454" s="199"/>
      <c r="X454" s="199"/>
      <c r="Y454" s="199"/>
      <c r="AA454" s="199"/>
      <c r="AB454" s="156" t="s">
        <v>40</v>
      </c>
      <c r="AC454" s="200"/>
      <c r="AD454" s="199">
        <v>100</v>
      </c>
      <c r="AE454" s="199"/>
      <c r="AF454" s="199"/>
      <c r="AG454" s="199"/>
      <c r="AH454" s="199"/>
      <c r="AI454" s="199"/>
      <c r="AJ454" s="199"/>
      <c r="AK454" s="199"/>
      <c r="AL454" s="199"/>
      <c r="AM454" s="199"/>
      <c r="AN454" s="199"/>
      <c r="AO454" s="199"/>
      <c r="AP454" s="199"/>
      <c r="AQ454" s="199"/>
      <c r="AR454" s="199"/>
      <c r="AS454" s="199"/>
      <c r="AT454" s="199"/>
      <c r="AU454" s="199"/>
      <c r="AV454" s="199"/>
      <c r="AW454" s="201" t="s">
        <v>114</v>
      </c>
    </row>
    <row r="455" spans="1:49" s="201" customFormat="1" x14ac:dyDescent="0.3">
      <c r="A455" s="199"/>
      <c r="B455" s="96" t="s">
        <v>204</v>
      </c>
      <c r="C455" s="200"/>
      <c r="D455" s="199">
        <f>C454*AC455/AD456</f>
        <v>23</v>
      </c>
      <c r="E455" s="199">
        <f>C454*AD455/AD456</f>
        <v>23</v>
      </c>
      <c r="F455" s="199">
        <f>C454*AE455/AD456</f>
        <v>1.1499999999999999</v>
      </c>
      <c r="G455" s="199">
        <f>C454*AF455/AD456</f>
        <v>7.13</v>
      </c>
      <c r="H455" s="199">
        <f>C454*AG455/AD456</f>
        <v>13.8</v>
      </c>
      <c r="I455" s="199">
        <f>C454*AH455/AD456</f>
        <v>124.2</v>
      </c>
      <c r="J455" s="199">
        <f>C454*AI455/AD456</f>
        <v>0</v>
      </c>
      <c r="K455" s="199">
        <f>C454*AJ455/AD456</f>
        <v>0</v>
      </c>
      <c r="L455" s="199">
        <f>C454*AK455/AD456</f>
        <v>0</v>
      </c>
      <c r="M455" s="199">
        <f>C454*AL455/AD456</f>
        <v>0</v>
      </c>
      <c r="N455" s="199">
        <f>C454*AM455/AD456</f>
        <v>0</v>
      </c>
      <c r="O455" s="199">
        <f>C454*AN455/AD456</f>
        <v>0</v>
      </c>
      <c r="P455" s="199">
        <f>C454*AO455/AD456</f>
        <v>0</v>
      </c>
      <c r="Q455" s="199">
        <f>C454*AP455/AD456</f>
        <v>0</v>
      </c>
      <c r="R455" s="199">
        <f>C454*AQ455/AD456</f>
        <v>0</v>
      </c>
      <c r="S455" s="199">
        <f>C454*AR455/AD456</f>
        <v>0</v>
      </c>
      <c r="T455" s="199">
        <f>C454*AS455/AD456</f>
        <v>0</v>
      </c>
      <c r="U455" s="199">
        <f>C454*AT455/AD456</f>
        <v>0</v>
      </c>
      <c r="V455" s="199">
        <f>C454*AU455/AD456</f>
        <v>0</v>
      </c>
      <c r="W455" s="199">
        <f>C454*AV455/AD456</f>
        <v>0</v>
      </c>
      <c r="X455" s="199" t="s">
        <v>114</v>
      </c>
      <c r="Y455" s="199">
        <v>46</v>
      </c>
      <c r="AA455" s="199"/>
      <c r="AB455" s="96" t="s">
        <v>204</v>
      </c>
      <c r="AC455" s="200">
        <v>100</v>
      </c>
      <c r="AD455" s="199">
        <v>100</v>
      </c>
      <c r="AE455" s="205">
        <v>5</v>
      </c>
      <c r="AF455" s="206">
        <v>31</v>
      </c>
      <c r="AG455" s="205">
        <v>60</v>
      </c>
      <c r="AH455" s="205">
        <v>540</v>
      </c>
      <c r="AI455" s="199"/>
      <c r="AJ455" s="199"/>
      <c r="AK455" s="199"/>
      <c r="AL455" s="199"/>
      <c r="AM455" s="199"/>
      <c r="AN455" s="199"/>
      <c r="AO455" s="199"/>
      <c r="AP455" s="199"/>
      <c r="AQ455" s="199"/>
      <c r="AR455" s="199"/>
      <c r="AS455" s="199"/>
      <c r="AT455" s="199"/>
      <c r="AU455" s="199"/>
      <c r="AV455" s="199"/>
    </row>
    <row r="456" spans="1:49" s="201" customFormat="1" x14ac:dyDescent="0.3">
      <c r="A456" s="199"/>
      <c r="B456" s="200"/>
      <c r="C456" s="200"/>
      <c r="D456" s="199"/>
      <c r="E456" s="199"/>
      <c r="F456" s="199"/>
      <c r="G456" s="199"/>
      <c r="H456" s="199"/>
      <c r="I456" s="199"/>
      <c r="J456" s="199"/>
      <c r="K456" s="199"/>
      <c r="L456" s="199"/>
      <c r="M456" s="199"/>
      <c r="N456" s="199"/>
      <c r="O456" s="199"/>
      <c r="P456" s="199"/>
      <c r="Q456" s="199"/>
      <c r="R456" s="199"/>
      <c r="S456" s="199"/>
      <c r="T456" s="199"/>
      <c r="U456" s="199"/>
      <c r="V456" s="199"/>
      <c r="W456" s="199"/>
      <c r="X456" s="199"/>
      <c r="Y456" s="199"/>
      <c r="AA456" s="199"/>
      <c r="AB456" s="200"/>
      <c r="AC456" s="200"/>
      <c r="AD456" s="199">
        <v>100</v>
      </c>
      <c r="AE456" s="205">
        <f>SUM(AE455)</f>
        <v>5</v>
      </c>
      <c r="AF456" s="205">
        <f t="shared" ref="AF456:AV456" si="392">SUM(AF455)</f>
        <v>31</v>
      </c>
      <c r="AG456" s="205">
        <f t="shared" si="392"/>
        <v>60</v>
      </c>
      <c r="AH456" s="205">
        <f t="shared" si="392"/>
        <v>540</v>
      </c>
      <c r="AI456" s="205">
        <f t="shared" si="392"/>
        <v>0</v>
      </c>
      <c r="AJ456" s="205">
        <f t="shared" si="392"/>
        <v>0</v>
      </c>
      <c r="AK456" s="205">
        <f t="shared" si="392"/>
        <v>0</v>
      </c>
      <c r="AL456" s="205">
        <f t="shared" si="392"/>
        <v>0</v>
      </c>
      <c r="AM456" s="205">
        <f t="shared" si="392"/>
        <v>0</v>
      </c>
      <c r="AN456" s="205">
        <f t="shared" si="392"/>
        <v>0</v>
      </c>
      <c r="AO456" s="205">
        <f t="shared" si="392"/>
        <v>0</v>
      </c>
      <c r="AP456" s="205">
        <f t="shared" si="392"/>
        <v>0</v>
      </c>
      <c r="AQ456" s="205">
        <f t="shared" si="392"/>
        <v>0</v>
      </c>
      <c r="AR456" s="205">
        <f t="shared" si="392"/>
        <v>0</v>
      </c>
      <c r="AS456" s="205">
        <f t="shared" si="392"/>
        <v>0</v>
      </c>
      <c r="AT456" s="205">
        <f t="shared" si="392"/>
        <v>0</v>
      </c>
      <c r="AU456" s="205">
        <f t="shared" si="392"/>
        <v>0</v>
      </c>
      <c r="AV456" s="205">
        <f t="shared" si="392"/>
        <v>0</v>
      </c>
    </row>
    <row r="457" spans="1:49" s="201" customFormat="1" x14ac:dyDescent="0.3">
      <c r="A457" s="199"/>
      <c r="B457" s="96" t="s">
        <v>205</v>
      </c>
      <c r="C457" s="200">
        <v>100</v>
      </c>
      <c r="D457" s="199"/>
      <c r="E457" s="199"/>
      <c r="F457" s="199"/>
      <c r="G457" s="199"/>
      <c r="H457" s="199"/>
      <c r="I457" s="199"/>
      <c r="J457" s="199"/>
      <c r="K457" s="199"/>
      <c r="L457" s="199"/>
      <c r="M457" s="199"/>
      <c r="N457" s="199"/>
      <c r="O457" s="199"/>
      <c r="P457" s="199"/>
      <c r="Q457" s="199"/>
      <c r="R457" s="199"/>
      <c r="S457" s="199"/>
      <c r="T457" s="199"/>
      <c r="U457" s="199"/>
      <c r="V457" s="199"/>
      <c r="W457" s="199"/>
      <c r="X457" s="199"/>
      <c r="Y457" s="199"/>
      <c r="AA457" s="199"/>
    </row>
    <row r="458" spans="1:49" s="201" customFormat="1" x14ac:dyDescent="0.3">
      <c r="A458" s="199"/>
      <c r="B458" s="200"/>
      <c r="C458" s="200"/>
      <c r="D458" s="199">
        <f>C457*AC458/AD459</f>
        <v>110</v>
      </c>
      <c r="E458" s="199">
        <f>C457*AD458/AD459</f>
        <v>100</v>
      </c>
      <c r="F458" s="199">
        <f>C457*AE458/AD459</f>
        <v>0.4</v>
      </c>
      <c r="G458" s="199">
        <f>C457*AF458/AD459</f>
        <v>0.4</v>
      </c>
      <c r="H458" s="199">
        <f>C457*AG458/AD459</f>
        <v>9.8000000000000007</v>
      </c>
      <c r="I458" s="199">
        <f>C457*AH458/AD459</f>
        <v>47</v>
      </c>
      <c r="J458" s="199">
        <f>C457*AI458/AD459</f>
        <v>0</v>
      </c>
      <c r="K458" s="199">
        <f>C457*AJ458/AD459</f>
        <v>0</v>
      </c>
      <c r="L458" s="199">
        <f>C457*AK458/AD459</f>
        <v>0</v>
      </c>
      <c r="M458" s="199">
        <f>C457*AL458/AD459</f>
        <v>0</v>
      </c>
      <c r="N458" s="199">
        <f>C457*AM458/AD459</f>
        <v>0</v>
      </c>
      <c r="O458" s="199">
        <f>C457*AN458/AD459</f>
        <v>0</v>
      </c>
      <c r="P458" s="199">
        <f>C457*AO458/AD459</f>
        <v>0</v>
      </c>
      <c r="Q458" s="199">
        <f>C457*AP458/AD459</f>
        <v>0</v>
      </c>
      <c r="R458" s="199">
        <f>C457*AQ458/AD459</f>
        <v>0</v>
      </c>
      <c r="S458" s="199">
        <f>C457*AR458/AD459</f>
        <v>0</v>
      </c>
      <c r="T458" s="199">
        <f>C457*AS458/AD459</f>
        <v>0</v>
      </c>
      <c r="U458" s="199">
        <f>C457*AT458/AD459</f>
        <v>0</v>
      </c>
      <c r="V458" s="199">
        <f>C457*AU458/AD459</f>
        <v>0</v>
      </c>
      <c r="W458" s="199">
        <f>C457*AV458/AD459</f>
        <v>0</v>
      </c>
      <c r="X458" s="199" t="s">
        <v>96</v>
      </c>
      <c r="Y458" s="199">
        <v>47</v>
      </c>
      <c r="AA458" s="199"/>
      <c r="AB458" s="17" t="s">
        <v>205</v>
      </c>
      <c r="AC458" s="17">
        <v>110</v>
      </c>
      <c r="AD458" s="17">
        <v>100</v>
      </c>
      <c r="AE458" s="17">
        <v>0.4</v>
      </c>
      <c r="AF458" s="17">
        <v>0.4</v>
      </c>
      <c r="AG458" s="17">
        <v>9.8000000000000007</v>
      </c>
      <c r="AH458" s="17">
        <v>47</v>
      </c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7"/>
      <c r="AV458" s="17"/>
    </row>
    <row r="459" spans="1:49" s="201" customFormat="1" x14ac:dyDescent="0.3">
      <c r="A459" s="199"/>
      <c r="B459" s="200"/>
      <c r="C459" s="200"/>
      <c r="D459" s="199"/>
      <c r="E459" s="199"/>
      <c r="F459" s="199"/>
      <c r="G459" s="199"/>
      <c r="H459" s="199"/>
      <c r="I459" s="199"/>
      <c r="J459" s="199"/>
      <c r="K459" s="199"/>
      <c r="L459" s="199"/>
      <c r="M459" s="199"/>
      <c r="N459" s="199"/>
      <c r="O459" s="199"/>
      <c r="P459" s="199"/>
      <c r="Q459" s="199"/>
      <c r="R459" s="199"/>
      <c r="S459" s="199"/>
      <c r="T459" s="199"/>
      <c r="U459" s="199"/>
      <c r="V459" s="199"/>
      <c r="W459" s="199"/>
      <c r="X459" s="199"/>
      <c r="Y459" s="199"/>
      <c r="AA459" s="199"/>
      <c r="AB459" s="17" t="s">
        <v>132</v>
      </c>
      <c r="AC459" s="17"/>
      <c r="AD459" s="17">
        <v>100</v>
      </c>
      <c r="AE459" s="17">
        <f>SUM(AE458)</f>
        <v>0.4</v>
      </c>
      <c r="AF459" s="17">
        <f t="shared" ref="AF459:AV459" si="393">SUM(AF458)</f>
        <v>0.4</v>
      </c>
      <c r="AG459" s="17">
        <f t="shared" si="393"/>
        <v>9.8000000000000007</v>
      </c>
      <c r="AH459" s="17">
        <f t="shared" si="393"/>
        <v>47</v>
      </c>
      <c r="AI459" s="17">
        <f t="shared" si="393"/>
        <v>0</v>
      </c>
      <c r="AJ459" s="17">
        <f t="shared" si="393"/>
        <v>0</v>
      </c>
      <c r="AK459" s="17">
        <f t="shared" si="393"/>
        <v>0</v>
      </c>
      <c r="AL459" s="17">
        <f t="shared" si="393"/>
        <v>0</v>
      </c>
      <c r="AM459" s="17">
        <f t="shared" si="393"/>
        <v>0</v>
      </c>
      <c r="AN459" s="17">
        <f t="shared" si="393"/>
        <v>0</v>
      </c>
      <c r="AO459" s="17">
        <f t="shared" si="393"/>
        <v>0</v>
      </c>
      <c r="AP459" s="17">
        <f t="shared" si="393"/>
        <v>0</v>
      </c>
      <c r="AQ459" s="17">
        <f t="shared" si="393"/>
        <v>0</v>
      </c>
      <c r="AR459" s="17">
        <f t="shared" si="393"/>
        <v>0</v>
      </c>
      <c r="AS459" s="17">
        <f t="shared" si="393"/>
        <v>0</v>
      </c>
      <c r="AT459" s="17">
        <f t="shared" si="393"/>
        <v>0</v>
      </c>
      <c r="AU459" s="17">
        <f t="shared" si="393"/>
        <v>0</v>
      </c>
      <c r="AV459" s="17">
        <f t="shared" si="393"/>
        <v>0</v>
      </c>
    </row>
    <row r="460" spans="1:49" s="201" customFormat="1" ht="18" x14ac:dyDescent="0.35">
      <c r="A460" s="207" t="s">
        <v>152</v>
      </c>
      <c r="B460" s="17"/>
      <c r="C460" s="111">
        <f>SUM(C452:C459)</f>
        <v>323</v>
      </c>
      <c r="D460" s="111">
        <f t="shared" ref="D460:E460" si="394">SUM(D452:D459)</f>
        <v>333</v>
      </c>
      <c r="E460" s="111">
        <f t="shared" si="394"/>
        <v>323</v>
      </c>
      <c r="F460" s="207">
        <f>SUM(F453:F458)</f>
        <v>1.5499999999999998</v>
      </c>
      <c r="G460" s="207">
        <f t="shared" ref="G460:W460" si="395">SUM(G453:G458)</f>
        <v>7.53</v>
      </c>
      <c r="H460" s="207">
        <f t="shared" si="395"/>
        <v>46</v>
      </c>
      <c r="I460" s="207">
        <f t="shared" si="395"/>
        <v>261.2</v>
      </c>
      <c r="J460" s="207">
        <f t="shared" si="395"/>
        <v>0</v>
      </c>
      <c r="K460" s="207">
        <f t="shared" si="395"/>
        <v>0</v>
      </c>
      <c r="L460" s="207">
        <f t="shared" si="395"/>
        <v>0</v>
      </c>
      <c r="M460" s="207">
        <f t="shared" si="395"/>
        <v>0</v>
      </c>
      <c r="N460" s="207">
        <f t="shared" si="395"/>
        <v>0</v>
      </c>
      <c r="O460" s="207">
        <f t="shared" si="395"/>
        <v>0</v>
      </c>
      <c r="P460" s="207">
        <f t="shared" si="395"/>
        <v>0</v>
      </c>
      <c r="Q460" s="207">
        <f t="shared" si="395"/>
        <v>0</v>
      </c>
      <c r="R460" s="207">
        <f t="shared" si="395"/>
        <v>0</v>
      </c>
      <c r="S460" s="207">
        <f t="shared" si="395"/>
        <v>0</v>
      </c>
      <c r="T460" s="207">
        <f t="shared" si="395"/>
        <v>0</v>
      </c>
      <c r="U460" s="207">
        <f t="shared" si="395"/>
        <v>0</v>
      </c>
      <c r="V460" s="207">
        <f t="shared" si="395"/>
        <v>0</v>
      </c>
      <c r="W460" s="207">
        <f t="shared" si="395"/>
        <v>0</v>
      </c>
      <c r="X460" s="199"/>
      <c r="Y460" s="199"/>
      <c r="AA460" s="199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17"/>
      <c r="AS460" s="17"/>
      <c r="AT460" s="17"/>
      <c r="AU460" s="17"/>
      <c r="AV460" s="17"/>
    </row>
    <row r="461" spans="1:49" ht="18" x14ac:dyDescent="0.35">
      <c r="A461" s="110" t="s">
        <v>134</v>
      </c>
      <c r="B461" s="110"/>
      <c r="C461" s="119"/>
      <c r="D461" s="110"/>
      <c r="E461" s="110"/>
      <c r="F461" s="110"/>
      <c r="G461" s="110"/>
      <c r="H461" s="110"/>
      <c r="I461" s="110"/>
      <c r="J461" s="110"/>
      <c r="K461" s="110"/>
      <c r="L461" s="110"/>
      <c r="M461" s="110"/>
      <c r="N461" s="110"/>
      <c r="O461" s="110"/>
      <c r="P461" s="110"/>
      <c r="Q461" s="110"/>
      <c r="R461" s="110"/>
      <c r="S461" s="110"/>
      <c r="T461" s="110"/>
      <c r="U461" s="110"/>
      <c r="V461" s="110"/>
      <c r="W461" s="110"/>
      <c r="X461" s="110"/>
      <c r="Y461" s="110"/>
    </row>
    <row r="462" spans="1:49" x14ac:dyDescent="0.3">
      <c r="A462" s="17" t="s">
        <v>206</v>
      </c>
      <c r="B462" s="17"/>
      <c r="C462" s="92">
        <v>180</v>
      </c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 t="s">
        <v>207</v>
      </c>
      <c r="Y462" s="17">
        <v>48</v>
      </c>
      <c r="AA462" t="s">
        <v>206</v>
      </c>
      <c r="AW462" t="s">
        <v>207</v>
      </c>
    </row>
    <row r="463" spans="1:49" ht="15" customHeight="1" x14ac:dyDescent="0.3">
      <c r="A463" s="17"/>
      <c r="B463" s="70" t="s">
        <v>55</v>
      </c>
      <c r="C463" s="92"/>
      <c r="D463" s="17">
        <f>C$462*AC463/AD$472</f>
        <v>25.181999999999999</v>
      </c>
      <c r="E463" s="17">
        <f>C$462*AD463/AD$472</f>
        <v>18.521999999999998</v>
      </c>
      <c r="F463" s="84">
        <f>$C$462*AE$463/$AD$472</f>
        <v>0.34200000000000003</v>
      </c>
      <c r="G463" s="84">
        <f t="shared" ref="G463:W463" si="396">$C$462*AF$463/$AD$472</f>
        <v>7.1999999999999995E-2</v>
      </c>
      <c r="H463" s="84">
        <f t="shared" si="396"/>
        <v>2.754</v>
      </c>
      <c r="I463" s="84">
        <f t="shared" si="396"/>
        <v>12.977999999999998</v>
      </c>
      <c r="J463" s="84">
        <f t="shared" si="396"/>
        <v>1.6199999999999999E-2</v>
      </c>
      <c r="K463" s="84">
        <f t="shared" si="396"/>
        <v>1.0799999999999999E-2</v>
      </c>
      <c r="L463" s="84">
        <f t="shared" si="396"/>
        <v>0.33300000000000002</v>
      </c>
      <c r="M463" s="84">
        <f t="shared" si="396"/>
        <v>0</v>
      </c>
      <c r="N463" s="84">
        <f t="shared" si="396"/>
        <v>1.4814000000000001</v>
      </c>
      <c r="O463" s="84">
        <f t="shared" si="396"/>
        <v>0.70380000000000009</v>
      </c>
      <c r="P463" s="84">
        <f t="shared" si="396"/>
        <v>87.3</v>
      </c>
      <c r="Q463" s="84">
        <f t="shared" si="396"/>
        <v>1.6379999999999999</v>
      </c>
      <c r="R463" s="84">
        <f t="shared" si="396"/>
        <v>3.78</v>
      </c>
      <c r="S463" s="84">
        <f t="shared" si="396"/>
        <v>9.36</v>
      </c>
      <c r="T463" s="84">
        <f t="shared" si="396"/>
        <v>0.14580000000000001</v>
      </c>
      <c r="U463" s="84">
        <f t="shared" si="396"/>
        <v>0.93600000000000005</v>
      </c>
      <c r="V463" s="84">
        <f t="shared" si="396"/>
        <v>4.3199999999999995E-2</v>
      </c>
      <c r="W463" s="84">
        <f t="shared" si="396"/>
        <v>5.58</v>
      </c>
      <c r="X463" s="17"/>
      <c r="Y463" s="17"/>
      <c r="AB463" s="86" t="s">
        <v>55</v>
      </c>
      <c r="AC463" s="56">
        <v>139.9</v>
      </c>
      <c r="AD463" s="56">
        <v>102.9</v>
      </c>
      <c r="AE463" s="56">
        <v>1.9</v>
      </c>
      <c r="AF463" s="56">
        <v>0.4</v>
      </c>
      <c r="AG463" s="56">
        <v>15.3</v>
      </c>
      <c r="AH463" s="56">
        <v>72.099999999999994</v>
      </c>
      <c r="AI463" s="64">
        <v>0.09</v>
      </c>
      <c r="AJ463" s="64">
        <v>0.06</v>
      </c>
      <c r="AK463" s="41">
        <v>1.85</v>
      </c>
      <c r="AL463" s="62">
        <v>0</v>
      </c>
      <c r="AM463" s="64">
        <v>8.23</v>
      </c>
      <c r="AN463" s="64">
        <v>3.91</v>
      </c>
      <c r="AO463" s="62">
        <v>485</v>
      </c>
      <c r="AP463" s="63">
        <v>9.1</v>
      </c>
      <c r="AQ463" s="62">
        <v>21</v>
      </c>
      <c r="AR463" s="62">
        <v>52</v>
      </c>
      <c r="AS463" s="64">
        <v>0.81</v>
      </c>
      <c r="AT463" s="30">
        <v>5.2</v>
      </c>
      <c r="AU463" s="64">
        <v>0.24</v>
      </c>
      <c r="AV463" s="28">
        <v>31</v>
      </c>
    </row>
    <row r="464" spans="1:49" ht="15" customHeight="1" x14ac:dyDescent="0.3">
      <c r="A464" s="17"/>
      <c r="B464" s="70" t="s">
        <v>63</v>
      </c>
      <c r="C464" s="92"/>
      <c r="D464" s="17">
        <f t="shared" ref="D464:D471" si="397">C$462*AC464/AD$472</f>
        <v>7.2</v>
      </c>
      <c r="E464" s="17">
        <f t="shared" ref="E464:E471" si="398">C$462*AD464/AD$472</f>
        <v>7.2</v>
      </c>
      <c r="F464" s="84">
        <f>$C$462*AE$464/$AD$472</f>
        <v>0.46800000000000003</v>
      </c>
      <c r="G464" s="84">
        <f t="shared" ref="G464:W464" si="399">$C$462*AF$464/$AD$472</f>
        <v>7.1999999999999995E-2</v>
      </c>
      <c r="H464" s="84">
        <f t="shared" si="399"/>
        <v>4.8419999999999996</v>
      </c>
      <c r="I464" s="84">
        <f t="shared" si="399"/>
        <v>21.852</v>
      </c>
      <c r="J464" s="84">
        <f t="shared" si="399"/>
        <v>3.5999999999999999E-3</v>
      </c>
      <c r="K464" s="84">
        <f t="shared" si="399"/>
        <v>1.8E-3</v>
      </c>
      <c r="L464" s="84">
        <f t="shared" si="399"/>
        <v>0</v>
      </c>
      <c r="M464" s="84">
        <f t="shared" si="399"/>
        <v>0</v>
      </c>
      <c r="N464" s="84">
        <f t="shared" si="399"/>
        <v>0</v>
      </c>
      <c r="O464" s="84">
        <f t="shared" si="399"/>
        <v>0.65700000000000003</v>
      </c>
      <c r="P464" s="84">
        <f t="shared" si="399"/>
        <v>5.9760000000000009</v>
      </c>
      <c r="Q464" s="84">
        <f t="shared" si="399"/>
        <v>0.50399999999999989</v>
      </c>
      <c r="R464" s="84">
        <f t="shared" si="399"/>
        <v>3.06</v>
      </c>
      <c r="S464" s="84">
        <f t="shared" si="399"/>
        <v>9.36</v>
      </c>
      <c r="T464" s="84">
        <f t="shared" si="399"/>
        <v>6.2999999999999987E-2</v>
      </c>
      <c r="U464" s="84">
        <f t="shared" si="399"/>
        <v>0.108</v>
      </c>
      <c r="V464" s="84">
        <f t="shared" si="399"/>
        <v>0.95760000000000001</v>
      </c>
      <c r="W464" s="84">
        <f t="shared" si="399"/>
        <v>3.6</v>
      </c>
      <c r="X464" s="17"/>
      <c r="Y464" s="17"/>
      <c r="AB464" s="86" t="s">
        <v>63</v>
      </c>
      <c r="AC464" s="57">
        <v>40</v>
      </c>
      <c r="AD464" s="57">
        <v>40</v>
      </c>
      <c r="AE464" s="56">
        <v>2.6</v>
      </c>
      <c r="AF464" s="56">
        <v>0.4</v>
      </c>
      <c r="AG464" s="56">
        <v>26.9</v>
      </c>
      <c r="AH464" s="56">
        <v>121.4</v>
      </c>
      <c r="AI464" s="64">
        <v>0.02</v>
      </c>
      <c r="AJ464" s="64">
        <v>0.01</v>
      </c>
      <c r="AK464" s="28">
        <v>0</v>
      </c>
      <c r="AL464" s="62">
        <v>0</v>
      </c>
      <c r="AM464" s="62">
        <v>0</v>
      </c>
      <c r="AN464" s="64">
        <v>3.65</v>
      </c>
      <c r="AO464" s="63">
        <v>33.200000000000003</v>
      </c>
      <c r="AP464" s="63">
        <v>2.8</v>
      </c>
      <c r="AQ464" s="62">
        <v>17</v>
      </c>
      <c r="AR464" s="62">
        <v>52</v>
      </c>
      <c r="AS464" s="64">
        <v>0.35</v>
      </c>
      <c r="AT464" s="30">
        <v>0.6</v>
      </c>
      <c r="AU464" s="64">
        <v>5.32</v>
      </c>
      <c r="AV464" s="28">
        <v>20</v>
      </c>
    </row>
    <row r="465" spans="1:49" ht="15" customHeight="1" x14ac:dyDescent="0.3">
      <c r="A465" s="17"/>
      <c r="B465" s="70" t="s">
        <v>50</v>
      </c>
      <c r="C465" s="92"/>
      <c r="D465" s="17">
        <f t="shared" si="397"/>
        <v>2.25</v>
      </c>
      <c r="E465" s="17">
        <f t="shared" si="398"/>
        <v>1.8</v>
      </c>
      <c r="F465" s="84">
        <f>$C$462*AE$465/$AD$472</f>
        <v>1.7999999999999999E-2</v>
      </c>
      <c r="G465" s="84">
        <f t="shared" ref="G465:W465" si="400">$C$462*AF$465/$AD$472</f>
        <v>0</v>
      </c>
      <c r="H465" s="84">
        <f t="shared" si="400"/>
        <v>0.12599999999999997</v>
      </c>
      <c r="I465" s="84">
        <f t="shared" si="400"/>
        <v>0.66600000000000004</v>
      </c>
      <c r="J465" s="84">
        <f t="shared" si="400"/>
        <v>0</v>
      </c>
      <c r="K465" s="84">
        <f t="shared" si="400"/>
        <v>0</v>
      </c>
      <c r="L465" s="84">
        <f t="shared" si="400"/>
        <v>0</v>
      </c>
      <c r="M465" s="84">
        <f t="shared" si="400"/>
        <v>0</v>
      </c>
      <c r="N465" s="84">
        <f t="shared" si="400"/>
        <v>7.1999999999999995E-2</v>
      </c>
      <c r="O465" s="84">
        <f t="shared" si="400"/>
        <v>5.3999999999999999E-2</v>
      </c>
      <c r="P465" s="84">
        <f t="shared" si="400"/>
        <v>2.61</v>
      </c>
      <c r="Q465" s="84">
        <f t="shared" si="400"/>
        <v>0.48600000000000004</v>
      </c>
      <c r="R465" s="84">
        <f t="shared" si="400"/>
        <v>0.216</v>
      </c>
      <c r="S465" s="84">
        <f t="shared" si="400"/>
        <v>0.91799999999999993</v>
      </c>
      <c r="T465" s="84">
        <f t="shared" si="400"/>
        <v>1.2600000000000002E-2</v>
      </c>
      <c r="U465" s="84">
        <f t="shared" si="400"/>
        <v>5.3999999999999999E-2</v>
      </c>
      <c r="V465" s="84">
        <f t="shared" si="400"/>
        <v>7.1999999999999998E-3</v>
      </c>
      <c r="W465" s="84">
        <f t="shared" si="400"/>
        <v>0.55800000000000005</v>
      </c>
      <c r="X465" s="17"/>
      <c r="Y465" s="17"/>
      <c r="AB465" s="86" t="s">
        <v>50</v>
      </c>
      <c r="AC465" s="56">
        <v>12.5</v>
      </c>
      <c r="AD465" s="57">
        <v>10</v>
      </c>
      <c r="AE465" s="56">
        <v>0.1</v>
      </c>
      <c r="AF465" s="57">
        <v>0</v>
      </c>
      <c r="AG465" s="56">
        <v>0.7</v>
      </c>
      <c r="AH465" s="56">
        <v>3.7</v>
      </c>
      <c r="AI465" s="62">
        <v>0</v>
      </c>
      <c r="AJ465" s="62">
        <v>0</v>
      </c>
      <c r="AK465" s="28">
        <v>0</v>
      </c>
      <c r="AL465" s="62">
        <v>0</v>
      </c>
      <c r="AM465" s="63">
        <v>0.4</v>
      </c>
      <c r="AN465" s="63">
        <v>0.3</v>
      </c>
      <c r="AO465" s="63">
        <v>14.5</v>
      </c>
      <c r="AP465" s="63">
        <v>2.7</v>
      </c>
      <c r="AQ465" s="63">
        <v>1.2</v>
      </c>
      <c r="AR465" s="63">
        <v>5.0999999999999996</v>
      </c>
      <c r="AS465" s="64">
        <v>7.0000000000000007E-2</v>
      </c>
      <c r="AT465" s="30">
        <v>0.3</v>
      </c>
      <c r="AU465" s="64">
        <v>0.04</v>
      </c>
      <c r="AV465" s="30">
        <v>3.1</v>
      </c>
    </row>
    <row r="466" spans="1:49" x14ac:dyDescent="0.3">
      <c r="A466" s="17"/>
      <c r="B466" s="70" t="s">
        <v>51</v>
      </c>
      <c r="C466" s="92"/>
      <c r="D466" s="17">
        <f t="shared" si="397"/>
        <v>11.555999999999999</v>
      </c>
      <c r="E466" s="17">
        <f t="shared" si="398"/>
        <v>9.2520000000000007</v>
      </c>
      <c r="F466" s="84">
        <f>$C$462*AE$466/$AD$472</f>
        <v>0.108</v>
      </c>
      <c r="G466" s="84">
        <f t="shared" ref="G466:W466" si="401">$C$462*AF$466/$AD$472</f>
        <v>0</v>
      </c>
      <c r="H466" s="84">
        <f t="shared" si="401"/>
        <v>0.57599999999999996</v>
      </c>
      <c r="I466" s="84">
        <f t="shared" si="401"/>
        <v>2.8439999999999999</v>
      </c>
      <c r="J466" s="84">
        <f t="shared" si="401"/>
        <v>3.5999999999999999E-3</v>
      </c>
      <c r="K466" s="84">
        <f t="shared" si="401"/>
        <v>5.3999999999999994E-3</v>
      </c>
      <c r="L466" s="84">
        <f t="shared" si="401"/>
        <v>111.06</v>
      </c>
      <c r="M466" s="84">
        <f t="shared" si="401"/>
        <v>0</v>
      </c>
      <c r="N466" s="84">
        <f t="shared" si="401"/>
        <v>0.18540000000000001</v>
      </c>
      <c r="O466" s="84">
        <f t="shared" si="401"/>
        <v>1.4759999999999998</v>
      </c>
      <c r="P466" s="84">
        <f t="shared" si="401"/>
        <v>15.353999999999999</v>
      </c>
      <c r="Q466" s="84">
        <f t="shared" si="401"/>
        <v>2.16</v>
      </c>
      <c r="R466" s="84">
        <f t="shared" si="401"/>
        <v>3.06</v>
      </c>
      <c r="S466" s="84">
        <f t="shared" si="401"/>
        <v>4.5</v>
      </c>
      <c r="T466" s="84">
        <f t="shared" si="401"/>
        <v>5.5799999999999995E-2</v>
      </c>
      <c r="U466" s="84">
        <f t="shared" si="401"/>
        <v>0.46800000000000003</v>
      </c>
      <c r="V466" s="84">
        <f t="shared" si="401"/>
        <v>8.9999999999999993E-3</v>
      </c>
      <c r="W466" s="84">
        <f t="shared" si="401"/>
        <v>5.04</v>
      </c>
      <c r="X466" s="17"/>
      <c r="Y466" s="17"/>
      <c r="AB466" s="86" t="s">
        <v>51</v>
      </c>
      <c r="AC466" s="56">
        <v>64.2</v>
      </c>
      <c r="AD466" s="56">
        <v>51.4</v>
      </c>
      <c r="AE466" s="56">
        <v>0.6</v>
      </c>
      <c r="AF466" s="57">
        <v>0</v>
      </c>
      <c r="AG466" s="56">
        <v>3.2</v>
      </c>
      <c r="AH466" s="56">
        <v>15.8</v>
      </c>
      <c r="AI466" s="64">
        <v>0.02</v>
      </c>
      <c r="AJ466" s="64">
        <v>0.03</v>
      </c>
      <c r="AK466" s="42">
        <v>617</v>
      </c>
      <c r="AL466" s="62">
        <v>0</v>
      </c>
      <c r="AM466" s="64">
        <v>1.03</v>
      </c>
      <c r="AN466" s="63">
        <v>8.1999999999999993</v>
      </c>
      <c r="AO466" s="63">
        <v>85.3</v>
      </c>
      <c r="AP466" s="62">
        <v>12</v>
      </c>
      <c r="AQ466" s="62">
        <v>17</v>
      </c>
      <c r="AR466" s="62">
        <v>25</v>
      </c>
      <c r="AS466" s="64">
        <v>0.31</v>
      </c>
      <c r="AT466" s="30">
        <v>2.6</v>
      </c>
      <c r="AU466" s="64">
        <v>0.05</v>
      </c>
      <c r="AV466" s="28">
        <v>28</v>
      </c>
    </row>
    <row r="467" spans="1:49" x14ac:dyDescent="0.3">
      <c r="A467" s="17"/>
      <c r="B467" s="70" t="s">
        <v>43</v>
      </c>
      <c r="C467" s="92"/>
      <c r="D467" s="17">
        <f t="shared" si="397"/>
        <v>13.5</v>
      </c>
      <c r="E467" s="17">
        <f t="shared" si="398"/>
        <v>10.8</v>
      </c>
      <c r="F467" s="84">
        <f>$C$462*AE$467/$AD$472</f>
        <v>0.09</v>
      </c>
      <c r="G467" s="84">
        <f t="shared" ref="G467:W467" si="402">$C$462*AF$467/$AD$472</f>
        <v>1.7999999999999999E-2</v>
      </c>
      <c r="H467" s="84">
        <f t="shared" si="402"/>
        <v>0.25199999999999995</v>
      </c>
      <c r="I467" s="84">
        <f t="shared" si="402"/>
        <v>1.3859999999999999</v>
      </c>
      <c r="J467" s="84">
        <f t="shared" si="402"/>
        <v>1.8E-3</v>
      </c>
      <c r="K467" s="84">
        <f t="shared" si="402"/>
        <v>3.5999999999999999E-3</v>
      </c>
      <c r="L467" s="84">
        <f t="shared" si="402"/>
        <v>0.64800000000000002</v>
      </c>
      <c r="M467" s="84">
        <f t="shared" si="402"/>
        <v>0</v>
      </c>
      <c r="N467" s="84">
        <f t="shared" si="402"/>
        <v>0.432</v>
      </c>
      <c r="O467" s="84">
        <f t="shared" si="402"/>
        <v>0.65700000000000003</v>
      </c>
      <c r="P467" s="84">
        <f t="shared" si="402"/>
        <v>12.635999999999999</v>
      </c>
      <c r="Q467" s="84">
        <f t="shared" si="402"/>
        <v>2.16</v>
      </c>
      <c r="R467" s="84">
        <f t="shared" si="402"/>
        <v>1.3140000000000001</v>
      </c>
      <c r="S467" s="84">
        <f t="shared" si="402"/>
        <v>3.96</v>
      </c>
      <c r="T467" s="84">
        <f t="shared" si="402"/>
        <v>5.5799999999999995E-2</v>
      </c>
      <c r="U467" s="84">
        <f t="shared" si="402"/>
        <v>0.32400000000000001</v>
      </c>
      <c r="V467" s="84">
        <f t="shared" si="402"/>
        <v>2.8799999999999999E-2</v>
      </c>
      <c r="W467" s="84">
        <f t="shared" si="402"/>
        <v>1.8</v>
      </c>
      <c r="X467" s="17"/>
      <c r="Y467" s="17"/>
      <c r="AB467" s="86" t="s">
        <v>43</v>
      </c>
      <c r="AC467" s="57">
        <v>75</v>
      </c>
      <c r="AD467" s="57">
        <v>60</v>
      </c>
      <c r="AE467" s="56">
        <v>0.5</v>
      </c>
      <c r="AF467" s="56">
        <v>0.1</v>
      </c>
      <c r="AG467" s="56">
        <v>1.4</v>
      </c>
      <c r="AH467" s="56">
        <v>7.7</v>
      </c>
      <c r="AI467" s="64">
        <v>0.01</v>
      </c>
      <c r="AJ467" s="64">
        <v>0.02</v>
      </c>
      <c r="AK467" s="40">
        <v>3.6</v>
      </c>
      <c r="AL467" s="62">
        <v>0</v>
      </c>
      <c r="AM467" s="63">
        <v>2.4</v>
      </c>
      <c r="AN467" s="64">
        <v>3.65</v>
      </c>
      <c r="AO467" s="63">
        <v>70.2</v>
      </c>
      <c r="AP467" s="62">
        <v>12</v>
      </c>
      <c r="AQ467" s="63">
        <v>7.3</v>
      </c>
      <c r="AR467" s="62">
        <v>22</v>
      </c>
      <c r="AS467" s="64">
        <v>0.31</v>
      </c>
      <c r="AT467" s="30">
        <v>1.8</v>
      </c>
      <c r="AU467" s="64">
        <v>0.16</v>
      </c>
      <c r="AV467" s="28">
        <v>10</v>
      </c>
    </row>
    <row r="468" spans="1:49" ht="15" customHeight="1" x14ac:dyDescent="0.3">
      <c r="A468" s="17"/>
      <c r="B468" s="70" t="s">
        <v>67</v>
      </c>
      <c r="C468" s="92"/>
      <c r="D468" s="17">
        <f t="shared" si="397"/>
        <v>1.5840000000000003</v>
      </c>
      <c r="E468" s="17">
        <f t="shared" si="398"/>
        <v>1.26</v>
      </c>
      <c r="F468" s="84">
        <f>$C$462*AE$468/$AD$472</f>
        <v>3.5999999999999997E-2</v>
      </c>
      <c r="G468" s="84">
        <f t="shared" ref="G468:W468" si="403">$C$462*AF$468/$AD$472</f>
        <v>0</v>
      </c>
      <c r="H468" s="84">
        <f t="shared" si="403"/>
        <v>0.09</v>
      </c>
      <c r="I468" s="84">
        <f t="shared" si="403"/>
        <v>0.55800000000000005</v>
      </c>
      <c r="J468" s="84">
        <f t="shared" si="403"/>
        <v>0</v>
      </c>
      <c r="K468" s="84">
        <f t="shared" si="403"/>
        <v>0</v>
      </c>
      <c r="L468" s="84">
        <f t="shared" si="403"/>
        <v>7.1820000000000004</v>
      </c>
      <c r="M468" s="84">
        <f t="shared" si="403"/>
        <v>0</v>
      </c>
      <c r="N468" s="84">
        <f t="shared" si="403"/>
        <v>0.75600000000000001</v>
      </c>
      <c r="O468" s="84">
        <f t="shared" si="403"/>
        <v>0.32580000000000003</v>
      </c>
      <c r="P468" s="84">
        <f t="shared" si="403"/>
        <v>8.3699999999999992</v>
      </c>
      <c r="Q468" s="84">
        <f t="shared" si="403"/>
        <v>2.7</v>
      </c>
      <c r="R468" s="84">
        <f t="shared" si="403"/>
        <v>0.93600000000000005</v>
      </c>
      <c r="S468" s="84">
        <f t="shared" si="403"/>
        <v>1.044</v>
      </c>
      <c r="T468" s="84">
        <f t="shared" si="403"/>
        <v>2.1599999999999998E-2</v>
      </c>
      <c r="U468" s="84">
        <f t="shared" si="403"/>
        <v>5.3999999999999999E-2</v>
      </c>
      <c r="V468" s="84">
        <f t="shared" si="403"/>
        <v>1.8E-3</v>
      </c>
      <c r="W468" s="84">
        <f t="shared" si="403"/>
        <v>2.88</v>
      </c>
      <c r="X468" s="17"/>
      <c r="Y468" s="17"/>
      <c r="AB468" s="86" t="s">
        <v>67</v>
      </c>
      <c r="AC468" s="56">
        <v>8.8000000000000007</v>
      </c>
      <c r="AD468" s="57">
        <v>7</v>
      </c>
      <c r="AE468" s="56">
        <v>0.2</v>
      </c>
      <c r="AF468" s="57">
        <v>0</v>
      </c>
      <c r="AG468" s="56">
        <v>0.5</v>
      </c>
      <c r="AH468" s="56">
        <v>3.1</v>
      </c>
      <c r="AI468" s="62">
        <v>0</v>
      </c>
      <c r="AJ468" s="62">
        <v>0</v>
      </c>
      <c r="AK468" s="29">
        <v>39.9</v>
      </c>
      <c r="AL468" s="62">
        <v>0</v>
      </c>
      <c r="AM468" s="63">
        <v>4.2</v>
      </c>
      <c r="AN468" s="64">
        <v>1.81</v>
      </c>
      <c r="AO468" s="63">
        <v>46.5</v>
      </c>
      <c r="AP468" s="62">
        <v>15</v>
      </c>
      <c r="AQ468" s="63">
        <v>5.2</v>
      </c>
      <c r="AR468" s="63">
        <v>5.8</v>
      </c>
      <c r="AS468" s="64">
        <v>0.12</v>
      </c>
      <c r="AT468" s="30">
        <v>0.3</v>
      </c>
      <c r="AU468" s="64">
        <v>0.01</v>
      </c>
      <c r="AV468" s="28">
        <v>16</v>
      </c>
    </row>
    <row r="469" spans="1:49" ht="15" customHeight="1" x14ac:dyDescent="0.3">
      <c r="A469" s="17"/>
      <c r="B469" s="70" t="s">
        <v>46</v>
      </c>
      <c r="C469" s="92"/>
      <c r="D469" s="17">
        <f t="shared" si="397"/>
        <v>1.548</v>
      </c>
      <c r="E469" s="17">
        <f t="shared" si="398"/>
        <v>1.548</v>
      </c>
      <c r="F469" s="84">
        <f>$C$462*AE$469/$AD$472</f>
        <v>0</v>
      </c>
      <c r="G469" s="84">
        <f t="shared" ref="G469:W469" si="404">$C$462*AF$469/$AD$472</f>
        <v>1.3680000000000001</v>
      </c>
      <c r="H469" s="84">
        <f t="shared" si="404"/>
        <v>0</v>
      </c>
      <c r="I469" s="84">
        <f t="shared" si="404"/>
        <v>12.24</v>
      </c>
      <c r="J469" s="84">
        <f t="shared" si="404"/>
        <v>0</v>
      </c>
      <c r="K469" s="84">
        <f t="shared" si="404"/>
        <v>0</v>
      </c>
      <c r="L469" s="84">
        <f t="shared" si="404"/>
        <v>0</v>
      </c>
      <c r="M469" s="84">
        <f t="shared" si="404"/>
        <v>0</v>
      </c>
      <c r="N469" s="84">
        <f t="shared" si="404"/>
        <v>0</v>
      </c>
      <c r="O469" s="84">
        <f t="shared" si="404"/>
        <v>0</v>
      </c>
      <c r="P469" s="84">
        <f t="shared" si="404"/>
        <v>0</v>
      </c>
      <c r="Q469" s="84">
        <f t="shared" si="404"/>
        <v>0</v>
      </c>
      <c r="R469" s="84">
        <f t="shared" si="404"/>
        <v>0</v>
      </c>
      <c r="S469" s="84">
        <f t="shared" si="404"/>
        <v>3.5999999999999997E-2</v>
      </c>
      <c r="T469" s="84">
        <f t="shared" si="404"/>
        <v>0</v>
      </c>
      <c r="U469" s="84">
        <f t="shared" si="404"/>
        <v>0</v>
      </c>
      <c r="V469" s="84">
        <f t="shared" si="404"/>
        <v>0</v>
      </c>
      <c r="W469" s="84">
        <f t="shared" si="404"/>
        <v>0</v>
      </c>
      <c r="X469" s="17"/>
      <c r="Y469" s="17"/>
      <c r="AB469" s="86" t="s">
        <v>46</v>
      </c>
      <c r="AC469" s="56">
        <v>8.6</v>
      </c>
      <c r="AD469" s="56">
        <v>8.6</v>
      </c>
      <c r="AE469" s="57">
        <v>0</v>
      </c>
      <c r="AF469" s="56">
        <v>7.6</v>
      </c>
      <c r="AG469" s="57">
        <v>0</v>
      </c>
      <c r="AH469" s="57">
        <v>68</v>
      </c>
      <c r="AI469" s="62">
        <v>0</v>
      </c>
      <c r="AJ469" s="62">
        <v>0</v>
      </c>
      <c r="AK469" s="28">
        <v>0</v>
      </c>
      <c r="AL469" s="62">
        <v>0</v>
      </c>
      <c r="AM469" s="62">
        <v>0</v>
      </c>
      <c r="AN469" s="62">
        <v>0</v>
      </c>
      <c r="AO469" s="62">
        <v>0</v>
      </c>
      <c r="AP469" s="62">
        <v>0</v>
      </c>
      <c r="AQ469" s="62">
        <v>0</v>
      </c>
      <c r="AR469" s="63">
        <v>0.2</v>
      </c>
      <c r="AS469" s="62">
        <v>0</v>
      </c>
      <c r="AT469" s="28">
        <v>0</v>
      </c>
      <c r="AU469" s="62">
        <v>0</v>
      </c>
      <c r="AV469" s="28">
        <v>0</v>
      </c>
    </row>
    <row r="470" spans="1:49" ht="15" customHeight="1" x14ac:dyDescent="0.3">
      <c r="A470" s="17"/>
      <c r="B470" s="70" t="s">
        <v>38</v>
      </c>
      <c r="C470" s="92"/>
      <c r="D470" s="17">
        <f t="shared" si="397"/>
        <v>0.27</v>
      </c>
      <c r="E470" s="17">
        <f t="shared" si="398"/>
        <v>0.27</v>
      </c>
      <c r="F470" s="84">
        <f>$C$462*AE$470/$AD$472</f>
        <v>0</v>
      </c>
      <c r="G470" s="84">
        <f t="shared" ref="G470:W470" si="405">$C$462*AF$470/$AD$472</f>
        <v>0</v>
      </c>
      <c r="H470" s="84">
        <f t="shared" si="405"/>
        <v>0</v>
      </c>
      <c r="I470" s="84">
        <f t="shared" si="405"/>
        <v>0</v>
      </c>
      <c r="J470" s="84">
        <f t="shared" si="405"/>
        <v>0</v>
      </c>
      <c r="K470" s="84">
        <f t="shared" si="405"/>
        <v>0</v>
      </c>
      <c r="L470" s="84">
        <f t="shared" si="405"/>
        <v>0</v>
      </c>
      <c r="M470" s="84">
        <f t="shared" si="405"/>
        <v>0</v>
      </c>
      <c r="N470" s="84">
        <f t="shared" si="405"/>
        <v>0</v>
      </c>
      <c r="O470" s="84">
        <f t="shared" si="405"/>
        <v>79.38</v>
      </c>
      <c r="P470" s="84">
        <f t="shared" si="405"/>
        <v>1.9800000000000002E-2</v>
      </c>
      <c r="Q470" s="84">
        <f t="shared" si="405"/>
        <v>0.88200000000000012</v>
      </c>
      <c r="R470" s="84">
        <f t="shared" si="405"/>
        <v>5.3999999999999999E-2</v>
      </c>
      <c r="S470" s="84">
        <f t="shared" si="405"/>
        <v>0.18</v>
      </c>
      <c r="T470" s="84">
        <f t="shared" si="405"/>
        <v>7.1999999999999998E-3</v>
      </c>
      <c r="U470" s="84">
        <f t="shared" si="405"/>
        <v>10.8</v>
      </c>
      <c r="V470" s="84">
        <f t="shared" si="405"/>
        <v>0</v>
      </c>
      <c r="W470" s="84">
        <f t="shared" si="405"/>
        <v>0</v>
      </c>
      <c r="X470" s="17"/>
      <c r="Y470" s="17"/>
      <c r="AB470" s="86" t="s">
        <v>38</v>
      </c>
      <c r="AC470" s="56">
        <v>1.5</v>
      </c>
      <c r="AD470" s="56">
        <v>1.5</v>
      </c>
      <c r="AE470" s="57">
        <v>0</v>
      </c>
      <c r="AF470" s="57">
        <v>0</v>
      </c>
      <c r="AG470" s="57">
        <v>0</v>
      </c>
      <c r="AH470" s="57">
        <v>0</v>
      </c>
      <c r="AI470" s="62">
        <v>0</v>
      </c>
      <c r="AJ470" s="62">
        <v>0</v>
      </c>
      <c r="AK470" s="28">
        <v>0</v>
      </c>
      <c r="AL470" s="62">
        <v>0</v>
      </c>
      <c r="AM470" s="62">
        <v>0</v>
      </c>
      <c r="AN470" s="62">
        <v>441</v>
      </c>
      <c r="AO470" s="64">
        <v>0.11</v>
      </c>
      <c r="AP470" s="63">
        <v>4.9000000000000004</v>
      </c>
      <c r="AQ470" s="63">
        <v>0.3</v>
      </c>
      <c r="AR470" s="62">
        <v>1</v>
      </c>
      <c r="AS470" s="64">
        <v>0.04</v>
      </c>
      <c r="AT470" s="28">
        <v>60</v>
      </c>
      <c r="AU470" s="62">
        <v>0</v>
      </c>
      <c r="AV470" s="28">
        <v>0</v>
      </c>
    </row>
    <row r="471" spans="1:49" x14ac:dyDescent="0.3">
      <c r="A471" s="17"/>
      <c r="B471" s="70" t="s">
        <v>39</v>
      </c>
      <c r="C471" s="92"/>
      <c r="D471" s="17">
        <f t="shared" si="397"/>
        <v>162</v>
      </c>
      <c r="E471" s="17">
        <f t="shared" si="398"/>
        <v>162</v>
      </c>
      <c r="F471" s="84">
        <f>$C$462*AE$471/$AD$472</f>
        <v>0</v>
      </c>
      <c r="G471" s="84">
        <f t="shared" ref="G471:W471" si="406">$C$462*AF$471/$AD$472</f>
        <v>0</v>
      </c>
      <c r="H471" s="84">
        <f t="shared" si="406"/>
        <v>0</v>
      </c>
      <c r="I471" s="84">
        <f t="shared" si="406"/>
        <v>0</v>
      </c>
      <c r="J471" s="84">
        <f t="shared" si="406"/>
        <v>0</v>
      </c>
      <c r="K471" s="84">
        <f t="shared" si="406"/>
        <v>0</v>
      </c>
      <c r="L471" s="84">
        <f t="shared" si="406"/>
        <v>0</v>
      </c>
      <c r="M471" s="84">
        <f t="shared" si="406"/>
        <v>0</v>
      </c>
      <c r="N471" s="84">
        <f t="shared" si="406"/>
        <v>0</v>
      </c>
      <c r="O471" s="84">
        <f t="shared" si="406"/>
        <v>0</v>
      </c>
      <c r="P471" s="84">
        <f t="shared" si="406"/>
        <v>0</v>
      </c>
      <c r="Q471" s="84">
        <f t="shared" si="406"/>
        <v>0</v>
      </c>
      <c r="R471" s="84">
        <f t="shared" si="406"/>
        <v>0</v>
      </c>
      <c r="S471" s="84">
        <f t="shared" si="406"/>
        <v>0</v>
      </c>
      <c r="T471" s="84">
        <f t="shared" si="406"/>
        <v>0</v>
      </c>
      <c r="U471" s="84">
        <f t="shared" si="406"/>
        <v>0</v>
      </c>
      <c r="V471" s="84">
        <f t="shared" si="406"/>
        <v>0</v>
      </c>
      <c r="W471" s="84">
        <f t="shared" si="406"/>
        <v>0</v>
      </c>
      <c r="X471" s="17"/>
      <c r="Y471" s="17"/>
      <c r="AB471" s="86" t="s">
        <v>39</v>
      </c>
      <c r="AC471" s="57">
        <v>900</v>
      </c>
      <c r="AD471" s="57">
        <v>900</v>
      </c>
      <c r="AE471" s="57">
        <v>0</v>
      </c>
      <c r="AF471" s="57">
        <v>0</v>
      </c>
      <c r="AG471" s="57">
        <v>0</v>
      </c>
      <c r="AH471" s="57">
        <v>0</v>
      </c>
      <c r="AI471" s="62">
        <v>0</v>
      </c>
      <c r="AJ471" s="62">
        <v>0</v>
      </c>
      <c r="AK471" s="28">
        <v>0</v>
      </c>
      <c r="AL471" s="62">
        <v>0</v>
      </c>
      <c r="AM471" s="62">
        <v>0</v>
      </c>
      <c r="AN471" s="62">
        <v>0</v>
      </c>
      <c r="AO471" s="62">
        <v>0</v>
      </c>
      <c r="AP471" s="62">
        <v>0</v>
      </c>
      <c r="AQ471" s="62">
        <v>0</v>
      </c>
      <c r="AR471" s="62">
        <v>0</v>
      </c>
      <c r="AS471" s="62">
        <v>0</v>
      </c>
      <c r="AT471" s="28">
        <v>0</v>
      </c>
      <c r="AU471" s="62">
        <v>0</v>
      </c>
      <c r="AV471" s="28">
        <v>0</v>
      </c>
    </row>
    <row r="472" spans="1:49" x14ac:dyDescent="0.3">
      <c r="A472" s="17"/>
      <c r="B472" s="69" t="s">
        <v>40</v>
      </c>
      <c r="C472" s="92"/>
      <c r="D472" s="17"/>
      <c r="E472" s="17"/>
      <c r="F472" s="18">
        <f>SUM(F463:F471)</f>
        <v>1.0620000000000001</v>
      </c>
      <c r="G472" s="18">
        <f t="shared" ref="G472:W472" si="407">SUM(G463:G471)</f>
        <v>1.53</v>
      </c>
      <c r="H472" s="18">
        <f t="shared" si="407"/>
        <v>8.64</v>
      </c>
      <c r="I472" s="18">
        <f t="shared" si="407"/>
        <v>52.524000000000001</v>
      </c>
      <c r="J472" s="18">
        <f t="shared" si="407"/>
        <v>2.5199999999999997E-2</v>
      </c>
      <c r="K472" s="18">
        <f t="shared" si="407"/>
        <v>2.1599999999999998E-2</v>
      </c>
      <c r="L472" s="18">
        <f t="shared" si="407"/>
        <v>119.223</v>
      </c>
      <c r="M472" s="18">
        <f t="shared" si="407"/>
        <v>0</v>
      </c>
      <c r="N472" s="18">
        <f t="shared" si="407"/>
        <v>2.9268000000000001</v>
      </c>
      <c r="O472" s="18">
        <f t="shared" si="407"/>
        <v>83.253599999999992</v>
      </c>
      <c r="P472" s="18">
        <f t="shared" si="407"/>
        <v>132.26579999999998</v>
      </c>
      <c r="Q472" s="18">
        <f t="shared" si="407"/>
        <v>10.53</v>
      </c>
      <c r="R472" s="18">
        <f t="shared" si="407"/>
        <v>12.42</v>
      </c>
      <c r="S472" s="18">
        <f t="shared" si="407"/>
        <v>29.358000000000001</v>
      </c>
      <c r="T472" s="18">
        <f t="shared" si="407"/>
        <v>0.36180000000000001</v>
      </c>
      <c r="U472" s="18">
        <f t="shared" si="407"/>
        <v>12.744000000000002</v>
      </c>
      <c r="V472" s="18">
        <f t="shared" si="407"/>
        <v>1.0475999999999999</v>
      </c>
      <c r="W472" s="18">
        <f t="shared" si="407"/>
        <v>19.457999999999998</v>
      </c>
      <c r="X472" s="17"/>
      <c r="Y472" s="17"/>
      <c r="AB472" s="87" t="s">
        <v>40</v>
      </c>
      <c r="AC472" s="59"/>
      <c r="AD472" s="60">
        <v>1000</v>
      </c>
      <c r="AE472" s="61">
        <v>5.9</v>
      </c>
      <c r="AF472" s="61">
        <v>8.5</v>
      </c>
      <c r="AG472" s="60">
        <v>48</v>
      </c>
      <c r="AH472" s="61">
        <v>291.8</v>
      </c>
      <c r="AI472" s="65">
        <v>0.14000000000000001</v>
      </c>
      <c r="AJ472" s="65">
        <v>0.12</v>
      </c>
      <c r="AK472" s="33">
        <v>662</v>
      </c>
      <c r="AL472" s="66">
        <v>0</v>
      </c>
      <c r="AM472" s="83">
        <v>16.3</v>
      </c>
      <c r="AN472" s="66">
        <v>463</v>
      </c>
      <c r="AO472" s="66">
        <v>735</v>
      </c>
      <c r="AP472" s="66">
        <v>59</v>
      </c>
      <c r="AQ472" s="66">
        <v>69</v>
      </c>
      <c r="AR472" s="66">
        <v>163</v>
      </c>
      <c r="AS472" s="65">
        <v>2.0099999999999998</v>
      </c>
      <c r="AT472" s="32">
        <v>71</v>
      </c>
      <c r="AU472" s="65">
        <v>5.82</v>
      </c>
      <c r="AV472" s="32">
        <v>109</v>
      </c>
    </row>
    <row r="473" spans="1:49" x14ac:dyDescent="0.3">
      <c r="A473" s="17" t="s">
        <v>208</v>
      </c>
      <c r="B473" s="17"/>
      <c r="C473" s="92">
        <v>180</v>
      </c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 t="s">
        <v>209</v>
      </c>
      <c r="Y473" s="17">
        <v>49</v>
      </c>
      <c r="AA473" t="s">
        <v>208</v>
      </c>
      <c r="AH473" s="232"/>
      <c r="AW473" t="s">
        <v>209</v>
      </c>
    </row>
    <row r="474" spans="1:49" ht="15" customHeight="1" x14ac:dyDescent="0.3">
      <c r="A474" s="17"/>
      <c r="B474" s="70" t="s">
        <v>55</v>
      </c>
      <c r="C474" s="92"/>
      <c r="D474" s="17">
        <f>C$473*AC474/AD$481</f>
        <v>127.05</v>
      </c>
      <c r="E474" s="17">
        <f>C$473*AD474/AD$481</f>
        <v>93.45</v>
      </c>
      <c r="F474" s="84">
        <f>$C$473*AE$474/$AD$481</f>
        <v>1.8</v>
      </c>
      <c r="G474" s="84">
        <f t="shared" ref="G474:W474" si="408">$C$473*AF$474/$AD$481</f>
        <v>0.3</v>
      </c>
      <c r="H474" s="84">
        <f t="shared" si="408"/>
        <v>13.799999999999999</v>
      </c>
      <c r="I474" s="84">
        <f t="shared" si="408"/>
        <v>65.400000000000006</v>
      </c>
      <c r="J474" s="84">
        <f t="shared" si="408"/>
        <v>7.4999999999999997E-2</v>
      </c>
      <c r="K474" s="84">
        <f t="shared" si="408"/>
        <v>4.4999999999999998E-2</v>
      </c>
      <c r="L474" s="84">
        <f t="shared" si="408"/>
        <v>1.6800000000000002</v>
      </c>
      <c r="M474" s="84">
        <f t="shared" si="408"/>
        <v>0</v>
      </c>
      <c r="N474" s="84">
        <f t="shared" si="408"/>
        <v>7.4700000000000006</v>
      </c>
      <c r="O474" s="84">
        <f t="shared" si="408"/>
        <v>3.6</v>
      </c>
      <c r="P474" s="84">
        <f t="shared" si="408"/>
        <v>441</v>
      </c>
      <c r="Q474" s="84">
        <f t="shared" si="408"/>
        <v>8.25</v>
      </c>
      <c r="R474" s="84">
        <f t="shared" si="408"/>
        <v>18</v>
      </c>
      <c r="S474" s="84">
        <f t="shared" si="408"/>
        <v>46.5</v>
      </c>
      <c r="T474" s="84">
        <f t="shared" si="408"/>
        <v>0.73499999999999999</v>
      </c>
      <c r="U474" s="84">
        <f t="shared" si="408"/>
        <v>4.6500000000000004</v>
      </c>
      <c r="V474" s="84">
        <f t="shared" si="408"/>
        <v>0.22500000000000001</v>
      </c>
      <c r="W474" s="84">
        <f t="shared" si="408"/>
        <v>28.5</v>
      </c>
      <c r="X474" s="17"/>
      <c r="Y474" s="17"/>
      <c r="AB474" s="86" t="s">
        <v>55</v>
      </c>
      <c r="AC474" s="56">
        <v>84.7</v>
      </c>
      <c r="AD474" s="56">
        <v>62.3</v>
      </c>
      <c r="AE474" s="56">
        <v>1.2</v>
      </c>
      <c r="AF474" s="56">
        <v>0.2</v>
      </c>
      <c r="AG474" s="56">
        <v>9.1999999999999993</v>
      </c>
      <c r="AH474" s="56">
        <v>43.6</v>
      </c>
      <c r="AI474" s="64">
        <v>0.05</v>
      </c>
      <c r="AJ474" s="64">
        <v>0.03</v>
      </c>
      <c r="AK474" s="43">
        <v>1.1200000000000001</v>
      </c>
      <c r="AL474" s="62">
        <v>0</v>
      </c>
      <c r="AM474" s="64">
        <v>4.9800000000000004</v>
      </c>
      <c r="AN474" s="63">
        <v>2.4</v>
      </c>
      <c r="AO474" s="62">
        <v>294</v>
      </c>
      <c r="AP474" s="63">
        <v>5.5</v>
      </c>
      <c r="AQ474" s="62">
        <v>12</v>
      </c>
      <c r="AR474" s="62">
        <v>31</v>
      </c>
      <c r="AS474" s="64">
        <v>0.49</v>
      </c>
      <c r="AT474" s="29">
        <v>3.1</v>
      </c>
      <c r="AU474" s="64">
        <v>0.15</v>
      </c>
      <c r="AV474" s="28">
        <v>19</v>
      </c>
    </row>
    <row r="475" spans="1:49" ht="15" customHeight="1" x14ac:dyDescent="0.3">
      <c r="A475" s="17"/>
      <c r="B475" s="70" t="s">
        <v>64</v>
      </c>
      <c r="C475" s="92"/>
      <c r="D475" s="17">
        <f t="shared" ref="D475:D480" si="409">C$473*AC475/AD$481</f>
        <v>102.75</v>
      </c>
      <c r="E475" s="17">
        <f t="shared" ref="E475:E480" si="410">C$473*AD475/AD$481</f>
        <v>90.9</v>
      </c>
      <c r="F475" s="84">
        <f>$C$473*AE$475/$AD$481</f>
        <v>15.9</v>
      </c>
      <c r="G475" s="84">
        <f t="shared" ref="G475:W475" si="411">$C$473*AF$475/$AD$481</f>
        <v>12.75</v>
      </c>
      <c r="H475" s="84">
        <f t="shared" si="411"/>
        <v>0</v>
      </c>
      <c r="I475" s="84">
        <f t="shared" si="411"/>
        <v>178.8</v>
      </c>
      <c r="J475" s="84">
        <f t="shared" si="411"/>
        <v>4.4999999999999998E-2</v>
      </c>
      <c r="K475" s="84">
        <f t="shared" si="411"/>
        <v>0.10500000000000001</v>
      </c>
      <c r="L475" s="84">
        <f t="shared" si="411"/>
        <v>0</v>
      </c>
      <c r="M475" s="84">
        <f t="shared" si="411"/>
        <v>0</v>
      </c>
      <c r="N475" s="84">
        <f t="shared" si="411"/>
        <v>0</v>
      </c>
      <c r="O475" s="84">
        <f t="shared" si="411"/>
        <v>45</v>
      </c>
      <c r="P475" s="84">
        <f t="shared" si="411"/>
        <v>246</v>
      </c>
      <c r="Q475" s="84">
        <f t="shared" si="411"/>
        <v>7.2</v>
      </c>
      <c r="R475" s="84">
        <f t="shared" si="411"/>
        <v>18</v>
      </c>
      <c r="S475" s="84">
        <f t="shared" si="411"/>
        <v>148.5</v>
      </c>
      <c r="T475" s="84">
        <f t="shared" si="411"/>
        <v>2.13</v>
      </c>
      <c r="U475" s="84">
        <f t="shared" si="411"/>
        <v>6.6000000000000005</v>
      </c>
      <c r="V475" s="84">
        <f t="shared" si="411"/>
        <v>0</v>
      </c>
      <c r="W475" s="84">
        <f t="shared" si="411"/>
        <v>57</v>
      </c>
      <c r="X475" s="17"/>
      <c r="Y475" s="17"/>
      <c r="AB475" s="86" t="s">
        <v>64</v>
      </c>
      <c r="AC475" s="56">
        <v>68.5</v>
      </c>
      <c r="AD475" s="56">
        <v>60.6</v>
      </c>
      <c r="AE475" s="56">
        <v>10.6</v>
      </c>
      <c r="AF475" s="56">
        <v>8.5</v>
      </c>
      <c r="AG475" s="57">
        <v>0</v>
      </c>
      <c r="AH475" s="56">
        <v>119.2</v>
      </c>
      <c r="AI475" s="64">
        <v>0.03</v>
      </c>
      <c r="AJ475" s="64">
        <v>7.0000000000000007E-2</v>
      </c>
      <c r="AK475" s="28">
        <v>0</v>
      </c>
      <c r="AL475" s="62">
        <v>0</v>
      </c>
      <c r="AM475" s="62">
        <v>0</v>
      </c>
      <c r="AN475" s="62">
        <v>30</v>
      </c>
      <c r="AO475" s="62">
        <v>164</v>
      </c>
      <c r="AP475" s="63">
        <v>4.8</v>
      </c>
      <c r="AQ475" s="62">
        <v>12</v>
      </c>
      <c r="AR475" s="62">
        <v>99</v>
      </c>
      <c r="AS475" s="64">
        <v>1.42</v>
      </c>
      <c r="AT475" s="29">
        <v>4.4000000000000004</v>
      </c>
      <c r="AU475" s="62">
        <v>0</v>
      </c>
      <c r="AV475" s="28">
        <v>38</v>
      </c>
    </row>
    <row r="476" spans="1:49" ht="15" customHeight="1" x14ac:dyDescent="0.3">
      <c r="A476" s="17"/>
      <c r="B476" s="70" t="s">
        <v>53</v>
      </c>
      <c r="C476" s="92"/>
      <c r="D476" s="17">
        <f t="shared" si="409"/>
        <v>5.85</v>
      </c>
      <c r="E476" s="17">
        <f t="shared" si="410"/>
        <v>5.85</v>
      </c>
      <c r="F476" s="84">
        <f>$C$473*AE$476/$AD$481</f>
        <v>0.15</v>
      </c>
      <c r="G476" s="84">
        <f t="shared" ref="G476:W476" si="412">$C$473*AF$476/$AD$481</f>
        <v>0</v>
      </c>
      <c r="H476" s="84">
        <f t="shared" si="412"/>
        <v>0.6</v>
      </c>
      <c r="I476" s="84">
        <f t="shared" si="412"/>
        <v>3.3000000000000003</v>
      </c>
      <c r="J476" s="84">
        <f t="shared" si="412"/>
        <v>0</v>
      </c>
      <c r="K476" s="84">
        <f t="shared" si="412"/>
        <v>0</v>
      </c>
      <c r="L476" s="84">
        <f t="shared" si="412"/>
        <v>7.02</v>
      </c>
      <c r="M476" s="84">
        <f t="shared" si="412"/>
        <v>0</v>
      </c>
      <c r="N476" s="84">
        <f t="shared" si="412"/>
        <v>0.61499999999999999</v>
      </c>
      <c r="O476" s="84">
        <f t="shared" si="412"/>
        <v>0.45</v>
      </c>
      <c r="P476" s="84">
        <f t="shared" si="412"/>
        <v>32.549999999999997</v>
      </c>
      <c r="Q476" s="84">
        <f t="shared" si="412"/>
        <v>1.0499999999999998</v>
      </c>
      <c r="R476" s="84">
        <f t="shared" si="412"/>
        <v>2.4</v>
      </c>
      <c r="S476" s="84">
        <f t="shared" si="412"/>
        <v>3.6</v>
      </c>
      <c r="T476" s="84">
        <f t="shared" si="412"/>
        <v>0.10500000000000001</v>
      </c>
      <c r="U476" s="84">
        <f t="shared" si="412"/>
        <v>0</v>
      </c>
      <c r="V476" s="84">
        <f t="shared" si="412"/>
        <v>3.0000000000000002E-2</v>
      </c>
      <c r="W476" s="84">
        <f t="shared" si="412"/>
        <v>0</v>
      </c>
      <c r="X476" s="17"/>
      <c r="Y476" s="17"/>
      <c r="AB476" s="86" t="s">
        <v>53</v>
      </c>
      <c r="AC476" s="56">
        <v>3.9</v>
      </c>
      <c r="AD476" s="56">
        <v>3.9</v>
      </c>
      <c r="AE476" s="56">
        <v>0.1</v>
      </c>
      <c r="AF476" s="57">
        <v>0</v>
      </c>
      <c r="AG476" s="56">
        <v>0.4</v>
      </c>
      <c r="AH476" s="56">
        <v>2.2000000000000002</v>
      </c>
      <c r="AI476" s="62">
        <v>0</v>
      </c>
      <c r="AJ476" s="62">
        <v>0</v>
      </c>
      <c r="AK476" s="43">
        <v>4.68</v>
      </c>
      <c r="AL476" s="62">
        <v>0</v>
      </c>
      <c r="AM476" s="64">
        <v>0.41</v>
      </c>
      <c r="AN476" s="63">
        <v>0.3</v>
      </c>
      <c r="AO476" s="63">
        <v>21.7</v>
      </c>
      <c r="AP476" s="63">
        <v>0.7</v>
      </c>
      <c r="AQ476" s="63">
        <v>1.6</v>
      </c>
      <c r="AR476" s="63">
        <v>2.4</v>
      </c>
      <c r="AS476" s="64">
        <v>7.0000000000000007E-2</v>
      </c>
      <c r="AT476" s="31">
        <v>0</v>
      </c>
      <c r="AU476" s="64">
        <v>0.02</v>
      </c>
      <c r="AV476" s="28">
        <v>0</v>
      </c>
    </row>
    <row r="477" spans="1:49" ht="15" customHeight="1" x14ac:dyDescent="0.3">
      <c r="A477" s="17"/>
      <c r="B477" s="70" t="s">
        <v>50</v>
      </c>
      <c r="C477" s="92"/>
      <c r="D477" s="17">
        <f t="shared" si="409"/>
        <v>15.450000000000001</v>
      </c>
      <c r="E477" s="17">
        <f t="shared" si="410"/>
        <v>12.450000000000001</v>
      </c>
      <c r="F477" s="84">
        <f>$C$473*AE$477/$AD$481</f>
        <v>0.15</v>
      </c>
      <c r="G477" s="84">
        <f t="shared" ref="G477:W477" si="413">$C$473*AF$477/$AD$481</f>
        <v>0</v>
      </c>
      <c r="H477" s="84">
        <f t="shared" si="413"/>
        <v>0.9</v>
      </c>
      <c r="I477" s="84">
        <f t="shared" si="413"/>
        <v>4.5</v>
      </c>
      <c r="J477" s="84">
        <f t="shared" si="413"/>
        <v>0</v>
      </c>
      <c r="K477" s="84">
        <f t="shared" si="413"/>
        <v>0</v>
      </c>
      <c r="L477" s="84">
        <f t="shared" si="413"/>
        <v>0</v>
      </c>
      <c r="M477" s="84">
        <f t="shared" si="413"/>
        <v>0</v>
      </c>
      <c r="N477" s="84">
        <f t="shared" si="413"/>
        <v>0.49500000000000005</v>
      </c>
      <c r="O477" s="84">
        <f t="shared" si="413"/>
        <v>0.45</v>
      </c>
      <c r="P477" s="84">
        <f t="shared" si="413"/>
        <v>18</v>
      </c>
      <c r="Q477" s="84">
        <f t="shared" si="413"/>
        <v>3.4499999999999997</v>
      </c>
      <c r="R477" s="84">
        <f t="shared" si="413"/>
        <v>1.5</v>
      </c>
      <c r="S477" s="84">
        <f t="shared" si="413"/>
        <v>6.3</v>
      </c>
      <c r="T477" s="84">
        <f t="shared" si="413"/>
        <v>0.09</v>
      </c>
      <c r="U477" s="84">
        <f t="shared" si="413"/>
        <v>0.45</v>
      </c>
      <c r="V477" s="84">
        <f t="shared" si="413"/>
        <v>6.0000000000000005E-2</v>
      </c>
      <c r="W477" s="84">
        <f t="shared" si="413"/>
        <v>3.9</v>
      </c>
      <c r="X477" s="17"/>
      <c r="Y477" s="17"/>
      <c r="AB477" s="86" t="s">
        <v>50</v>
      </c>
      <c r="AC477" s="56">
        <v>10.3</v>
      </c>
      <c r="AD477" s="56">
        <v>8.3000000000000007</v>
      </c>
      <c r="AE477" s="56">
        <v>0.1</v>
      </c>
      <c r="AF477" s="57">
        <v>0</v>
      </c>
      <c r="AG477" s="56">
        <v>0.6</v>
      </c>
      <c r="AH477" s="57">
        <v>3</v>
      </c>
      <c r="AI477" s="62">
        <v>0</v>
      </c>
      <c r="AJ477" s="62">
        <v>0</v>
      </c>
      <c r="AK477" s="28">
        <v>0</v>
      </c>
      <c r="AL477" s="62">
        <v>0</v>
      </c>
      <c r="AM477" s="64">
        <v>0.33</v>
      </c>
      <c r="AN477" s="63">
        <v>0.3</v>
      </c>
      <c r="AO477" s="62">
        <v>12</v>
      </c>
      <c r="AP477" s="63">
        <v>2.2999999999999998</v>
      </c>
      <c r="AQ477" s="62">
        <v>1</v>
      </c>
      <c r="AR477" s="63">
        <v>4.2</v>
      </c>
      <c r="AS477" s="64">
        <v>0.06</v>
      </c>
      <c r="AT477" s="29">
        <v>0.3</v>
      </c>
      <c r="AU477" s="64">
        <v>0.04</v>
      </c>
      <c r="AV477" s="30">
        <v>2.6</v>
      </c>
    </row>
    <row r="478" spans="1:49" ht="15" customHeight="1" x14ac:dyDescent="0.3">
      <c r="A478" s="17"/>
      <c r="B478" s="70" t="s">
        <v>37</v>
      </c>
      <c r="C478" s="92"/>
      <c r="D478" s="17">
        <f t="shared" si="409"/>
        <v>5.85</v>
      </c>
      <c r="E478" s="17">
        <f t="shared" si="410"/>
        <v>5.85</v>
      </c>
      <c r="F478" s="84">
        <f>$C$473*AE$478/$AD$481</f>
        <v>0</v>
      </c>
      <c r="G478" s="84">
        <f t="shared" ref="G478:W478" si="414">$C$473*AF$478/$AD$481</f>
        <v>3.75</v>
      </c>
      <c r="H478" s="84">
        <f t="shared" si="414"/>
        <v>0</v>
      </c>
      <c r="I478" s="84">
        <f t="shared" si="414"/>
        <v>34.049999999999997</v>
      </c>
      <c r="J478" s="84">
        <f t="shared" si="414"/>
        <v>0</v>
      </c>
      <c r="K478" s="84">
        <f t="shared" si="414"/>
        <v>0</v>
      </c>
      <c r="L478" s="84">
        <f t="shared" si="414"/>
        <v>15.75</v>
      </c>
      <c r="M478" s="84">
        <f t="shared" si="414"/>
        <v>7.4999999999999997E-2</v>
      </c>
      <c r="N478" s="84">
        <f t="shared" si="414"/>
        <v>0</v>
      </c>
      <c r="O478" s="84">
        <f t="shared" si="414"/>
        <v>0.6</v>
      </c>
      <c r="P478" s="84">
        <f t="shared" si="414"/>
        <v>1.4549999999999998</v>
      </c>
      <c r="Q478" s="84">
        <f t="shared" si="414"/>
        <v>1.2</v>
      </c>
      <c r="R478" s="84">
        <f t="shared" si="414"/>
        <v>0</v>
      </c>
      <c r="S478" s="84">
        <f t="shared" si="414"/>
        <v>1.5</v>
      </c>
      <c r="T478" s="84">
        <f t="shared" si="414"/>
        <v>1.5000000000000001E-2</v>
      </c>
      <c r="U478" s="84">
        <f t="shared" si="414"/>
        <v>0</v>
      </c>
      <c r="V478" s="84">
        <f t="shared" si="414"/>
        <v>4.4999999999999998E-2</v>
      </c>
      <c r="W478" s="84">
        <f t="shared" si="414"/>
        <v>0.15</v>
      </c>
      <c r="X478" s="17"/>
      <c r="Y478" s="17"/>
      <c r="AB478" s="86" t="s">
        <v>37</v>
      </c>
      <c r="AC478" s="56">
        <v>3.9</v>
      </c>
      <c r="AD478" s="56">
        <v>3.9</v>
      </c>
      <c r="AE478" s="57">
        <v>0</v>
      </c>
      <c r="AF478" s="56">
        <v>2.5</v>
      </c>
      <c r="AG478" s="57">
        <v>0</v>
      </c>
      <c r="AH478" s="56">
        <v>22.7</v>
      </c>
      <c r="AI478" s="62">
        <v>0</v>
      </c>
      <c r="AJ478" s="62">
        <v>0</v>
      </c>
      <c r="AK478" s="30">
        <v>10.5</v>
      </c>
      <c r="AL478" s="64">
        <v>0.05</v>
      </c>
      <c r="AM478" s="62">
        <v>0</v>
      </c>
      <c r="AN478" s="63">
        <v>0.4</v>
      </c>
      <c r="AO478" s="64">
        <v>0.97</v>
      </c>
      <c r="AP478" s="63">
        <v>0.8</v>
      </c>
      <c r="AQ478" s="62">
        <v>0</v>
      </c>
      <c r="AR478" s="62">
        <v>1</v>
      </c>
      <c r="AS478" s="64">
        <v>0.01</v>
      </c>
      <c r="AT478" s="31">
        <v>0</v>
      </c>
      <c r="AU478" s="64">
        <v>0.03</v>
      </c>
      <c r="AV478" s="30">
        <v>0.1</v>
      </c>
    </row>
    <row r="479" spans="1:49" ht="15" customHeight="1" x14ac:dyDescent="0.3">
      <c r="A479" s="17"/>
      <c r="B479" s="70" t="s">
        <v>58</v>
      </c>
      <c r="C479" s="92"/>
      <c r="D479" s="17">
        <f t="shared" si="409"/>
        <v>0</v>
      </c>
      <c r="E479" s="17">
        <f t="shared" si="410"/>
        <v>0</v>
      </c>
      <c r="F479" s="84">
        <f>$C$473*AE$479/$AD$481</f>
        <v>0</v>
      </c>
      <c r="G479" s="84">
        <f t="shared" ref="G479:W479" si="415">$C$473*AF$479/$AD$481</f>
        <v>0</v>
      </c>
      <c r="H479" s="84">
        <f t="shared" si="415"/>
        <v>0</v>
      </c>
      <c r="I479" s="84">
        <f t="shared" si="415"/>
        <v>0</v>
      </c>
      <c r="J479" s="84">
        <f t="shared" si="415"/>
        <v>0</v>
      </c>
      <c r="K479" s="84">
        <f t="shared" si="415"/>
        <v>0</v>
      </c>
      <c r="L479" s="84">
        <f t="shared" si="415"/>
        <v>4.4999999999999998E-2</v>
      </c>
      <c r="M479" s="84">
        <f t="shared" si="415"/>
        <v>0</v>
      </c>
      <c r="N479" s="84">
        <f t="shared" si="415"/>
        <v>0</v>
      </c>
      <c r="O479" s="84">
        <f t="shared" si="415"/>
        <v>0</v>
      </c>
      <c r="P479" s="84">
        <f t="shared" si="415"/>
        <v>0.10500000000000001</v>
      </c>
      <c r="Q479" s="84">
        <f t="shared" si="415"/>
        <v>0.15</v>
      </c>
      <c r="R479" s="84">
        <f t="shared" si="415"/>
        <v>0</v>
      </c>
      <c r="S479" s="84">
        <f t="shared" si="415"/>
        <v>0</v>
      </c>
      <c r="T479" s="84">
        <f t="shared" si="415"/>
        <v>1.5000000000000001E-2</v>
      </c>
      <c r="U479" s="84">
        <f t="shared" si="415"/>
        <v>0</v>
      </c>
      <c r="V479" s="84">
        <f t="shared" si="415"/>
        <v>0</v>
      </c>
      <c r="W479" s="84">
        <f t="shared" si="415"/>
        <v>0</v>
      </c>
      <c r="X479" s="17"/>
      <c r="Y479" s="17"/>
      <c r="AB479" s="86" t="s">
        <v>58</v>
      </c>
      <c r="AC479" s="57">
        <v>0</v>
      </c>
      <c r="AD479" s="57">
        <v>0</v>
      </c>
      <c r="AE479" s="57">
        <v>0</v>
      </c>
      <c r="AF479" s="57">
        <v>0</v>
      </c>
      <c r="AG479" s="57">
        <v>0</v>
      </c>
      <c r="AH479" s="57">
        <v>0</v>
      </c>
      <c r="AI479" s="62">
        <v>0</v>
      </c>
      <c r="AJ479" s="62">
        <v>0</v>
      </c>
      <c r="AK479" s="43">
        <v>0.03</v>
      </c>
      <c r="AL479" s="62">
        <v>0</v>
      </c>
      <c r="AM479" s="62">
        <v>0</v>
      </c>
      <c r="AN479" s="62">
        <v>0</v>
      </c>
      <c r="AO479" s="64">
        <v>7.0000000000000007E-2</v>
      </c>
      <c r="AP479" s="63">
        <v>0.1</v>
      </c>
      <c r="AQ479" s="62">
        <v>0</v>
      </c>
      <c r="AR479" s="62">
        <v>0</v>
      </c>
      <c r="AS479" s="64">
        <v>0.01</v>
      </c>
      <c r="AT479" s="31">
        <v>0</v>
      </c>
      <c r="AU479" s="62">
        <v>0</v>
      </c>
      <c r="AV479" s="28">
        <v>0</v>
      </c>
    </row>
    <row r="480" spans="1:49" ht="15" customHeight="1" x14ac:dyDescent="0.3">
      <c r="A480" s="17"/>
      <c r="B480" s="70" t="s">
        <v>38</v>
      </c>
      <c r="C480" s="92"/>
      <c r="D480" s="17">
        <f t="shared" si="409"/>
        <v>0.75</v>
      </c>
      <c r="E480" s="17">
        <f t="shared" si="410"/>
        <v>0.75</v>
      </c>
      <c r="F480" s="84">
        <f>$C$473*AE$480/$AD$481</f>
        <v>0</v>
      </c>
      <c r="G480" s="84">
        <f t="shared" ref="G480:W480" si="416">$C$473*AF$480/$AD$481</f>
        <v>0</v>
      </c>
      <c r="H480" s="84">
        <f t="shared" si="416"/>
        <v>0</v>
      </c>
      <c r="I480" s="84">
        <f t="shared" si="416"/>
        <v>0</v>
      </c>
      <c r="J480" s="84">
        <f t="shared" si="416"/>
        <v>0</v>
      </c>
      <c r="K480" s="84">
        <f t="shared" si="416"/>
        <v>0</v>
      </c>
      <c r="L480" s="84">
        <f t="shared" si="416"/>
        <v>0</v>
      </c>
      <c r="M480" s="84">
        <f t="shared" si="416"/>
        <v>0</v>
      </c>
      <c r="N480" s="84">
        <f t="shared" si="416"/>
        <v>0</v>
      </c>
      <c r="O480" s="84">
        <f t="shared" si="416"/>
        <v>211.5</v>
      </c>
      <c r="P480" s="84">
        <f t="shared" si="416"/>
        <v>6.0000000000000005E-2</v>
      </c>
      <c r="Q480" s="84">
        <f t="shared" si="416"/>
        <v>2.4</v>
      </c>
      <c r="R480" s="84">
        <f t="shared" si="416"/>
        <v>0.15</v>
      </c>
      <c r="S480" s="84">
        <f t="shared" si="416"/>
        <v>0.45</v>
      </c>
      <c r="T480" s="84">
        <f t="shared" si="416"/>
        <v>1.5000000000000001E-2</v>
      </c>
      <c r="U480" s="84">
        <f t="shared" si="416"/>
        <v>28.5</v>
      </c>
      <c r="V480" s="84">
        <f t="shared" si="416"/>
        <v>0</v>
      </c>
      <c r="W480" s="84">
        <f t="shared" si="416"/>
        <v>0</v>
      </c>
      <c r="X480" s="17"/>
      <c r="Y480" s="17"/>
      <c r="AB480" s="86" t="s">
        <v>38</v>
      </c>
      <c r="AC480" s="56">
        <v>0.5</v>
      </c>
      <c r="AD480" s="56">
        <v>0.5</v>
      </c>
      <c r="AE480" s="57">
        <v>0</v>
      </c>
      <c r="AF480" s="57">
        <v>0</v>
      </c>
      <c r="AG480" s="57">
        <v>0</v>
      </c>
      <c r="AH480" s="57">
        <v>0</v>
      </c>
      <c r="AI480" s="62">
        <v>0</v>
      </c>
      <c r="AJ480" s="62">
        <v>0</v>
      </c>
      <c r="AK480" s="28">
        <v>0</v>
      </c>
      <c r="AL480" s="62">
        <v>0</v>
      </c>
      <c r="AM480" s="62">
        <v>0</v>
      </c>
      <c r="AN480" s="62">
        <v>141</v>
      </c>
      <c r="AO480" s="64">
        <v>0.04</v>
      </c>
      <c r="AP480" s="63">
        <v>1.6</v>
      </c>
      <c r="AQ480" s="63">
        <v>0.1</v>
      </c>
      <c r="AR480" s="63">
        <v>0.3</v>
      </c>
      <c r="AS480" s="64">
        <v>0.01</v>
      </c>
      <c r="AT480" s="42">
        <v>19</v>
      </c>
      <c r="AU480" s="62">
        <v>0</v>
      </c>
      <c r="AV480" s="28">
        <v>0</v>
      </c>
    </row>
    <row r="481" spans="1:49" x14ac:dyDescent="0.3">
      <c r="A481" s="17"/>
      <c r="B481" s="69" t="s">
        <v>40</v>
      </c>
      <c r="C481" s="92"/>
      <c r="D481" s="17"/>
      <c r="E481" s="17"/>
      <c r="F481" s="18">
        <f>SUM(F474:F480)</f>
        <v>17.999999999999996</v>
      </c>
      <c r="G481" s="18">
        <f t="shared" ref="G481:W481" si="417">SUM(G474:G480)</f>
        <v>16.8</v>
      </c>
      <c r="H481" s="18">
        <f t="shared" si="417"/>
        <v>15.299999999999999</v>
      </c>
      <c r="I481" s="18">
        <f t="shared" si="417"/>
        <v>286.05</v>
      </c>
      <c r="J481" s="18">
        <f t="shared" si="417"/>
        <v>0.12</v>
      </c>
      <c r="K481" s="18">
        <f t="shared" si="417"/>
        <v>0.15000000000000002</v>
      </c>
      <c r="L481" s="18">
        <f t="shared" si="417"/>
        <v>24.495000000000001</v>
      </c>
      <c r="M481" s="18">
        <f t="shared" si="417"/>
        <v>7.4999999999999997E-2</v>
      </c>
      <c r="N481" s="18">
        <f t="shared" si="417"/>
        <v>8.58</v>
      </c>
      <c r="O481" s="18">
        <f t="shared" si="417"/>
        <v>261.60000000000002</v>
      </c>
      <c r="P481" s="18">
        <f t="shared" si="417"/>
        <v>739.17</v>
      </c>
      <c r="Q481" s="18">
        <f t="shared" si="417"/>
        <v>23.699999999999996</v>
      </c>
      <c r="R481" s="18">
        <f t="shared" si="417"/>
        <v>40.049999999999997</v>
      </c>
      <c r="S481" s="18">
        <f t="shared" si="417"/>
        <v>206.85</v>
      </c>
      <c r="T481" s="18">
        <f t="shared" si="417"/>
        <v>3.105</v>
      </c>
      <c r="U481" s="18">
        <f t="shared" si="417"/>
        <v>40.200000000000003</v>
      </c>
      <c r="V481" s="18">
        <f t="shared" si="417"/>
        <v>0.36</v>
      </c>
      <c r="W481" s="18">
        <f t="shared" si="417"/>
        <v>89.550000000000011</v>
      </c>
      <c r="X481" s="17"/>
      <c r="Y481" s="17"/>
      <c r="AB481" s="87" t="s">
        <v>40</v>
      </c>
      <c r="AC481" s="59"/>
      <c r="AD481" s="60">
        <v>120</v>
      </c>
      <c r="AE481" s="60">
        <v>12</v>
      </c>
      <c r="AF481" s="61">
        <v>11.2</v>
      </c>
      <c r="AG481" s="61">
        <v>10.199999999999999</v>
      </c>
      <c r="AH481" s="61">
        <v>190.7</v>
      </c>
      <c r="AI481" s="65">
        <v>0.08</v>
      </c>
      <c r="AJ481" s="83">
        <v>0.1</v>
      </c>
      <c r="AK481" s="47">
        <v>16.399999999999999</v>
      </c>
      <c r="AL481" s="65">
        <v>0.05</v>
      </c>
      <c r="AM481" s="65">
        <v>5.72</v>
      </c>
      <c r="AN481" s="66">
        <v>175</v>
      </c>
      <c r="AO481" s="66">
        <v>492</v>
      </c>
      <c r="AP481" s="66">
        <v>16</v>
      </c>
      <c r="AQ481" s="66">
        <v>27</v>
      </c>
      <c r="AR481" s="66">
        <v>138</v>
      </c>
      <c r="AS481" s="65">
        <v>2.0699999999999998</v>
      </c>
      <c r="AT481" s="33">
        <v>27</v>
      </c>
      <c r="AU481" s="65">
        <v>0.24</v>
      </c>
      <c r="AV481" s="32">
        <v>60</v>
      </c>
    </row>
    <row r="482" spans="1:49" x14ac:dyDescent="0.3">
      <c r="A482" s="17" t="s">
        <v>140</v>
      </c>
      <c r="B482" s="17"/>
      <c r="C482" s="92">
        <v>40</v>
      </c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 t="s">
        <v>141</v>
      </c>
      <c r="Y482" s="17">
        <v>23</v>
      </c>
      <c r="AA482" t="s">
        <v>140</v>
      </c>
      <c r="AW482" t="s">
        <v>141</v>
      </c>
    </row>
    <row r="483" spans="1:49" ht="15" customHeight="1" x14ac:dyDescent="0.3">
      <c r="A483" s="17"/>
      <c r="B483" s="70" t="s">
        <v>45</v>
      </c>
      <c r="C483" s="92"/>
      <c r="D483" s="17">
        <f>C$482*AC483/AD$488</f>
        <v>5.4666666666666668</v>
      </c>
      <c r="E483" s="17">
        <f>C$482*AD483/AD$488</f>
        <v>4.8</v>
      </c>
      <c r="F483" s="84">
        <f>$C$482*AE$483/$AD$488</f>
        <v>0</v>
      </c>
      <c r="G483" s="84">
        <f t="shared" ref="G483:W483" si="418">$C$482*AF$483/$AD$488</f>
        <v>0</v>
      </c>
      <c r="H483" s="84">
        <f t="shared" si="418"/>
        <v>0.13333333333333333</v>
      </c>
      <c r="I483" s="84">
        <f t="shared" si="418"/>
        <v>0.93333333333333335</v>
      </c>
      <c r="J483" s="84">
        <f t="shared" si="418"/>
        <v>0</v>
      </c>
      <c r="K483" s="84">
        <f t="shared" si="418"/>
        <v>0</v>
      </c>
      <c r="L483" s="84">
        <f t="shared" si="418"/>
        <v>16</v>
      </c>
      <c r="M483" s="84">
        <f t="shared" si="418"/>
        <v>0</v>
      </c>
      <c r="N483" s="84">
        <f t="shared" si="418"/>
        <v>1.4400000000000002</v>
      </c>
      <c r="O483" s="84">
        <f t="shared" si="418"/>
        <v>0.53333333333333333</v>
      </c>
      <c r="P483" s="84">
        <f t="shared" si="418"/>
        <v>12.4</v>
      </c>
      <c r="Q483" s="84">
        <f t="shared" si="418"/>
        <v>4.8</v>
      </c>
      <c r="R483" s="84">
        <f t="shared" si="418"/>
        <v>0.93333333333333335</v>
      </c>
      <c r="S483" s="84">
        <f t="shared" si="418"/>
        <v>1.2</v>
      </c>
      <c r="T483" s="84">
        <f t="shared" si="418"/>
        <v>5.3333333333333337E-2</v>
      </c>
      <c r="U483" s="84">
        <f t="shared" si="418"/>
        <v>0.13333333333333333</v>
      </c>
      <c r="V483" s="84">
        <f t="shared" si="418"/>
        <v>2.6666666666666668E-2</v>
      </c>
      <c r="W483" s="84">
        <f t="shared" si="418"/>
        <v>3.3333333333333335</v>
      </c>
      <c r="X483" s="17"/>
      <c r="Y483" s="17"/>
      <c r="AB483" s="86" t="s">
        <v>45</v>
      </c>
      <c r="AC483" s="56">
        <v>4.0999999999999996</v>
      </c>
      <c r="AD483" s="56">
        <v>3.6</v>
      </c>
      <c r="AE483" s="57">
        <v>0</v>
      </c>
      <c r="AF483" s="57">
        <v>0</v>
      </c>
      <c r="AG483" s="56">
        <v>0.1</v>
      </c>
      <c r="AH483" s="56">
        <v>0.7</v>
      </c>
      <c r="AI483" s="57">
        <v>0</v>
      </c>
      <c r="AJ483" s="57">
        <v>0</v>
      </c>
      <c r="AK483" s="19">
        <v>12</v>
      </c>
      <c r="AL483" s="57">
        <v>0</v>
      </c>
      <c r="AM483" s="71">
        <v>1.08</v>
      </c>
      <c r="AN483" s="56">
        <v>0.4</v>
      </c>
      <c r="AO483" s="56">
        <v>9.3000000000000007</v>
      </c>
      <c r="AP483" s="56">
        <v>3.6</v>
      </c>
      <c r="AQ483" s="56">
        <v>0.7</v>
      </c>
      <c r="AR483" s="56">
        <v>0.9</v>
      </c>
      <c r="AS483" s="71">
        <v>0.04</v>
      </c>
      <c r="AT483" s="20">
        <v>0.1</v>
      </c>
      <c r="AU483" s="71">
        <v>0.02</v>
      </c>
      <c r="AV483" s="20">
        <v>2.5</v>
      </c>
    </row>
    <row r="484" spans="1:49" x14ac:dyDescent="0.3">
      <c r="A484" s="17"/>
      <c r="B484" s="70" t="s">
        <v>43</v>
      </c>
      <c r="C484" s="92"/>
      <c r="D484" s="17">
        <f t="shared" ref="D484:D487" si="419">C$482*AC484/AD$488</f>
        <v>15.866666666666667</v>
      </c>
      <c r="E484" s="17">
        <f t="shared" ref="E484:E487" si="420">C$482*AD484/AD$488</f>
        <v>14</v>
      </c>
      <c r="F484" s="84">
        <f>$C$482*AE$484/$AD$488</f>
        <v>0.13333333333333333</v>
      </c>
      <c r="G484" s="84">
        <f t="shared" ref="G484:W484" si="421">$C$482*AF$484/$AD$488</f>
        <v>0</v>
      </c>
      <c r="H484" s="84">
        <f t="shared" si="421"/>
        <v>0.4</v>
      </c>
      <c r="I484" s="84">
        <f t="shared" si="421"/>
        <v>2</v>
      </c>
      <c r="J484" s="84">
        <f t="shared" si="421"/>
        <v>0</v>
      </c>
      <c r="K484" s="84">
        <f t="shared" si="421"/>
        <v>0</v>
      </c>
      <c r="L484" s="84">
        <f t="shared" si="421"/>
        <v>1.4</v>
      </c>
      <c r="M484" s="84">
        <f t="shared" si="421"/>
        <v>0</v>
      </c>
      <c r="N484" s="84">
        <f t="shared" si="421"/>
        <v>1.4</v>
      </c>
      <c r="O484" s="84">
        <f t="shared" si="421"/>
        <v>1.0666666666666667</v>
      </c>
      <c r="P484" s="84">
        <f t="shared" si="421"/>
        <v>20</v>
      </c>
      <c r="Q484" s="84">
        <f t="shared" si="421"/>
        <v>3.2</v>
      </c>
      <c r="R484" s="84">
        <f t="shared" si="421"/>
        <v>2</v>
      </c>
      <c r="S484" s="84">
        <f t="shared" si="421"/>
        <v>5.8666666666666663</v>
      </c>
      <c r="T484" s="84">
        <f t="shared" si="421"/>
        <v>0.08</v>
      </c>
      <c r="U484" s="84">
        <f t="shared" si="421"/>
        <v>0.4</v>
      </c>
      <c r="V484" s="84">
        <f t="shared" si="421"/>
        <v>0.04</v>
      </c>
      <c r="W484" s="84">
        <f t="shared" si="421"/>
        <v>2.4</v>
      </c>
      <c r="X484" s="17"/>
      <c r="Y484" s="17"/>
      <c r="AB484" s="86" t="s">
        <v>43</v>
      </c>
      <c r="AC484" s="56">
        <v>11.9</v>
      </c>
      <c r="AD484" s="56">
        <v>10.5</v>
      </c>
      <c r="AE484" s="56">
        <v>0.1</v>
      </c>
      <c r="AF484" s="57">
        <v>0</v>
      </c>
      <c r="AG484" s="56">
        <v>0.3</v>
      </c>
      <c r="AH484" s="56">
        <v>1.5</v>
      </c>
      <c r="AI484" s="57">
        <v>0</v>
      </c>
      <c r="AJ484" s="57">
        <v>0</v>
      </c>
      <c r="AK484" s="21">
        <v>1.05</v>
      </c>
      <c r="AL484" s="57">
        <v>0</v>
      </c>
      <c r="AM484" s="71">
        <v>1.05</v>
      </c>
      <c r="AN484" s="56">
        <v>0.8</v>
      </c>
      <c r="AO484" s="57">
        <v>15</v>
      </c>
      <c r="AP484" s="56">
        <v>2.4</v>
      </c>
      <c r="AQ484" s="56">
        <v>1.5</v>
      </c>
      <c r="AR484" s="56">
        <v>4.4000000000000004</v>
      </c>
      <c r="AS484" s="71">
        <v>0.06</v>
      </c>
      <c r="AT484" s="20">
        <v>0.3</v>
      </c>
      <c r="AU484" s="71">
        <v>0.03</v>
      </c>
      <c r="AV484" s="20">
        <v>1.8</v>
      </c>
    </row>
    <row r="485" spans="1:49" x14ac:dyDescent="0.3">
      <c r="A485" s="17"/>
      <c r="B485" s="70" t="s">
        <v>44</v>
      </c>
      <c r="C485" s="92"/>
      <c r="D485" s="17">
        <f t="shared" si="419"/>
        <v>21.733333333333334</v>
      </c>
      <c r="E485" s="17">
        <f t="shared" si="420"/>
        <v>19.2</v>
      </c>
      <c r="F485" s="84">
        <f>$C$482*AE$485/$AD$488</f>
        <v>0.26666666666666666</v>
      </c>
      <c r="G485" s="84">
        <f t="shared" ref="G485:W485" si="422">$C$482*AF$485/$AD$488</f>
        <v>0</v>
      </c>
      <c r="H485" s="84">
        <f t="shared" si="422"/>
        <v>0.66666666666666663</v>
      </c>
      <c r="I485" s="84">
        <f t="shared" si="422"/>
        <v>4.1333333333333337</v>
      </c>
      <c r="J485" s="84">
        <f t="shared" si="422"/>
        <v>1.3333333333333334E-2</v>
      </c>
      <c r="K485" s="84">
        <f t="shared" si="422"/>
        <v>1.3333333333333334E-2</v>
      </c>
      <c r="L485" s="84">
        <f t="shared" si="422"/>
        <v>25.6</v>
      </c>
      <c r="M485" s="84">
        <f t="shared" si="422"/>
        <v>0</v>
      </c>
      <c r="N485" s="84">
        <f t="shared" si="422"/>
        <v>4.8</v>
      </c>
      <c r="O485" s="84">
        <f t="shared" si="422"/>
        <v>0.53333333333333333</v>
      </c>
      <c r="P485" s="84">
        <f t="shared" si="422"/>
        <v>56</v>
      </c>
      <c r="Q485" s="84">
        <f t="shared" si="422"/>
        <v>2.6666666666666665</v>
      </c>
      <c r="R485" s="84">
        <f t="shared" si="422"/>
        <v>3.8666666666666667</v>
      </c>
      <c r="S485" s="84">
        <f t="shared" si="422"/>
        <v>4.9333333333333336</v>
      </c>
      <c r="T485" s="84">
        <f t="shared" si="422"/>
        <v>0.17333333333333334</v>
      </c>
      <c r="U485" s="84">
        <f t="shared" si="422"/>
        <v>0.4</v>
      </c>
      <c r="V485" s="84">
        <f t="shared" si="422"/>
        <v>0.08</v>
      </c>
      <c r="W485" s="84">
        <f t="shared" si="422"/>
        <v>3.8666666666666667</v>
      </c>
      <c r="X485" s="17"/>
      <c r="Y485" s="17"/>
      <c r="AB485" s="86" t="s">
        <v>44</v>
      </c>
      <c r="AC485" s="56">
        <v>16.3</v>
      </c>
      <c r="AD485" s="56">
        <v>14.4</v>
      </c>
      <c r="AE485" s="56">
        <v>0.2</v>
      </c>
      <c r="AF485" s="57">
        <v>0</v>
      </c>
      <c r="AG485" s="56">
        <v>0.5</v>
      </c>
      <c r="AH485" s="56">
        <v>3.1</v>
      </c>
      <c r="AI485" s="71">
        <v>0.01</v>
      </c>
      <c r="AJ485" s="71">
        <v>0.01</v>
      </c>
      <c r="AK485" s="20">
        <v>19.2</v>
      </c>
      <c r="AL485" s="57">
        <v>0</v>
      </c>
      <c r="AM485" s="56">
        <v>3.6</v>
      </c>
      <c r="AN485" s="56">
        <v>0.4</v>
      </c>
      <c r="AO485" s="57">
        <v>42</v>
      </c>
      <c r="AP485" s="57">
        <v>2</v>
      </c>
      <c r="AQ485" s="56">
        <v>2.9</v>
      </c>
      <c r="AR485" s="56">
        <v>3.7</v>
      </c>
      <c r="AS485" s="71">
        <v>0.13</v>
      </c>
      <c r="AT485" s="20">
        <v>0.3</v>
      </c>
      <c r="AU485" s="71">
        <v>0.06</v>
      </c>
      <c r="AV485" s="20">
        <v>2.9</v>
      </c>
    </row>
    <row r="486" spans="1:49" ht="15" customHeight="1" x14ac:dyDescent="0.3">
      <c r="A486" s="17"/>
      <c r="B486" s="70" t="s">
        <v>46</v>
      </c>
      <c r="C486" s="92"/>
      <c r="D486" s="17">
        <f t="shared" si="419"/>
        <v>2</v>
      </c>
      <c r="E486" s="17">
        <f t="shared" si="420"/>
        <v>2</v>
      </c>
      <c r="F486" s="84">
        <f>$C$482*AE$486/$AD$488</f>
        <v>0</v>
      </c>
      <c r="G486" s="84">
        <f t="shared" ref="G486:W486" si="423">$C$482*AF$486/$AD$488</f>
        <v>2</v>
      </c>
      <c r="H486" s="84">
        <f t="shared" si="423"/>
        <v>0</v>
      </c>
      <c r="I486" s="84">
        <f t="shared" si="423"/>
        <v>18</v>
      </c>
      <c r="J486" s="84">
        <f t="shared" si="423"/>
        <v>0</v>
      </c>
      <c r="K486" s="84">
        <f t="shared" si="423"/>
        <v>0</v>
      </c>
      <c r="L486" s="84">
        <f t="shared" si="423"/>
        <v>0</v>
      </c>
      <c r="M486" s="84">
        <f t="shared" si="423"/>
        <v>0</v>
      </c>
      <c r="N486" s="84">
        <f t="shared" si="423"/>
        <v>0</v>
      </c>
      <c r="O486" s="84">
        <f t="shared" si="423"/>
        <v>0</v>
      </c>
      <c r="P486" s="84">
        <f t="shared" si="423"/>
        <v>0</v>
      </c>
      <c r="Q486" s="84">
        <f t="shared" si="423"/>
        <v>0</v>
      </c>
      <c r="R486" s="84">
        <f t="shared" si="423"/>
        <v>0</v>
      </c>
      <c r="S486" s="84">
        <f t="shared" si="423"/>
        <v>0</v>
      </c>
      <c r="T486" s="84">
        <f t="shared" si="423"/>
        <v>0</v>
      </c>
      <c r="U486" s="84">
        <f t="shared" si="423"/>
        <v>0</v>
      </c>
      <c r="V486" s="84">
        <f t="shared" si="423"/>
        <v>0</v>
      </c>
      <c r="W486" s="84">
        <f t="shared" si="423"/>
        <v>0</v>
      </c>
      <c r="X486" s="17"/>
      <c r="Y486" s="17"/>
      <c r="AB486" s="86" t="s">
        <v>46</v>
      </c>
      <c r="AC486" s="56">
        <v>1.5</v>
      </c>
      <c r="AD486" s="56">
        <v>1.5</v>
      </c>
      <c r="AE486" s="57">
        <v>0</v>
      </c>
      <c r="AF486" s="56">
        <v>1.5</v>
      </c>
      <c r="AG486" s="57">
        <v>0</v>
      </c>
      <c r="AH486" s="56">
        <v>13.5</v>
      </c>
      <c r="AI486" s="57">
        <v>0</v>
      </c>
      <c r="AJ486" s="57">
        <v>0</v>
      </c>
      <c r="AK486" s="19">
        <v>0</v>
      </c>
      <c r="AL486" s="57">
        <v>0</v>
      </c>
      <c r="AM486" s="57">
        <v>0</v>
      </c>
      <c r="AN486" s="57">
        <v>0</v>
      </c>
      <c r="AO486" s="57">
        <v>0</v>
      </c>
      <c r="AP486" s="57">
        <v>0</v>
      </c>
      <c r="AQ486" s="57">
        <v>0</v>
      </c>
      <c r="AR486" s="57">
        <v>0</v>
      </c>
      <c r="AS486" s="57">
        <v>0</v>
      </c>
      <c r="AT486" s="19">
        <v>0</v>
      </c>
      <c r="AU486" s="57">
        <v>0</v>
      </c>
      <c r="AV486" s="19">
        <v>0</v>
      </c>
    </row>
    <row r="487" spans="1:49" ht="15" customHeight="1" x14ac:dyDescent="0.3">
      <c r="A487" s="17"/>
      <c r="B487" s="70" t="s">
        <v>38</v>
      </c>
      <c r="C487" s="92"/>
      <c r="D487" s="17">
        <f t="shared" si="419"/>
        <v>0.13333333333333333</v>
      </c>
      <c r="E487" s="17">
        <f t="shared" si="420"/>
        <v>0.13333333333333333</v>
      </c>
      <c r="F487" s="84">
        <f>$C$482*AE$487/$AD$488</f>
        <v>0</v>
      </c>
      <c r="G487" s="84">
        <f t="shared" ref="G487:W487" si="424">$C$482*AF$487/$AD$488</f>
        <v>0</v>
      </c>
      <c r="H487" s="84">
        <f t="shared" si="424"/>
        <v>0</v>
      </c>
      <c r="I487" s="84">
        <f t="shared" si="424"/>
        <v>0</v>
      </c>
      <c r="J487" s="84">
        <f t="shared" si="424"/>
        <v>0</v>
      </c>
      <c r="K487" s="84">
        <f t="shared" si="424"/>
        <v>0</v>
      </c>
      <c r="L487" s="84">
        <f t="shared" si="424"/>
        <v>0</v>
      </c>
      <c r="M487" s="84">
        <f t="shared" si="424"/>
        <v>0</v>
      </c>
      <c r="N487" s="84">
        <f t="shared" si="424"/>
        <v>0</v>
      </c>
      <c r="O487" s="84">
        <f t="shared" si="424"/>
        <v>52</v>
      </c>
      <c r="P487" s="84">
        <f t="shared" si="424"/>
        <v>0</v>
      </c>
      <c r="Q487" s="84">
        <f t="shared" si="424"/>
        <v>0.53333333333333333</v>
      </c>
      <c r="R487" s="84">
        <f t="shared" si="424"/>
        <v>0</v>
      </c>
      <c r="S487" s="84">
        <f t="shared" si="424"/>
        <v>0.13333333333333333</v>
      </c>
      <c r="T487" s="84">
        <f t="shared" si="424"/>
        <v>0</v>
      </c>
      <c r="U487" s="84">
        <f t="shared" si="424"/>
        <v>5.333333333333333</v>
      </c>
      <c r="V487" s="84">
        <f t="shared" si="424"/>
        <v>0</v>
      </c>
      <c r="W487" s="84">
        <f t="shared" si="424"/>
        <v>0</v>
      </c>
      <c r="X487" s="17"/>
      <c r="Y487" s="17"/>
      <c r="AB487" s="86" t="s">
        <v>38</v>
      </c>
      <c r="AC487" s="56">
        <v>0.1</v>
      </c>
      <c r="AD487" s="56">
        <v>0.1</v>
      </c>
      <c r="AE487" s="57">
        <v>0</v>
      </c>
      <c r="AF487" s="57">
        <v>0</v>
      </c>
      <c r="AG487" s="57">
        <v>0</v>
      </c>
      <c r="AH487" s="57">
        <v>0</v>
      </c>
      <c r="AI487" s="57">
        <v>0</v>
      </c>
      <c r="AJ487" s="57">
        <v>0</v>
      </c>
      <c r="AK487" s="19">
        <v>0</v>
      </c>
      <c r="AL487" s="57">
        <v>0</v>
      </c>
      <c r="AM487" s="57">
        <v>0</v>
      </c>
      <c r="AN487" s="57">
        <v>39</v>
      </c>
      <c r="AO487" s="57">
        <v>0</v>
      </c>
      <c r="AP487" s="56">
        <v>0.4</v>
      </c>
      <c r="AQ487" s="57">
        <v>0</v>
      </c>
      <c r="AR487" s="56">
        <v>0.1</v>
      </c>
      <c r="AS487" s="57">
        <v>0</v>
      </c>
      <c r="AT487" s="19">
        <v>4</v>
      </c>
      <c r="AU487" s="57">
        <v>0</v>
      </c>
      <c r="AV487" s="19">
        <v>0</v>
      </c>
    </row>
    <row r="488" spans="1:49" x14ac:dyDescent="0.3">
      <c r="A488" s="17"/>
      <c r="B488" s="69" t="s">
        <v>40</v>
      </c>
      <c r="C488" s="92"/>
      <c r="D488" s="17"/>
      <c r="E488" s="17"/>
      <c r="F488" s="146">
        <f>SUM(F483:F487)</f>
        <v>0.4</v>
      </c>
      <c r="G488" s="146">
        <f t="shared" ref="G488:W488" si="425">SUM(G483:G487)</f>
        <v>2</v>
      </c>
      <c r="H488" s="146">
        <f t="shared" si="425"/>
        <v>1.2</v>
      </c>
      <c r="I488" s="146">
        <f t="shared" si="425"/>
        <v>25.066666666666666</v>
      </c>
      <c r="J488" s="146">
        <f t="shared" si="425"/>
        <v>1.3333333333333334E-2</v>
      </c>
      <c r="K488" s="146">
        <f t="shared" si="425"/>
        <v>1.3333333333333334E-2</v>
      </c>
      <c r="L488" s="146">
        <f t="shared" si="425"/>
        <v>43</v>
      </c>
      <c r="M488" s="146">
        <f t="shared" si="425"/>
        <v>0</v>
      </c>
      <c r="N488" s="146">
        <f t="shared" si="425"/>
        <v>7.64</v>
      </c>
      <c r="O488" s="146">
        <f t="shared" si="425"/>
        <v>54.133333333333333</v>
      </c>
      <c r="P488" s="146">
        <f t="shared" si="425"/>
        <v>88.4</v>
      </c>
      <c r="Q488" s="146">
        <f t="shared" si="425"/>
        <v>11.2</v>
      </c>
      <c r="R488" s="146">
        <f t="shared" si="425"/>
        <v>6.8000000000000007</v>
      </c>
      <c r="S488" s="146">
        <f t="shared" si="425"/>
        <v>12.133333333333333</v>
      </c>
      <c r="T488" s="146">
        <f t="shared" si="425"/>
        <v>0.30666666666666664</v>
      </c>
      <c r="U488" s="146">
        <f t="shared" si="425"/>
        <v>6.2666666666666666</v>
      </c>
      <c r="V488" s="146">
        <f t="shared" si="425"/>
        <v>0.14666666666666667</v>
      </c>
      <c r="W488" s="146">
        <f t="shared" si="425"/>
        <v>9.6</v>
      </c>
      <c r="X488" s="17"/>
      <c r="Y488" s="17"/>
      <c r="AB488" s="87" t="s">
        <v>40</v>
      </c>
      <c r="AC488" s="59"/>
      <c r="AD488" s="60">
        <v>30</v>
      </c>
      <c r="AE488" s="61">
        <v>0.3</v>
      </c>
      <c r="AF488" s="61">
        <v>1.5</v>
      </c>
      <c r="AG488" s="61">
        <v>0.9</v>
      </c>
      <c r="AH488" s="61">
        <v>18.8</v>
      </c>
      <c r="AI488" s="88">
        <v>0.01</v>
      </c>
      <c r="AJ488" s="88">
        <v>0.01</v>
      </c>
      <c r="AK488" s="22">
        <v>32.200000000000003</v>
      </c>
      <c r="AL488" s="60">
        <v>0</v>
      </c>
      <c r="AM488" s="88">
        <v>5.73</v>
      </c>
      <c r="AN488" s="60">
        <v>40</v>
      </c>
      <c r="AO488" s="60">
        <v>66</v>
      </c>
      <c r="AP488" s="61">
        <v>8.4</v>
      </c>
      <c r="AQ488" s="60">
        <v>5</v>
      </c>
      <c r="AR488" s="61">
        <v>9.1999999999999993</v>
      </c>
      <c r="AS488" s="88">
        <v>0.23</v>
      </c>
      <c r="AT488" s="22">
        <v>4.7</v>
      </c>
      <c r="AU488" s="88">
        <v>0.11</v>
      </c>
      <c r="AV488" s="22">
        <v>7.2</v>
      </c>
    </row>
    <row r="489" spans="1:49" x14ac:dyDescent="0.3">
      <c r="A489" s="17" t="s">
        <v>142</v>
      </c>
      <c r="B489" s="17"/>
      <c r="C489" s="92">
        <v>180</v>
      </c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 t="s">
        <v>143</v>
      </c>
      <c r="Y489" s="17">
        <v>24</v>
      </c>
      <c r="AA489" t="s">
        <v>142</v>
      </c>
      <c r="AW489" t="s">
        <v>143</v>
      </c>
    </row>
    <row r="490" spans="1:49" ht="15" customHeight="1" x14ac:dyDescent="0.3">
      <c r="A490" s="17"/>
      <c r="B490" s="70" t="s">
        <v>81</v>
      </c>
      <c r="C490" s="92"/>
      <c r="D490" s="17">
        <f>C$489*AC490/AD$495</f>
        <v>6.6</v>
      </c>
      <c r="E490" s="17">
        <f>C$489*AD490/AD$495</f>
        <v>6.6</v>
      </c>
      <c r="F490" s="84">
        <f>$C$489*AE$490/$AD$495</f>
        <v>0</v>
      </c>
      <c r="G490" s="84">
        <f t="shared" ref="G490:W490" si="426">$C$489*AF$490/$AD$495</f>
        <v>0</v>
      </c>
      <c r="H490" s="84">
        <f t="shared" si="426"/>
        <v>3.84</v>
      </c>
      <c r="I490" s="84">
        <f t="shared" si="426"/>
        <v>15.36</v>
      </c>
      <c r="J490" s="84">
        <f t="shared" si="426"/>
        <v>0</v>
      </c>
      <c r="K490" s="84">
        <f t="shared" si="426"/>
        <v>0</v>
      </c>
      <c r="L490" s="84">
        <f t="shared" si="426"/>
        <v>0</v>
      </c>
      <c r="M490" s="84">
        <f t="shared" si="426"/>
        <v>0</v>
      </c>
      <c r="N490" s="84">
        <f t="shared" si="426"/>
        <v>0</v>
      </c>
      <c r="O490" s="84">
        <f t="shared" si="426"/>
        <v>0.24</v>
      </c>
      <c r="P490" s="84">
        <f t="shared" si="426"/>
        <v>0.67200000000000004</v>
      </c>
      <c r="Q490" s="84">
        <f t="shared" si="426"/>
        <v>1.92</v>
      </c>
      <c r="R490" s="84">
        <f t="shared" si="426"/>
        <v>0</v>
      </c>
      <c r="S490" s="84">
        <f t="shared" si="426"/>
        <v>3.6</v>
      </c>
      <c r="T490" s="84">
        <f t="shared" si="426"/>
        <v>0</v>
      </c>
      <c r="U490" s="84">
        <f t="shared" si="426"/>
        <v>0</v>
      </c>
      <c r="V490" s="84">
        <f t="shared" si="426"/>
        <v>0</v>
      </c>
      <c r="W490" s="84">
        <f t="shared" si="426"/>
        <v>0</v>
      </c>
      <c r="X490" s="17"/>
      <c r="Y490" s="17"/>
      <c r="AB490" s="86" t="s">
        <v>81</v>
      </c>
      <c r="AC490" s="299">
        <v>5.5</v>
      </c>
      <c r="AD490" s="299">
        <v>5.5</v>
      </c>
      <c r="AE490" s="57">
        <v>0</v>
      </c>
      <c r="AF490" s="57">
        <v>0</v>
      </c>
      <c r="AG490" s="56">
        <v>3.2</v>
      </c>
      <c r="AH490" s="56">
        <v>12.8</v>
      </c>
      <c r="AI490" s="62">
        <v>0</v>
      </c>
      <c r="AJ490" s="62">
        <v>0</v>
      </c>
      <c r="AK490" s="31">
        <v>0</v>
      </c>
      <c r="AL490" s="62">
        <v>0</v>
      </c>
      <c r="AM490" s="62">
        <v>0</v>
      </c>
      <c r="AN490" s="63">
        <v>0.2</v>
      </c>
      <c r="AO490" s="64">
        <v>0.56000000000000005</v>
      </c>
      <c r="AP490" s="63">
        <v>1.6</v>
      </c>
      <c r="AQ490" s="62">
        <v>0</v>
      </c>
      <c r="AR490" s="62">
        <v>3</v>
      </c>
      <c r="AS490" s="62">
        <v>0</v>
      </c>
      <c r="AT490" s="28">
        <v>0</v>
      </c>
      <c r="AU490" s="62">
        <v>0</v>
      </c>
      <c r="AV490" s="28">
        <v>0</v>
      </c>
    </row>
    <row r="491" spans="1:49" ht="15" customHeight="1" x14ac:dyDescent="0.3">
      <c r="A491" s="17"/>
      <c r="B491" s="70" t="s">
        <v>36</v>
      </c>
      <c r="C491" s="92"/>
      <c r="D491" s="17">
        <f t="shared" ref="D491:D494" si="427">C$489*AC491/AD$495</f>
        <v>9.6</v>
      </c>
      <c r="E491" s="17">
        <f t="shared" ref="E491:E494" si="428">C$489*AD491/AD$495</f>
        <v>9.6</v>
      </c>
      <c r="F491" s="84">
        <f>$C$489*AE$491/$AD$495</f>
        <v>0</v>
      </c>
      <c r="G491" s="84">
        <f t="shared" ref="G491:W491" si="429">$C$489*AF$491/$AD$495</f>
        <v>0</v>
      </c>
      <c r="H491" s="84">
        <f t="shared" si="429"/>
        <v>5.76</v>
      </c>
      <c r="I491" s="84">
        <f t="shared" si="429"/>
        <v>22.92</v>
      </c>
      <c r="J491" s="84">
        <f t="shared" si="429"/>
        <v>0</v>
      </c>
      <c r="K491" s="84">
        <f t="shared" si="429"/>
        <v>0</v>
      </c>
      <c r="L491" s="84">
        <f t="shared" si="429"/>
        <v>0</v>
      </c>
      <c r="M491" s="84">
        <f t="shared" si="429"/>
        <v>0</v>
      </c>
      <c r="N491" s="84">
        <f t="shared" si="429"/>
        <v>0</v>
      </c>
      <c r="O491" s="84">
        <f t="shared" si="429"/>
        <v>0</v>
      </c>
      <c r="P491" s="84">
        <f t="shared" si="429"/>
        <v>0.15600000000000003</v>
      </c>
      <c r="Q491" s="84">
        <f t="shared" si="429"/>
        <v>0.12</v>
      </c>
      <c r="R491" s="84">
        <f t="shared" si="429"/>
        <v>0</v>
      </c>
      <c r="S491" s="84">
        <f t="shared" si="429"/>
        <v>0</v>
      </c>
      <c r="T491" s="84">
        <f t="shared" si="429"/>
        <v>1.2E-2</v>
      </c>
      <c r="U491" s="84">
        <f t="shared" si="429"/>
        <v>0</v>
      </c>
      <c r="V491" s="84">
        <f t="shared" si="429"/>
        <v>0</v>
      </c>
      <c r="W491" s="84">
        <f t="shared" si="429"/>
        <v>0</v>
      </c>
      <c r="X491" s="17"/>
      <c r="Y491" s="17"/>
      <c r="AB491" s="86" t="s">
        <v>36</v>
      </c>
      <c r="AC491" s="299">
        <v>8</v>
      </c>
      <c r="AD491" s="299">
        <v>8</v>
      </c>
      <c r="AE491" s="57">
        <v>0</v>
      </c>
      <c r="AF491" s="57">
        <v>0</v>
      </c>
      <c r="AG491" s="56">
        <v>4.8</v>
      </c>
      <c r="AH491" s="56">
        <v>19.100000000000001</v>
      </c>
      <c r="AI491" s="62">
        <v>0</v>
      </c>
      <c r="AJ491" s="62">
        <v>0</v>
      </c>
      <c r="AK491" s="31">
        <v>0</v>
      </c>
      <c r="AL491" s="62">
        <v>0</v>
      </c>
      <c r="AM491" s="62">
        <v>0</v>
      </c>
      <c r="AN491" s="62">
        <v>0</v>
      </c>
      <c r="AO491" s="64">
        <v>0.13</v>
      </c>
      <c r="AP491" s="63">
        <v>0.1</v>
      </c>
      <c r="AQ491" s="62">
        <v>0</v>
      </c>
      <c r="AR491" s="62">
        <v>0</v>
      </c>
      <c r="AS491" s="64">
        <v>0.01</v>
      </c>
      <c r="AT491" s="28">
        <v>0</v>
      </c>
      <c r="AU491" s="62">
        <v>0</v>
      </c>
      <c r="AV491" s="28">
        <v>0</v>
      </c>
    </row>
    <row r="492" spans="1:49" x14ac:dyDescent="0.3">
      <c r="A492" s="17"/>
      <c r="B492" s="70" t="s">
        <v>84</v>
      </c>
      <c r="C492" s="92"/>
      <c r="D492" s="17">
        <f t="shared" si="427"/>
        <v>66.12</v>
      </c>
      <c r="E492" s="17">
        <f t="shared" si="428"/>
        <v>45</v>
      </c>
      <c r="F492" s="84">
        <f>$C$489*AE$492/$AD$495</f>
        <v>0.36</v>
      </c>
      <c r="G492" s="84">
        <f t="shared" ref="G492:W492" si="430">$C$489*AF$492/$AD$495</f>
        <v>0.12</v>
      </c>
      <c r="H492" s="84">
        <f t="shared" si="430"/>
        <v>3.3599999999999994</v>
      </c>
      <c r="I492" s="84">
        <f t="shared" si="430"/>
        <v>15.48</v>
      </c>
      <c r="J492" s="84">
        <f t="shared" si="430"/>
        <v>1.2E-2</v>
      </c>
      <c r="K492" s="84">
        <f t="shared" si="430"/>
        <v>1.2E-2</v>
      </c>
      <c r="L492" s="84">
        <f t="shared" si="430"/>
        <v>2.16</v>
      </c>
      <c r="M492" s="84">
        <f t="shared" si="430"/>
        <v>0</v>
      </c>
      <c r="N492" s="84">
        <f t="shared" si="430"/>
        <v>10.8</v>
      </c>
      <c r="O492" s="84">
        <f t="shared" si="430"/>
        <v>4.4400000000000004</v>
      </c>
      <c r="P492" s="84">
        <f t="shared" si="430"/>
        <v>73.56</v>
      </c>
      <c r="Q492" s="84">
        <f t="shared" si="430"/>
        <v>13.2</v>
      </c>
      <c r="R492" s="84">
        <f t="shared" si="430"/>
        <v>5.04</v>
      </c>
      <c r="S492" s="84">
        <f t="shared" si="430"/>
        <v>9</v>
      </c>
      <c r="T492" s="84">
        <f t="shared" si="430"/>
        <v>0.12</v>
      </c>
      <c r="U492" s="84">
        <f t="shared" si="430"/>
        <v>0.96</v>
      </c>
      <c r="V492" s="84">
        <f t="shared" si="430"/>
        <v>0.20400000000000001</v>
      </c>
      <c r="W492" s="84">
        <f t="shared" si="430"/>
        <v>7.68</v>
      </c>
      <c r="X492" s="17"/>
      <c r="Y492" s="17"/>
      <c r="AB492" s="86" t="s">
        <v>84</v>
      </c>
      <c r="AC492" s="56">
        <v>55.1</v>
      </c>
      <c r="AD492" s="56">
        <v>37.5</v>
      </c>
      <c r="AE492" s="56">
        <v>0.3</v>
      </c>
      <c r="AF492" s="56">
        <v>0.1</v>
      </c>
      <c r="AG492" s="56">
        <v>2.8</v>
      </c>
      <c r="AH492" s="56">
        <v>12.9</v>
      </c>
      <c r="AI492" s="64">
        <v>0.01</v>
      </c>
      <c r="AJ492" s="64">
        <v>0.01</v>
      </c>
      <c r="AK492" s="29">
        <v>1.8</v>
      </c>
      <c r="AL492" s="62">
        <v>0</v>
      </c>
      <c r="AM492" s="62">
        <v>9</v>
      </c>
      <c r="AN492" s="63">
        <v>3.7</v>
      </c>
      <c r="AO492" s="63">
        <v>61.3</v>
      </c>
      <c r="AP492" s="62">
        <v>11</v>
      </c>
      <c r="AQ492" s="63">
        <v>4.2</v>
      </c>
      <c r="AR492" s="63">
        <v>7.5</v>
      </c>
      <c r="AS492" s="63">
        <v>0.1</v>
      </c>
      <c r="AT492" s="30">
        <v>0.8</v>
      </c>
      <c r="AU492" s="64">
        <v>0.17</v>
      </c>
      <c r="AV492" s="30">
        <v>6.4</v>
      </c>
    </row>
    <row r="493" spans="1:49" x14ac:dyDescent="0.3">
      <c r="A493" s="17"/>
      <c r="B493" s="70" t="s">
        <v>39</v>
      </c>
      <c r="C493" s="92"/>
      <c r="D493" s="17">
        <f t="shared" si="427"/>
        <v>144</v>
      </c>
      <c r="E493" s="17">
        <f t="shared" si="428"/>
        <v>144</v>
      </c>
      <c r="F493" s="84">
        <f>$C$489*AE$493/$AD$495</f>
        <v>0</v>
      </c>
      <c r="G493" s="84">
        <f t="shared" ref="G493:W493" si="431">$C$489*AF$493/$AD$495</f>
        <v>0</v>
      </c>
      <c r="H493" s="84">
        <f t="shared" si="431"/>
        <v>0</v>
      </c>
      <c r="I493" s="84">
        <f t="shared" si="431"/>
        <v>0</v>
      </c>
      <c r="J493" s="84">
        <f t="shared" si="431"/>
        <v>0</v>
      </c>
      <c r="K493" s="84">
        <f t="shared" si="431"/>
        <v>0</v>
      </c>
      <c r="L493" s="84">
        <f t="shared" si="431"/>
        <v>0</v>
      </c>
      <c r="M493" s="84">
        <f t="shared" si="431"/>
        <v>0</v>
      </c>
      <c r="N493" s="84">
        <f t="shared" si="431"/>
        <v>0</v>
      </c>
      <c r="O493" s="84">
        <f t="shared" si="431"/>
        <v>0</v>
      </c>
      <c r="P493" s="84">
        <f t="shared" si="431"/>
        <v>0</v>
      </c>
      <c r="Q493" s="84">
        <f t="shared" si="431"/>
        <v>0</v>
      </c>
      <c r="R493" s="84">
        <f t="shared" si="431"/>
        <v>0</v>
      </c>
      <c r="S493" s="84">
        <f t="shared" si="431"/>
        <v>0</v>
      </c>
      <c r="T493" s="84">
        <f t="shared" si="431"/>
        <v>0</v>
      </c>
      <c r="U493" s="84">
        <f t="shared" si="431"/>
        <v>0</v>
      </c>
      <c r="V493" s="84">
        <f t="shared" si="431"/>
        <v>0</v>
      </c>
      <c r="W493" s="84">
        <f t="shared" si="431"/>
        <v>0</v>
      </c>
      <c r="X493" s="17"/>
      <c r="Y493" s="17"/>
      <c r="AB493" s="86" t="s">
        <v>39</v>
      </c>
      <c r="AC493" s="57">
        <v>120</v>
      </c>
      <c r="AD493" s="57">
        <v>120</v>
      </c>
      <c r="AE493" s="57">
        <v>0</v>
      </c>
      <c r="AF493" s="57">
        <v>0</v>
      </c>
      <c r="AG493" s="57">
        <v>0</v>
      </c>
      <c r="AH493" s="57">
        <v>0</v>
      </c>
      <c r="AI493" s="62">
        <v>0</v>
      </c>
      <c r="AJ493" s="62">
        <v>0</v>
      </c>
      <c r="AK493" s="31">
        <v>0</v>
      </c>
      <c r="AL493" s="62">
        <v>0</v>
      </c>
      <c r="AM493" s="62">
        <v>0</v>
      </c>
      <c r="AN493" s="62">
        <v>0</v>
      </c>
      <c r="AO493" s="62">
        <v>0</v>
      </c>
      <c r="AP493" s="62">
        <v>0</v>
      </c>
      <c r="AQ493" s="62">
        <v>0</v>
      </c>
      <c r="AR493" s="62">
        <v>0</v>
      </c>
      <c r="AS493" s="62">
        <v>0</v>
      </c>
      <c r="AT493" s="28">
        <v>0</v>
      </c>
      <c r="AU493" s="62">
        <v>0</v>
      </c>
      <c r="AV493" s="28">
        <v>0</v>
      </c>
    </row>
    <row r="494" spans="1:49" ht="15" customHeight="1" x14ac:dyDescent="0.3">
      <c r="A494" s="17"/>
      <c r="B494" s="70" t="s">
        <v>49</v>
      </c>
      <c r="C494" s="92"/>
      <c r="D494" s="17">
        <f t="shared" si="427"/>
        <v>0</v>
      </c>
      <c r="E494" s="17">
        <f t="shared" si="428"/>
        <v>0</v>
      </c>
      <c r="F494" s="84">
        <f>$C$489*AE$494/$AD$495</f>
        <v>0</v>
      </c>
      <c r="G494" s="84">
        <f t="shared" ref="G494:W494" si="432">$C$489*AF$494/$AD$495</f>
        <v>0</v>
      </c>
      <c r="H494" s="84">
        <f t="shared" si="432"/>
        <v>0</v>
      </c>
      <c r="I494" s="84">
        <f t="shared" si="432"/>
        <v>0</v>
      </c>
      <c r="J494" s="84">
        <f t="shared" si="432"/>
        <v>0</v>
      </c>
      <c r="K494" s="84">
        <f t="shared" si="432"/>
        <v>0</v>
      </c>
      <c r="L494" s="84">
        <f t="shared" si="432"/>
        <v>0</v>
      </c>
      <c r="M494" s="84">
        <f t="shared" si="432"/>
        <v>0</v>
      </c>
      <c r="N494" s="84">
        <f t="shared" si="432"/>
        <v>1.2E-2</v>
      </c>
      <c r="O494" s="84">
        <f t="shared" si="432"/>
        <v>0</v>
      </c>
      <c r="P494" s="84">
        <f t="shared" si="432"/>
        <v>2.4E-2</v>
      </c>
      <c r="Q494" s="84">
        <f t="shared" si="432"/>
        <v>0</v>
      </c>
      <c r="R494" s="84">
        <f t="shared" si="432"/>
        <v>0</v>
      </c>
      <c r="S494" s="84">
        <f t="shared" si="432"/>
        <v>0</v>
      </c>
      <c r="T494" s="84">
        <f t="shared" si="432"/>
        <v>0</v>
      </c>
      <c r="U494" s="84">
        <f t="shared" si="432"/>
        <v>0</v>
      </c>
      <c r="V494" s="84">
        <f t="shared" si="432"/>
        <v>0</v>
      </c>
      <c r="W494" s="84">
        <f t="shared" si="432"/>
        <v>0</v>
      </c>
      <c r="X494" s="17"/>
      <c r="Y494" s="17"/>
      <c r="AB494" s="86" t="s">
        <v>49</v>
      </c>
      <c r="AC494" s="57">
        <v>0</v>
      </c>
      <c r="AD494" s="57">
        <v>0</v>
      </c>
      <c r="AE494" s="57">
        <v>0</v>
      </c>
      <c r="AF494" s="57">
        <v>0</v>
      </c>
      <c r="AG494" s="57">
        <v>0</v>
      </c>
      <c r="AH494" s="57">
        <v>0</v>
      </c>
      <c r="AI494" s="62">
        <v>0</v>
      </c>
      <c r="AJ494" s="62">
        <v>0</v>
      </c>
      <c r="AK494" s="31">
        <v>0</v>
      </c>
      <c r="AL494" s="62">
        <v>0</v>
      </c>
      <c r="AM494" s="64">
        <v>0.01</v>
      </c>
      <c r="AN494" s="62">
        <v>0</v>
      </c>
      <c r="AO494" s="64">
        <v>0.02</v>
      </c>
      <c r="AP494" s="62">
        <v>0</v>
      </c>
      <c r="AQ494" s="62">
        <v>0</v>
      </c>
      <c r="AR494" s="62">
        <v>0</v>
      </c>
      <c r="AS494" s="62">
        <v>0</v>
      </c>
      <c r="AT494" s="28">
        <v>0</v>
      </c>
      <c r="AU494" s="62">
        <v>0</v>
      </c>
      <c r="AV494" s="28">
        <v>0</v>
      </c>
    </row>
    <row r="495" spans="1:49" x14ac:dyDescent="0.3">
      <c r="A495" s="17"/>
      <c r="B495" s="69" t="s">
        <v>40</v>
      </c>
      <c r="C495" s="92"/>
      <c r="D495" s="17"/>
      <c r="E495" s="17"/>
      <c r="F495" s="146">
        <f>SUM(F490:F494)</f>
        <v>0.36</v>
      </c>
      <c r="G495" s="146">
        <f t="shared" ref="G495:W495" si="433">SUM(G490:G494)</f>
        <v>0.12</v>
      </c>
      <c r="H495" s="146">
        <f t="shared" si="433"/>
        <v>12.959999999999999</v>
      </c>
      <c r="I495" s="146">
        <f t="shared" si="433"/>
        <v>53.760000000000005</v>
      </c>
      <c r="J495" s="146">
        <f t="shared" si="433"/>
        <v>1.2E-2</v>
      </c>
      <c r="K495" s="146">
        <f t="shared" si="433"/>
        <v>1.2E-2</v>
      </c>
      <c r="L495" s="146">
        <f t="shared" si="433"/>
        <v>2.16</v>
      </c>
      <c r="M495" s="146">
        <f t="shared" si="433"/>
        <v>0</v>
      </c>
      <c r="N495" s="146">
        <f t="shared" si="433"/>
        <v>10.812000000000001</v>
      </c>
      <c r="O495" s="146">
        <f t="shared" si="433"/>
        <v>4.6800000000000006</v>
      </c>
      <c r="P495" s="146">
        <f t="shared" si="433"/>
        <v>74.412000000000006</v>
      </c>
      <c r="Q495" s="146">
        <f t="shared" si="433"/>
        <v>15.239999999999998</v>
      </c>
      <c r="R495" s="146">
        <f t="shared" si="433"/>
        <v>5.04</v>
      </c>
      <c r="S495" s="146">
        <f t="shared" si="433"/>
        <v>12.6</v>
      </c>
      <c r="T495" s="146">
        <f t="shared" si="433"/>
        <v>0.13200000000000001</v>
      </c>
      <c r="U495" s="146">
        <f t="shared" si="433"/>
        <v>0.96</v>
      </c>
      <c r="V495" s="146">
        <f t="shared" si="433"/>
        <v>0.20400000000000001</v>
      </c>
      <c r="W495" s="146">
        <f t="shared" si="433"/>
        <v>7.68</v>
      </c>
      <c r="X495" s="17"/>
      <c r="Y495" s="17"/>
      <c r="AB495" s="87" t="s">
        <v>40</v>
      </c>
      <c r="AC495" s="59"/>
      <c r="AD495" s="60">
        <v>150</v>
      </c>
      <c r="AE495" s="61">
        <v>0.3</v>
      </c>
      <c r="AF495" s="61">
        <v>0.1</v>
      </c>
      <c r="AG495" s="61">
        <v>10.8</v>
      </c>
      <c r="AH495" s="61">
        <v>44.8</v>
      </c>
      <c r="AI495" s="65">
        <v>0.01</v>
      </c>
      <c r="AJ495" s="65">
        <v>0.01</v>
      </c>
      <c r="AK495" s="49">
        <v>1.8</v>
      </c>
      <c r="AL495" s="66">
        <v>0</v>
      </c>
      <c r="AM495" s="65">
        <v>9.01</v>
      </c>
      <c r="AN495" s="66">
        <v>4</v>
      </c>
      <c r="AO495" s="66">
        <v>62</v>
      </c>
      <c r="AP495" s="66">
        <v>13</v>
      </c>
      <c r="AQ495" s="83">
        <v>4.2</v>
      </c>
      <c r="AR495" s="66">
        <v>11</v>
      </c>
      <c r="AS495" s="65">
        <v>0.11</v>
      </c>
      <c r="AT495" s="47">
        <v>0.8</v>
      </c>
      <c r="AU495" s="65">
        <v>0.17</v>
      </c>
      <c r="AV495" s="47">
        <v>6.4</v>
      </c>
    </row>
    <row r="496" spans="1:49" ht="24" customHeight="1" x14ac:dyDescent="0.3">
      <c r="A496" s="70" t="s">
        <v>109</v>
      </c>
      <c r="B496" s="70"/>
      <c r="C496" s="92">
        <v>40</v>
      </c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 t="s">
        <v>96</v>
      </c>
      <c r="Y496" s="17">
        <v>12</v>
      </c>
      <c r="AA496" s="89" t="s">
        <v>109</v>
      </c>
      <c r="AB496" s="89"/>
      <c r="AW496" t="s">
        <v>96</v>
      </c>
    </row>
    <row r="497" spans="1:49" ht="26.25" customHeight="1" x14ac:dyDescent="0.3">
      <c r="A497" s="17"/>
      <c r="B497" s="70" t="s">
        <v>109</v>
      </c>
      <c r="C497" s="92"/>
      <c r="D497" s="17">
        <f>C496*AC497/AD498</f>
        <v>40</v>
      </c>
      <c r="E497" s="17">
        <f>C496*AD497/AD498</f>
        <v>40</v>
      </c>
      <c r="F497" s="17">
        <f>C496*AE497/AD498</f>
        <v>2.6666666666666665</v>
      </c>
      <c r="G497" s="17">
        <f>C496*AF497/AD498</f>
        <v>0.53333333333333333</v>
      </c>
      <c r="H497" s="17">
        <f>C496*AG497/AD498</f>
        <v>15.866666666666667</v>
      </c>
      <c r="I497" s="17">
        <f>C496*AH497/AD498</f>
        <v>78.266666666666666</v>
      </c>
      <c r="J497" s="17">
        <f>C496*AI497/AD498</f>
        <v>0</v>
      </c>
      <c r="K497" s="17">
        <f>C496*AJ497/AD498</f>
        <v>0</v>
      </c>
      <c r="L497" s="17">
        <f>C496*AK497/AD498</f>
        <v>0</v>
      </c>
      <c r="M497" s="17">
        <f>C496*AL497/AD498</f>
        <v>0</v>
      </c>
      <c r="N497" s="17">
        <f>C496*AM497/AD498</f>
        <v>0</v>
      </c>
      <c r="O497" s="17">
        <f>C496*AN497/AD498</f>
        <v>0</v>
      </c>
      <c r="P497" s="17">
        <f>C496*AO497/AD498</f>
        <v>0</v>
      </c>
      <c r="Q497" s="17">
        <f>C496*AP497/AD498</f>
        <v>0</v>
      </c>
      <c r="R497" s="17">
        <f>C496*AQ497/AD498</f>
        <v>0</v>
      </c>
      <c r="S497" s="17">
        <f>C496*AR497/AD498</f>
        <v>0</v>
      </c>
      <c r="T497" s="17">
        <f>C496*AS497/AD498</f>
        <v>0</v>
      </c>
      <c r="U497" s="17">
        <f>C496*AT497/AD498</f>
        <v>0</v>
      </c>
      <c r="V497" s="17">
        <f>C496*AU497/AD498</f>
        <v>0</v>
      </c>
      <c r="W497" s="17">
        <f>C496*AV497/AD498</f>
        <v>0</v>
      </c>
      <c r="X497" s="17"/>
      <c r="Y497" s="17"/>
      <c r="AB497" s="70" t="s">
        <v>109</v>
      </c>
      <c r="AC497" s="101">
        <v>30</v>
      </c>
      <c r="AD497" s="101">
        <v>30</v>
      </c>
      <c r="AE497" s="102">
        <v>2</v>
      </c>
      <c r="AF497" s="103">
        <v>0.4</v>
      </c>
      <c r="AG497" s="103">
        <v>11.9</v>
      </c>
      <c r="AH497" s="103">
        <v>58.7</v>
      </c>
      <c r="AI497" s="17"/>
      <c r="AJ497" s="17"/>
      <c r="AK497" s="17"/>
      <c r="AL497" s="17"/>
      <c r="AM497" s="17"/>
      <c r="AN497" s="17"/>
      <c r="AO497" s="17"/>
      <c r="AP497" s="17"/>
      <c r="AQ497" s="17"/>
      <c r="AR497" s="17"/>
      <c r="AS497" s="17"/>
      <c r="AT497" s="17"/>
      <c r="AU497" s="17"/>
      <c r="AV497" s="17"/>
    </row>
    <row r="498" spans="1:49" ht="18" x14ac:dyDescent="0.35">
      <c r="A498" s="110"/>
      <c r="B498" s="114" t="s">
        <v>210</v>
      </c>
      <c r="C498" s="119"/>
      <c r="D498" s="110"/>
      <c r="E498" s="110"/>
      <c r="F498" s="134">
        <f t="shared" ref="F498:W498" si="434">SUM(F497)</f>
        <v>2.6666666666666665</v>
      </c>
      <c r="G498" s="134">
        <f t="shared" si="434"/>
        <v>0.53333333333333333</v>
      </c>
      <c r="H498" s="134">
        <f t="shared" si="434"/>
        <v>15.866666666666667</v>
      </c>
      <c r="I498" s="134">
        <f t="shared" si="434"/>
        <v>78.266666666666666</v>
      </c>
      <c r="J498" s="134">
        <f t="shared" si="434"/>
        <v>0</v>
      </c>
      <c r="K498" s="134">
        <f t="shared" si="434"/>
        <v>0</v>
      </c>
      <c r="L498" s="134">
        <f t="shared" si="434"/>
        <v>0</v>
      </c>
      <c r="M498" s="134">
        <f t="shared" si="434"/>
        <v>0</v>
      </c>
      <c r="N498" s="134">
        <f t="shared" si="434"/>
        <v>0</v>
      </c>
      <c r="O498" s="134">
        <f t="shared" si="434"/>
        <v>0</v>
      </c>
      <c r="P498" s="134">
        <f t="shared" si="434"/>
        <v>0</v>
      </c>
      <c r="Q498" s="134">
        <f t="shared" si="434"/>
        <v>0</v>
      </c>
      <c r="R498" s="134">
        <f t="shared" si="434"/>
        <v>0</v>
      </c>
      <c r="S498" s="134">
        <f t="shared" si="434"/>
        <v>0</v>
      </c>
      <c r="T498" s="134">
        <f t="shared" si="434"/>
        <v>0</v>
      </c>
      <c r="U498" s="134">
        <f t="shared" si="434"/>
        <v>0</v>
      </c>
      <c r="V498" s="134">
        <f t="shared" si="434"/>
        <v>0</v>
      </c>
      <c r="W498" s="134">
        <f t="shared" si="434"/>
        <v>0</v>
      </c>
      <c r="X498" s="110"/>
      <c r="Y498" s="110"/>
      <c r="AB498" s="87" t="s">
        <v>40</v>
      </c>
      <c r="AC498" s="100">
        <v>30</v>
      </c>
      <c r="AD498" s="100">
        <v>30</v>
      </c>
      <c r="AE498" s="104">
        <f>AE497</f>
        <v>2</v>
      </c>
      <c r="AF498" s="104">
        <f t="shared" ref="AF498:AV498" si="435">AF497</f>
        <v>0.4</v>
      </c>
      <c r="AG498" s="104">
        <f t="shared" si="435"/>
        <v>11.9</v>
      </c>
      <c r="AH498" s="104">
        <f t="shared" si="435"/>
        <v>58.7</v>
      </c>
      <c r="AI498" s="104">
        <f t="shared" si="435"/>
        <v>0</v>
      </c>
      <c r="AJ498" s="104">
        <f t="shared" si="435"/>
        <v>0</v>
      </c>
      <c r="AK498" s="104">
        <f t="shared" si="435"/>
        <v>0</v>
      </c>
      <c r="AL498" s="104">
        <f t="shared" si="435"/>
        <v>0</v>
      </c>
      <c r="AM498" s="104">
        <f t="shared" si="435"/>
        <v>0</v>
      </c>
      <c r="AN498" s="104">
        <f t="shared" si="435"/>
        <v>0</v>
      </c>
      <c r="AO498" s="104">
        <f t="shared" si="435"/>
        <v>0</v>
      </c>
      <c r="AP498" s="104">
        <f t="shared" si="435"/>
        <v>0</v>
      </c>
      <c r="AQ498" s="104">
        <f t="shared" si="435"/>
        <v>0</v>
      </c>
      <c r="AR498" s="104">
        <f t="shared" si="435"/>
        <v>0</v>
      </c>
      <c r="AS498" s="104">
        <f t="shared" si="435"/>
        <v>0</v>
      </c>
      <c r="AT498" s="104">
        <f t="shared" si="435"/>
        <v>0</v>
      </c>
      <c r="AU498" s="104">
        <f t="shared" si="435"/>
        <v>0</v>
      </c>
      <c r="AV498" s="104">
        <f t="shared" si="435"/>
        <v>0</v>
      </c>
    </row>
    <row r="499" spans="1:49" ht="18" x14ac:dyDescent="0.35">
      <c r="A499" s="110" t="s">
        <v>133</v>
      </c>
      <c r="B499" s="110"/>
      <c r="C499" s="119">
        <f>SUM(C462:C498)</f>
        <v>620</v>
      </c>
      <c r="D499" s="119">
        <f>SUM(D462:D498)</f>
        <v>794.31000000000006</v>
      </c>
      <c r="E499" s="119">
        <f>SUM(E462:E498)</f>
        <v>707.2353333333333</v>
      </c>
      <c r="F499" s="134">
        <f>SUM(F472+F481+F488+F495+F498)</f>
        <v>22.488666666666663</v>
      </c>
      <c r="G499" s="134">
        <f t="shared" ref="G499:W499" si="436">SUM(G472+G481+G488+G495+G498)</f>
        <v>20.983333333333338</v>
      </c>
      <c r="H499" s="134">
        <f t="shared" si="436"/>
        <v>53.966666666666661</v>
      </c>
      <c r="I499" s="134">
        <f t="shared" si="436"/>
        <v>495.66733333333332</v>
      </c>
      <c r="J499" s="134">
        <f t="shared" si="436"/>
        <v>0.17053333333333334</v>
      </c>
      <c r="K499" s="134">
        <f t="shared" si="436"/>
        <v>0.19693333333333338</v>
      </c>
      <c r="L499" s="134">
        <f t="shared" si="436"/>
        <v>188.87799999999999</v>
      </c>
      <c r="M499" s="134">
        <f t="shared" si="436"/>
        <v>7.4999999999999997E-2</v>
      </c>
      <c r="N499" s="134">
        <f t="shared" si="436"/>
        <v>29.9588</v>
      </c>
      <c r="O499" s="134">
        <f t="shared" si="436"/>
        <v>403.66693333333336</v>
      </c>
      <c r="P499" s="134">
        <f t="shared" si="436"/>
        <v>1034.2477999999999</v>
      </c>
      <c r="Q499" s="134">
        <f t="shared" si="436"/>
        <v>60.669999999999987</v>
      </c>
      <c r="R499" s="134">
        <f t="shared" si="436"/>
        <v>64.31</v>
      </c>
      <c r="S499" s="134">
        <f t="shared" si="436"/>
        <v>260.94133333333332</v>
      </c>
      <c r="T499" s="134">
        <f t="shared" si="436"/>
        <v>3.9054666666666669</v>
      </c>
      <c r="U499" s="134">
        <f t="shared" si="436"/>
        <v>60.170666666666669</v>
      </c>
      <c r="V499" s="134">
        <f t="shared" si="436"/>
        <v>1.7582666666666666</v>
      </c>
      <c r="W499" s="134">
        <f t="shared" si="436"/>
        <v>126.28800000000001</v>
      </c>
      <c r="X499" s="110"/>
      <c r="Y499" s="110"/>
    </row>
    <row r="500" spans="1:49" ht="18" x14ac:dyDescent="0.35">
      <c r="A500" s="110" t="s">
        <v>144</v>
      </c>
      <c r="B500" s="110"/>
      <c r="C500" s="119"/>
      <c r="D500" s="110"/>
      <c r="E500" s="110"/>
      <c r="F500" s="110"/>
      <c r="G500" s="110"/>
      <c r="H500" s="110"/>
      <c r="I500" s="110"/>
      <c r="J500" s="110"/>
      <c r="K500" s="110"/>
      <c r="L500" s="110"/>
      <c r="M500" s="110"/>
      <c r="N500" s="110"/>
      <c r="O500" s="110"/>
      <c r="P500" s="110"/>
      <c r="Q500" s="110"/>
      <c r="R500" s="110"/>
      <c r="S500" s="110"/>
      <c r="T500" s="110"/>
      <c r="U500" s="110"/>
      <c r="V500" s="110"/>
      <c r="W500" s="110"/>
      <c r="X500" s="110"/>
      <c r="Y500" s="110"/>
    </row>
    <row r="501" spans="1:49" x14ac:dyDescent="0.3">
      <c r="A501" s="50" t="s">
        <v>211</v>
      </c>
      <c r="B501" s="17"/>
      <c r="C501" s="92">
        <v>100</v>
      </c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 t="s">
        <v>212</v>
      </c>
      <c r="Y501" s="17">
        <v>50</v>
      </c>
      <c r="AA501" t="s">
        <v>211</v>
      </c>
      <c r="AW501" t="s">
        <v>212</v>
      </c>
    </row>
    <row r="502" spans="1:49" ht="15" customHeight="1" x14ac:dyDescent="0.3">
      <c r="A502" s="50"/>
      <c r="B502" s="70" t="s">
        <v>55</v>
      </c>
      <c r="C502" s="92"/>
      <c r="D502" s="17">
        <f>C$501*AC502/AD$509</f>
        <v>30</v>
      </c>
      <c r="E502" s="17">
        <f>C$501*AD502/AD$509</f>
        <v>22</v>
      </c>
      <c r="F502" s="84">
        <f>$C$501*AE$502/$AD$509</f>
        <v>0.33333333333333331</v>
      </c>
      <c r="G502" s="84">
        <f t="shared" ref="G502:W502" si="437">$C$501*AF$502/$AD$509</f>
        <v>0</v>
      </c>
      <c r="H502" s="84">
        <f t="shared" si="437"/>
        <v>3.3333333333333335</v>
      </c>
      <c r="I502" s="84">
        <f t="shared" si="437"/>
        <v>15.333333333333332</v>
      </c>
      <c r="J502" s="84">
        <f t="shared" si="437"/>
        <v>3.3333333333333333E-2</v>
      </c>
      <c r="K502" s="84">
        <f t="shared" si="437"/>
        <v>0</v>
      </c>
      <c r="L502" s="84">
        <f t="shared" si="437"/>
        <v>0.4</v>
      </c>
      <c r="M502" s="84">
        <f t="shared" si="437"/>
        <v>0</v>
      </c>
      <c r="N502" s="84">
        <f t="shared" si="437"/>
        <v>1.7666666666666666</v>
      </c>
      <c r="O502" s="84">
        <f t="shared" si="437"/>
        <v>1</v>
      </c>
      <c r="P502" s="84">
        <f t="shared" si="437"/>
        <v>103.33333333333333</v>
      </c>
      <c r="Q502" s="84">
        <f t="shared" si="437"/>
        <v>2</v>
      </c>
      <c r="R502" s="84">
        <f t="shared" si="437"/>
        <v>4.333333333333333</v>
      </c>
      <c r="S502" s="84">
        <f t="shared" si="437"/>
        <v>11</v>
      </c>
      <c r="T502" s="84">
        <f t="shared" si="437"/>
        <v>0.16666666666666666</v>
      </c>
      <c r="U502" s="84">
        <f t="shared" si="437"/>
        <v>1</v>
      </c>
      <c r="V502" s="84">
        <f t="shared" si="437"/>
        <v>6.6666666666666666E-2</v>
      </c>
      <c r="W502" s="84">
        <f t="shared" si="437"/>
        <v>6.666666666666667</v>
      </c>
      <c r="X502" s="17"/>
      <c r="Y502" s="17"/>
      <c r="AB502" s="86" t="s">
        <v>55</v>
      </c>
      <c r="AC502" s="57">
        <v>9</v>
      </c>
      <c r="AD502" s="56">
        <v>6.6</v>
      </c>
      <c r="AE502" s="56">
        <v>0.1</v>
      </c>
      <c r="AF502" s="57">
        <v>0</v>
      </c>
      <c r="AG502" s="57">
        <v>1</v>
      </c>
      <c r="AH502" s="56">
        <v>4.5999999999999996</v>
      </c>
      <c r="AI502" s="71">
        <v>0.01</v>
      </c>
      <c r="AJ502" s="57">
        <v>0</v>
      </c>
      <c r="AK502" s="21">
        <v>0.12</v>
      </c>
      <c r="AL502" s="57">
        <v>0</v>
      </c>
      <c r="AM502" s="71">
        <v>0.53</v>
      </c>
      <c r="AN502" s="56">
        <v>0.3</v>
      </c>
      <c r="AO502" s="57">
        <v>31</v>
      </c>
      <c r="AP502" s="56">
        <v>0.6</v>
      </c>
      <c r="AQ502" s="56">
        <v>1.3</v>
      </c>
      <c r="AR502" s="56">
        <v>3.3</v>
      </c>
      <c r="AS502" s="71">
        <v>0.05</v>
      </c>
      <c r="AT502" s="20">
        <v>0.3</v>
      </c>
      <c r="AU502" s="71">
        <v>0.02</v>
      </c>
      <c r="AV502" s="19">
        <v>2</v>
      </c>
    </row>
    <row r="503" spans="1:49" ht="15" customHeight="1" x14ac:dyDescent="0.3">
      <c r="A503" s="50"/>
      <c r="B503" s="70" t="s">
        <v>50</v>
      </c>
      <c r="C503" s="92"/>
      <c r="D503" s="17">
        <f t="shared" ref="D503:D508" si="438">C$501*AC503/AD$509</f>
        <v>18.666666666666668</v>
      </c>
      <c r="E503" s="17">
        <f t="shared" ref="E503:E508" si="439">C$501*AD503/AD$509</f>
        <v>15</v>
      </c>
      <c r="F503" s="84">
        <f>$C$501*AE$503/$AD$509</f>
        <v>0.33333333333333331</v>
      </c>
      <c r="G503" s="84">
        <f t="shared" ref="G503:W503" si="440">$C$501*AF$503/$AD$509</f>
        <v>0</v>
      </c>
      <c r="H503" s="84">
        <f t="shared" si="440"/>
        <v>1</v>
      </c>
      <c r="I503" s="84">
        <f t="shared" si="440"/>
        <v>5.666666666666667</v>
      </c>
      <c r="J503" s="84">
        <f t="shared" si="440"/>
        <v>0</v>
      </c>
      <c r="K503" s="84">
        <f t="shared" si="440"/>
        <v>0</v>
      </c>
      <c r="L503" s="84">
        <f t="shared" si="440"/>
        <v>0</v>
      </c>
      <c r="M503" s="84">
        <f t="shared" si="440"/>
        <v>0</v>
      </c>
      <c r="N503" s="84">
        <f t="shared" si="440"/>
        <v>0.6</v>
      </c>
      <c r="O503" s="84">
        <f t="shared" si="440"/>
        <v>0.33333333333333331</v>
      </c>
      <c r="P503" s="84">
        <f t="shared" si="440"/>
        <v>21.666666666666668</v>
      </c>
      <c r="Q503" s="84">
        <f t="shared" si="440"/>
        <v>4</v>
      </c>
      <c r="R503" s="84">
        <f t="shared" si="440"/>
        <v>2</v>
      </c>
      <c r="S503" s="84">
        <f t="shared" si="440"/>
        <v>7.6666666666666661</v>
      </c>
      <c r="T503" s="84">
        <f t="shared" si="440"/>
        <v>0.1</v>
      </c>
      <c r="U503" s="84">
        <f t="shared" si="440"/>
        <v>0.33333333333333331</v>
      </c>
      <c r="V503" s="84">
        <f t="shared" si="440"/>
        <v>6.6666666666666666E-2</v>
      </c>
      <c r="W503" s="84">
        <f t="shared" si="440"/>
        <v>4.666666666666667</v>
      </c>
      <c r="X503" s="17"/>
      <c r="Y503" s="17"/>
      <c r="AB503" s="86" t="s">
        <v>50</v>
      </c>
      <c r="AC503" s="56">
        <v>5.6</v>
      </c>
      <c r="AD503" s="56">
        <v>4.5</v>
      </c>
      <c r="AE503" s="56">
        <v>0.1</v>
      </c>
      <c r="AF503" s="57">
        <v>0</v>
      </c>
      <c r="AG503" s="56">
        <v>0.3</v>
      </c>
      <c r="AH503" s="56">
        <v>1.7</v>
      </c>
      <c r="AI503" s="57">
        <v>0</v>
      </c>
      <c r="AJ503" s="57">
        <v>0</v>
      </c>
      <c r="AK503" s="19">
        <v>0</v>
      </c>
      <c r="AL503" s="57">
        <v>0</v>
      </c>
      <c r="AM503" s="71">
        <v>0.18</v>
      </c>
      <c r="AN503" s="56">
        <v>0.1</v>
      </c>
      <c r="AO503" s="56">
        <v>6.5</v>
      </c>
      <c r="AP503" s="56">
        <v>1.2</v>
      </c>
      <c r="AQ503" s="56">
        <v>0.6</v>
      </c>
      <c r="AR503" s="56">
        <v>2.2999999999999998</v>
      </c>
      <c r="AS503" s="71">
        <v>0.03</v>
      </c>
      <c r="AT503" s="20">
        <v>0.1</v>
      </c>
      <c r="AU503" s="71">
        <v>0.02</v>
      </c>
      <c r="AV503" s="20">
        <v>1.4</v>
      </c>
    </row>
    <row r="504" spans="1:49" x14ac:dyDescent="0.3">
      <c r="A504" s="50"/>
      <c r="B504" s="70" t="s">
        <v>51</v>
      </c>
      <c r="C504" s="92"/>
      <c r="D504" s="17">
        <f t="shared" si="438"/>
        <v>12.666666666666666</v>
      </c>
      <c r="E504" s="17">
        <f t="shared" si="439"/>
        <v>10</v>
      </c>
      <c r="F504" s="84">
        <f>$C$501*AE$504/$AD$509</f>
        <v>0</v>
      </c>
      <c r="G504" s="84">
        <f t="shared" ref="G504:W504" si="441">$C$501*AF$504/$AD$509</f>
        <v>0</v>
      </c>
      <c r="H504" s="84">
        <f t="shared" si="441"/>
        <v>0.66666666666666663</v>
      </c>
      <c r="I504" s="84">
        <f t="shared" si="441"/>
        <v>3</v>
      </c>
      <c r="J504" s="84">
        <f t="shared" si="441"/>
        <v>0</v>
      </c>
      <c r="K504" s="84">
        <f t="shared" si="441"/>
        <v>0</v>
      </c>
      <c r="L504" s="84">
        <f t="shared" si="441"/>
        <v>120</v>
      </c>
      <c r="M504" s="84">
        <f t="shared" si="441"/>
        <v>0</v>
      </c>
      <c r="N504" s="84">
        <f t="shared" si="441"/>
        <v>0.2</v>
      </c>
      <c r="O504" s="84">
        <f t="shared" si="441"/>
        <v>1.6666666666666667</v>
      </c>
      <c r="P504" s="84">
        <f t="shared" si="441"/>
        <v>16.666666666666668</v>
      </c>
      <c r="Q504" s="84">
        <f t="shared" si="441"/>
        <v>2.3333333333333335</v>
      </c>
      <c r="R504" s="84">
        <f t="shared" si="441"/>
        <v>3.3333333333333335</v>
      </c>
      <c r="S504" s="84">
        <f t="shared" si="441"/>
        <v>4.666666666666667</v>
      </c>
      <c r="T504" s="84">
        <f t="shared" si="441"/>
        <v>6.6666666666666666E-2</v>
      </c>
      <c r="U504" s="84">
        <f t="shared" si="441"/>
        <v>0.66666666666666663</v>
      </c>
      <c r="V504" s="84">
        <f t="shared" si="441"/>
        <v>0</v>
      </c>
      <c r="W504" s="84">
        <f t="shared" si="441"/>
        <v>5.666666666666667</v>
      </c>
      <c r="X504" s="17"/>
      <c r="Y504" s="17"/>
      <c r="AB504" s="86" t="s">
        <v>51</v>
      </c>
      <c r="AC504" s="56">
        <v>3.8</v>
      </c>
      <c r="AD504" s="57">
        <v>3</v>
      </c>
      <c r="AE504" s="57">
        <v>0</v>
      </c>
      <c r="AF504" s="57">
        <v>0</v>
      </c>
      <c r="AG504" s="56">
        <v>0.2</v>
      </c>
      <c r="AH504" s="56">
        <v>0.9</v>
      </c>
      <c r="AI504" s="57">
        <v>0</v>
      </c>
      <c r="AJ504" s="57">
        <v>0</v>
      </c>
      <c r="AK504" s="19">
        <v>36</v>
      </c>
      <c r="AL504" s="57">
        <v>0</v>
      </c>
      <c r="AM504" s="71">
        <v>0.06</v>
      </c>
      <c r="AN504" s="56">
        <v>0.5</v>
      </c>
      <c r="AO504" s="57">
        <v>5</v>
      </c>
      <c r="AP504" s="56">
        <v>0.7</v>
      </c>
      <c r="AQ504" s="57">
        <v>1</v>
      </c>
      <c r="AR504" s="56">
        <v>1.4</v>
      </c>
      <c r="AS504" s="71">
        <v>0.02</v>
      </c>
      <c r="AT504" s="20">
        <v>0.2</v>
      </c>
      <c r="AU504" s="57">
        <v>0</v>
      </c>
      <c r="AV504" s="20">
        <v>1.7</v>
      </c>
    </row>
    <row r="505" spans="1:49" x14ac:dyDescent="0.3">
      <c r="A505" s="50"/>
      <c r="B505" s="70" t="s">
        <v>54</v>
      </c>
      <c r="C505" s="92"/>
      <c r="D505" s="17">
        <f t="shared" si="438"/>
        <v>18.666666666666668</v>
      </c>
      <c r="E505" s="17">
        <f t="shared" si="439"/>
        <v>15</v>
      </c>
      <c r="F505" s="84">
        <f>$C$501*AE$505/$AD$509</f>
        <v>0.33333333333333331</v>
      </c>
      <c r="G505" s="84">
        <f t="shared" ref="G505:W505" si="442">$C$501*AF$505/$AD$509</f>
        <v>0</v>
      </c>
      <c r="H505" s="84">
        <f t="shared" si="442"/>
        <v>1.3333333333333333</v>
      </c>
      <c r="I505" s="84">
        <f t="shared" si="442"/>
        <v>5.666666666666667</v>
      </c>
      <c r="J505" s="84">
        <f t="shared" si="442"/>
        <v>0</v>
      </c>
      <c r="K505" s="84">
        <f t="shared" si="442"/>
        <v>0</v>
      </c>
      <c r="L505" s="84">
        <f t="shared" si="442"/>
        <v>0.16666666666666666</v>
      </c>
      <c r="M505" s="84">
        <f t="shared" si="442"/>
        <v>0</v>
      </c>
      <c r="N505" s="84">
        <f t="shared" si="442"/>
        <v>0.6</v>
      </c>
      <c r="O505" s="84">
        <f t="shared" si="442"/>
        <v>5.333333333333333</v>
      </c>
      <c r="P505" s="84">
        <f t="shared" si="442"/>
        <v>36.666666666666664</v>
      </c>
      <c r="Q505" s="84">
        <f t="shared" si="442"/>
        <v>5</v>
      </c>
      <c r="R505" s="84">
        <f t="shared" si="442"/>
        <v>3</v>
      </c>
      <c r="S505" s="84">
        <f t="shared" si="442"/>
        <v>5.666666666666667</v>
      </c>
      <c r="T505" s="84">
        <f t="shared" si="442"/>
        <v>0.16666666666666666</v>
      </c>
      <c r="U505" s="84">
        <f t="shared" si="442"/>
        <v>1</v>
      </c>
      <c r="V505" s="84">
        <f t="shared" si="442"/>
        <v>0.1</v>
      </c>
      <c r="W505" s="84">
        <f t="shared" si="442"/>
        <v>3</v>
      </c>
      <c r="X505" s="17"/>
      <c r="Y505" s="17"/>
      <c r="AB505" s="86" t="s">
        <v>54</v>
      </c>
      <c r="AC505" s="56">
        <v>5.6</v>
      </c>
      <c r="AD505" s="56">
        <v>4.5</v>
      </c>
      <c r="AE505" s="56">
        <v>0.1</v>
      </c>
      <c r="AF505" s="57">
        <v>0</v>
      </c>
      <c r="AG505" s="56">
        <v>0.4</v>
      </c>
      <c r="AH505" s="56">
        <v>1.7</v>
      </c>
      <c r="AI505" s="57">
        <v>0</v>
      </c>
      <c r="AJ505" s="57">
        <v>0</v>
      </c>
      <c r="AK505" s="21">
        <v>0.05</v>
      </c>
      <c r="AL505" s="57">
        <v>0</v>
      </c>
      <c r="AM505" s="71">
        <v>0.18</v>
      </c>
      <c r="AN505" s="56">
        <v>1.6</v>
      </c>
      <c r="AO505" s="57">
        <v>11</v>
      </c>
      <c r="AP505" s="56">
        <v>1.5</v>
      </c>
      <c r="AQ505" s="56">
        <v>0.9</v>
      </c>
      <c r="AR505" s="56">
        <v>1.7</v>
      </c>
      <c r="AS505" s="71">
        <v>0.05</v>
      </c>
      <c r="AT505" s="20">
        <v>0.3</v>
      </c>
      <c r="AU505" s="71">
        <v>0.03</v>
      </c>
      <c r="AV505" s="20">
        <v>0.9</v>
      </c>
    </row>
    <row r="506" spans="1:49" ht="15" customHeight="1" x14ac:dyDescent="0.3">
      <c r="A506" s="50"/>
      <c r="B506" s="70" t="s">
        <v>56</v>
      </c>
      <c r="C506" s="92"/>
      <c r="D506" s="17">
        <f t="shared" si="438"/>
        <v>37.333333333333336</v>
      </c>
      <c r="E506" s="17">
        <f t="shared" si="439"/>
        <v>30</v>
      </c>
      <c r="F506" s="84">
        <f>$C$501*AE$506/$AD$509</f>
        <v>0.33333333333333331</v>
      </c>
      <c r="G506" s="84">
        <f t="shared" ref="G506:W506" si="443">$C$501*AF$506/$AD$509</f>
        <v>0</v>
      </c>
      <c r="H506" s="84">
        <f t="shared" si="443"/>
        <v>0.33333333333333331</v>
      </c>
      <c r="I506" s="84">
        <f t="shared" si="443"/>
        <v>3</v>
      </c>
      <c r="J506" s="84">
        <f t="shared" si="443"/>
        <v>0</v>
      </c>
      <c r="K506" s="84">
        <f t="shared" si="443"/>
        <v>0</v>
      </c>
      <c r="L506" s="84">
        <f t="shared" si="443"/>
        <v>0.9</v>
      </c>
      <c r="M506" s="84">
        <f t="shared" si="443"/>
        <v>0</v>
      </c>
      <c r="N506" s="84">
        <f t="shared" si="443"/>
        <v>0.6</v>
      </c>
      <c r="O506" s="84">
        <f t="shared" si="443"/>
        <v>253.33333333333334</v>
      </c>
      <c r="P506" s="84">
        <f t="shared" si="443"/>
        <v>36.666666666666664</v>
      </c>
      <c r="Q506" s="84">
        <f t="shared" si="443"/>
        <v>6</v>
      </c>
      <c r="R506" s="84">
        <f t="shared" si="443"/>
        <v>3.666666666666667</v>
      </c>
      <c r="S506" s="84">
        <f t="shared" si="443"/>
        <v>6.333333333333333</v>
      </c>
      <c r="T506" s="84">
        <f t="shared" si="443"/>
        <v>0.16666666666666666</v>
      </c>
      <c r="U506" s="84">
        <f t="shared" si="443"/>
        <v>0</v>
      </c>
      <c r="V506" s="84">
        <f t="shared" si="443"/>
        <v>0</v>
      </c>
      <c r="W506" s="84">
        <f t="shared" si="443"/>
        <v>0</v>
      </c>
      <c r="X506" s="17"/>
      <c r="Y506" s="17"/>
      <c r="AB506" s="86" t="s">
        <v>56</v>
      </c>
      <c r="AC506" s="56">
        <v>11.2</v>
      </c>
      <c r="AD506" s="57">
        <v>9</v>
      </c>
      <c r="AE506" s="56">
        <v>0.1</v>
      </c>
      <c r="AF506" s="57">
        <v>0</v>
      </c>
      <c r="AG506" s="56">
        <v>0.1</v>
      </c>
      <c r="AH506" s="56">
        <v>0.9</v>
      </c>
      <c r="AI506" s="57">
        <v>0</v>
      </c>
      <c r="AJ506" s="57">
        <v>0</v>
      </c>
      <c r="AK506" s="21">
        <v>0.27</v>
      </c>
      <c r="AL506" s="57">
        <v>0</v>
      </c>
      <c r="AM506" s="71">
        <v>0.18</v>
      </c>
      <c r="AN506" s="57">
        <v>76</v>
      </c>
      <c r="AO506" s="57">
        <v>11</v>
      </c>
      <c r="AP506" s="56">
        <v>1.8</v>
      </c>
      <c r="AQ506" s="56">
        <v>1.1000000000000001</v>
      </c>
      <c r="AR506" s="56">
        <v>1.9</v>
      </c>
      <c r="AS506" s="71">
        <v>0.05</v>
      </c>
      <c r="AT506" s="19">
        <v>0</v>
      </c>
      <c r="AU506" s="57">
        <v>0</v>
      </c>
      <c r="AV506" s="19">
        <v>0</v>
      </c>
    </row>
    <row r="507" spans="1:49" ht="15" customHeight="1" x14ac:dyDescent="0.3">
      <c r="A507" s="50"/>
      <c r="B507" s="70" t="s">
        <v>46</v>
      </c>
      <c r="C507" s="92"/>
      <c r="D507" s="17">
        <f t="shared" si="438"/>
        <v>10</v>
      </c>
      <c r="E507" s="17">
        <f t="shared" si="439"/>
        <v>10</v>
      </c>
      <c r="F507" s="84">
        <f>$C$501*AE$507/$AD$509</f>
        <v>0</v>
      </c>
      <c r="G507" s="84">
        <f t="shared" ref="G507:W507" si="444">$C$501*AF$507/$AD$509</f>
        <v>8.6666666666666661</v>
      </c>
      <c r="H507" s="84">
        <f t="shared" si="444"/>
        <v>0</v>
      </c>
      <c r="I507" s="84">
        <f t="shared" si="444"/>
        <v>79</v>
      </c>
      <c r="J507" s="84">
        <f t="shared" si="444"/>
        <v>0</v>
      </c>
      <c r="K507" s="84">
        <f t="shared" si="444"/>
        <v>0</v>
      </c>
      <c r="L507" s="84">
        <f t="shared" si="444"/>
        <v>0</v>
      </c>
      <c r="M507" s="84">
        <f t="shared" si="444"/>
        <v>0</v>
      </c>
      <c r="N507" s="84">
        <f t="shared" si="444"/>
        <v>0</v>
      </c>
      <c r="O507" s="84">
        <f t="shared" si="444"/>
        <v>0</v>
      </c>
      <c r="P507" s="84">
        <f t="shared" si="444"/>
        <v>0</v>
      </c>
      <c r="Q507" s="84">
        <f t="shared" si="444"/>
        <v>0</v>
      </c>
      <c r="R507" s="84">
        <f t="shared" si="444"/>
        <v>0</v>
      </c>
      <c r="S507" s="84">
        <f t="shared" si="444"/>
        <v>0.33333333333333331</v>
      </c>
      <c r="T507" s="84">
        <f t="shared" si="444"/>
        <v>0</v>
      </c>
      <c r="U507" s="84">
        <f t="shared" si="444"/>
        <v>0</v>
      </c>
      <c r="V507" s="84">
        <f t="shared" si="444"/>
        <v>0</v>
      </c>
      <c r="W507" s="84">
        <f t="shared" si="444"/>
        <v>0</v>
      </c>
      <c r="X507" s="17"/>
      <c r="Y507" s="17"/>
      <c r="AB507" s="86" t="s">
        <v>46</v>
      </c>
      <c r="AC507" s="57">
        <v>3</v>
      </c>
      <c r="AD507" s="57">
        <v>3</v>
      </c>
      <c r="AE507" s="57">
        <v>0</v>
      </c>
      <c r="AF507" s="56">
        <v>2.6</v>
      </c>
      <c r="AG507" s="57">
        <v>0</v>
      </c>
      <c r="AH507" s="56">
        <v>23.7</v>
      </c>
      <c r="AI507" s="57">
        <v>0</v>
      </c>
      <c r="AJ507" s="57">
        <v>0</v>
      </c>
      <c r="AK507" s="19">
        <v>0</v>
      </c>
      <c r="AL507" s="57">
        <v>0</v>
      </c>
      <c r="AM507" s="57">
        <v>0</v>
      </c>
      <c r="AN507" s="57">
        <v>0</v>
      </c>
      <c r="AO507" s="57">
        <v>0</v>
      </c>
      <c r="AP507" s="57">
        <v>0</v>
      </c>
      <c r="AQ507" s="57">
        <v>0</v>
      </c>
      <c r="AR507" s="56">
        <v>0.1</v>
      </c>
      <c r="AS507" s="57">
        <v>0</v>
      </c>
      <c r="AT507" s="19">
        <v>0</v>
      </c>
      <c r="AU507" s="57">
        <v>0</v>
      </c>
      <c r="AV507" s="19">
        <v>0</v>
      </c>
    </row>
    <row r="508" spans="1:49" ht="15" customHeight="1" x14ac:dyDescent="0.3">
      <c r="A508" s="50"/>
      <c r="B508" s="70" t="s">
        <v>38</v>
      </c>
      <c r="C508" s="92"/>
      <c r="D508" s="17">
        <f t="shared" si="438"/>
        <v>0.33333333333333331</v>
      </c>
      <c r="E508" s="17">
        <f t="shared" si="439"/>
        <v>0.33333333333333331</v>
      </c>
      <c r="F508" s="84">
        <f>$C$501*AE$508/$AD$509</f>
        <v>0</v>
      </c>
      <c r="G508" s="84">
        <f t="shared" ref="G508:W508" si="445">$C$501*AF$508/$AD$509</f>
        <v>0</v>
      </c>
      <c r="H508" s="84">
        <f t="shared" si="445"/>
        <v>0</v>
      </c>
      <c r="I508" s="84">
        <f t="shared" si="445"/>
        <v>0</v>
      </c>
      <c r="J508" s="84">
        <f t="shared" si="445"/>
        <v>0</v>
      </c>
      <c r="K508" s="84">
        <f t="shared" si="445"/>
        <v>0</v>
      </c>
      <c r="L508" s="84">
        <f t="shared" si="445"/>
        <v>0</v>
      </c>
      <c r="M508" s="84">
        <f t="shared" si="445"/>
        <v>0</v>
      </c>
      <c r="N508" s="84">
        <f t="shared" si="445"/>
        <v>0</v>
      </c>
      <c r="O508" s="84">
        <f t="shared" si="445"/>
        <v>73.333333333333329</v>
      </c>
      <c r="P508" s="84">
        <f t="shared" si="445"/>
        <v>0</v>
      </c>
      <c r="Q508" s="84">
        <f t="shared" si="445"/>
        <v>0.66666666666666663</v>
      </c>
      <c r="R508" s="84">
        <f t="shared" si="445"/>
        <v>0</v>
      </c>
      <c r="S508" s="84">
        <f t="shared" si="445"/>
        <v>0.33333333333333331</v>
      </c>
      <c r="T508" s="84">
        <f t="shared" si="445"/>
        <v>0</v>
      </c>
      <c r="U508" s="84">
        <f t="shared" si="445"/>
        <v>10</v>
      </c>
      <c r="V508" s="84">
        <f t="shared" si="445"/>
        <v>0</v>
      </c>
      <c r="W508" s="84">
        <f t="shared" si="445"/>
        <v>0</v>
      </c>
      <c r="X508" s="17"/>
      <c r="Y508" s="17"/>
      <c r="AB508" s="86" t="s">
        <v>38</v>
      </c>
      <c r="AC508" s="56">
        <v>0.1</v>
      </c>
      <c r="AD508" s="56">
        <v>0.1</v>
      </c>
      <c r="AE508" s="57">
        <v>0</v>
      </c>
      <c r="AF508" s="57">
        <v>0</v>
      </c>
      <c r="AG508" s="57">
        <v>0</v>
      </c>
      <c r="AH508" s="57">
        <v>0</v>
      </c>
      <c r="AI508" s="57">
        <v>0</v>
      </c>
      <c r="AJ508" s="57">
        <v>0</v>
      </c>
      <c r="AK508" s="19">
        <v>0</v>
      </c>
      <c r="AL508" s="57">
        <v>0</v>
      </c>
      <c r="AM508" s="57">
        <v>0</v>
      </c>
      <c r="AN508" s="57">
        <v>22</v>
      </c>
      <c r="AO508" s="57">
        <v>0</v>
      </c>
      <c r="AP508" s="56">
        <v>0.2</v>
      </c>
      <c r="AQ508" s="57">
        <v>0</v>
      </c>
      <c r="AR508" s="56">
        <v>0.1</v>
      </c>
      <c r="AS508" s="57">
        <v>0</v>
      </c>
      <c r="AT508" s="19">
        <v>3</v>
      </c>
      <c r="AU508" s="57">
        <v>0</v>
      </c>
      <c r="AV508" s="19">
        <v>0</v>
      </c>
    </row>
    <row r="509" spans="1:49" x14ac:dyDescent="0.3">
      <c r="A509" s="17"/>
      <c r="B509" s="69" t="s">
        <v>40</v>
      </c>
      <c r="C509" s="92"/>
      <c r="D509" s="17"/>
      <c r="E509" s="17"/>
      <c r="F509" s="18">
        <f>SUM(F502:F508)</f>
        <v>1.3333333333333333</v>
      </c>
      <c r="G509" s="18">
        <f t="shared" ref="G509:W509" si="446">SUM(G502:G508)</f>
        <v>8.6666666666666661</v>
      </c>
      <c r="H509" s="18">
        <f t="shared" si="446"/>
        <v>6.666666666666667</v>
      </c>
      <c r="I509" s="18">
        <f t="shared" si="446"/>
        <v>111.66666666666667</v>
      </c>
      <c r="J509" s="18">
        <f t="shared" si="446"/>
        <v>3.3333333333333333E-2</v>
      </c>
      <c r="K509" s="18">
        <f t="shared" si="446"/>
        <v>0</v>
      </c>
      <c r="L509" s="18">
        <f t="shared" si="446"/>
        <v>121.46666666666668</v>
      </c>
      <c r="M509" s="18">
        <f t="shared" si="446"/>
        <v>0</v>
      </c>
      <c r="N509" s="18">
        <f t="shared" si="446"/>
        <v>3.7666666666666671</v>
      </c>
      <c r="O509" s="18">
        <f t="shared" si="446"/>
        <v>335</v>
      </c>
      <c r="P509" s="18">
        <f t="shared" si="446"/>
        <v>214.99999999999997</v>
      </c>
      <c r="Q509" s="18">
        <f t="shared" si="446"/>
        <v>20.000000000000004</v>
      </c>
      <c r="R509" s="18">
        <f t="shared" si="446"/>
        <v>16.333333333333332</v>
      </c>
      <c r="S509" s="18">
        <f t="shared" si="446"/>
        <v>36.000000000000007</v>
      </c>
      <c r="T509" s="18">
        <f t="shared" si="446"/>
        <v>0.66666666666666663</v>
      </c>
      <c r="U509" s="18">
        <f t="shared" si="446"/>
        <v>13</v>
      </c>
      <c r="V509" s="18">
        <f t="shared" si="446"/>
        <v>0.23333333333333334</v>
      </c>
      <c r="W509" s="18">
        <f t="shared" si="446"/>
        <v>20</v>
      </c>
      <c r="X509" s="17"/>
      <c r="Y509" s="17"/>
      <c r="AB509" s="87" t="s">
        <v>40</v>
      </c>
      <c r="AC509" s="59"/>
      <c r="AD509" s="60">
        <v>30</v>
      </c>
      <c r="AE509" s="61">
        <v>0.4</v>
      </c>
      <c r="AF509" s="61">
        <v>2.6</v>
      </c>
      <c r="AG509" s="60">
        <v>2</v>
      </c>
      <c r="AH509" s="61">
        <v>33.5</v>
      </c>
      <c r="AI509" s="88">
        <v>0.01</v>
      </c>
      <c r="AJ509" s="60">
        <v>0</v>
      </c>
      <c r="AK509" s="22">
        <v>36.4</v>
      </c>
      <c r="AL509" s="60">
        <v>0</v>
      </c>
      <c r="AM509" s="88">
        <v>1.1299999999999999</v>
      </c>
      <c r="AN509" s="60">
        <v>100</v>
      </c>
      <c r="AO509" s="60">
        <v>64</v>
      </c>
      <c r="AP509" s="61">
        <v>6.1</v>
      </c>
      <c r="AQ509" s="61">
        <v>4.8</v>
      </c>
      <c r="AR509" s="60">
        <v>11</v>
      </c>
      <c r="AS509" s="61">
        <v>0.2</v>
      </c>
      <c r="AT509" s="22">
        <v>3.9</v>
      </c>
      <c r="AU509" s="88">
        <v>7.0000000000000007E-2</v>
      </c>
      <c r="AV509" s="22">
        <v>5.9</v>
      </c>
    </row>
    <row r="510" spans="1:49" x14ac:dyDescent="0.3">
      <c r="A510" s="17" t="s">
        <v>187</v>
      </c>
      <c r="B510" s="96"/>
      <c r="C510" s="92">
        <v>40</v>
      </c>
      <c r="D510" s="17"/>
      <c r="E510" s="17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t="s">
        <v>188</v>
      </c>
      <c r="Y510" s="17">
        <v>21</v>
      </c>
      <c r="AA510" t="s">
        <v>187</v>
      </c>
      <c r="AB510" s="96"/>
      <c r="AC510" s="169"/>
      <c r="AD510" s="170"/>
      <c r="AE510" s="170"/>
      <c r="AF510" s="171"/>
      <c r="AG510" s="171"/>
      <c r="AH510" s="171"/>
      <c r="AI510" s="172"/>
      <c r="AJ510" s="172"/>
      <c r="AK510" s="173"/>
      <c r="AL510" s="174"/>
      <c r="AM510" s="175"/>
      <c r="AN510" s="174"/>
      <c r="AO510" s="174"/>
      <c r="AP510" s="174"/>
      <c r="AQ510" s="174"/>
      <c r="AR510" s="174"/>
      <c r="AS510" s="172"/>
      <c r="AT510" s="173"/>
      <c r="AU510" s="172"/>
      <c r="AV510" s="173"/>
      <c r="AW510" t="s">
        <v>188</v>
      </c>
    </row>
    <row r="511" spans="1:49" ht="15" customHeight="1" x14ac:dyDescent="0.3">
      <c r="A511" s="17"/>
      <c r="B511" s="70" t="s">
        <v>48</v>
      </c>
      <c r="C511" s="92"/>
      <c r="D511" s="17">
        <f>C510*AC511/AD512</f>
        <v>1</v>
      </c>
      <c r="E511" s="17">
        <f>C510*AD511/AD512</f>
        <v>1</v>
      </c>
      <c r="F511" s="17">
        <f>C510*AE511/AD512</f>
        <v>4.8</v>
      </c>
      <c r="G511" s="17">
        <f>C510*AF511/AD512</f>
        <v>4</v>
      </c>
      <c r="H511" s="17">
        <f>C510*AG511/AD512</f>
        <v>0.3</v>
      </c>
      <c r="I511" s="17">
        <f>C510*AH511/AD512</f>
        <v>56.6</v>
      </c>
      <c r="J511" s="17">
        <f>C510*AI511/AD512</f>
        <v>0.02</v>
      </c>
      <c r="K511" s="17">
        <f>C510*AJ511/AD512</f>
        <v>0.14000000000000001</v>
      </c>
      <c r="L511" s="17">
        <f>C510*AK511/AD512</f>
        <v>62.4</v>
      </c>
      <c r="M511" s="17">
        <f>C510*AL511/AD512</f>
        <v>0.88000000000000012</v>
      </c>
      <c r="N511" s="17">
        <f>C510*AM511/AD512</f>
        <v>0</v>
      </c>
      <c r="O511" s="17">
        <f>C510*AN511/AD512</f>
        <v>41</v>
      </c>
      <c r="P511" s="17">
        <f>C510*AO511/AD512</f>
        <v>46</v>
      </c>
      <c r="Q511" s="17">
        <f>C510*AP511/AD512</f>
        <v>19</v>
      </c>
      <c r="R511" s="17">
        <f>C510*AQ511/AD512</f>
        <v>4.2</v>
      </c>
      <c r="S511" s="17">
        <f>C510*AR511/AD512</f>
        <v>67</v>
      </c>
      <c r="T511" s="17">
        <f>C510*AS511/AD512</f>
        <v>0.86999999999999988</v>
      </c>
      <c r="U511" s="17">
        <f>C510*AT511/AD512</f>
        <v>8</v>
      </c>
      <c r="V511" s="17">
        <f>C510*AU511/AD512</f>
        <v>10.8</v>
      </c>
      <c r="W511" s="17">
        <f>C510*AV511/AD512</f>
        <v>22</v>
      </c>
      <c r="X511" s="17"/>
      <c r="Y511" s="17"/>
      <c r="AB511" s="208" t="s">
        <v>48</v>
      </c>
      <c r="AC511" s="209">
        <v>1</v>
      </c>
      <c r="AD511" s="209">
        <v>1</v>
      </c>
      <c r="AE511" s="210">
        <v>4.8</v>
      </c>
      <c r="AF511" s="57">
        <v>4</v>
      </c>
      <c r="AG511" s="56">
        <v>0.3</v>
      </c>
      <c r="AH511" s="56">
        <v>56.6</v>
      </c>
      <c r="AI511" s="211">
        <v>0.02</v>
      </c>
      <c r="AJ511" s="211">
        <v>0.14000000000000001</v>
      </c>
      <c r="AK511" s="20">
        <v>62.4</v>
      </c>
      <c r="AL511" s="211">
        <v>0.88</v>
      </c>
      <c r="AM511" s="209">
        <v>0</v>
      </c>
      <c r="AN511" s="209">
        <v>41</v>
      </c>
      <c r="AO511" s="57">
        <v>46</v>
      </c>
      <c r="AP511" s="57">
        <v>19</v>
      </c>
      <c r="AQ511" s="56">
        <v>4.2</v>
      </c>
      <c r="AR511" s="57">
        <v>67</v>
      </c>
      <c r="AS511" s="71">
        <v>0.87</v>
      </c>
      <c r="AT511" s="19">
        <v>8</v>
      </c>
      <c r="AU511" s="56">
        <v>10.8</v>
      </c>
      <c r="AV511" s="35">
        <v>22</v>
      </c>
    </row>
    <row r="512" spans="1:49" x14ac:dyDescent="0.3">
      <c r="A512" s="17"/>
      <c r="B512" s="69" t="s">
        <v>40</v>
      </c>
      <c r="C512" s="92"/>
      <c r="D512" s="17"/>
      <c r="E512" s="17"/>
      <c r="F512" s="18">
        <f>SUM(F511)</f>
        <v>4.8</v>
      </c>
      <c r="G512" s="18">
        <f t="shared" ref="G512" si="447">SUM(G511)</f>
        <v>4</v>
      </c>
      <c r="H512" s="18">
        <f t="shared" ref="H512" si="448">SUM(H511)</f>
        <v>0.3</v>
      </c>
      <c r="I512" s="18">
        <f t="shared" ref="I512" si="449">SUM(I511)</f>
        <v>56.6</v>
      </c>
      <c r="J512" s="18">
        <f t="shared" ref="J512" si="450">SUM(J511)</f>
        <v>0.02</v>
      </c>
      <c r="K512" s="18">
        <f t="shared" ref="K512" si="451">SUM(K511)</f>
        <v>0.14000000000000001</v>
      </c>
      <c r="L512" s="18">
        <f t="shared" ref="L512" si="452">SUM(L511)</f>
        <v>62.4</v>
      </c>
      <c r="M512" s="18">
        <f t="shared" ref="M512" si="453">SUM(M511)</f>
        <v>0.88000000000000012</v>
      </c>
      <c r="N512" s="18">
        <f t="shared" ref="N512" si="454">SUM(N511)</f>
        <v>0</v>
      </c>
      <c r="O512" s="18">
        <f t="shared" ref="O512" si="455">SUM(O511)</f>
        <v>41</v>
      </c>
      <c r="P512" s="18">
        <f t="shared" ref="P512" si="456">SUM(P511)</f>
        <v>46</v>
      </c>
      <c r="Q512" s="18">
        <f t="shared" ref="Q512" si="457">SUM(Q511)</f>
        <v>19</v>
      </c>
      <c r="R512" s="18">
        <f t="shared" ref="R512" si="458">SUM(R511)</f>
        <v>4.2</v>
      </c>
      <c r="S512" s="18">
        <f t="shared" ref="S512" si="459">SUM(S511)</f>
        <v>67</v>
      </c>
      <c r="T512" s="18">
        <f t="shared" ref="T512" si="460">SUM(T511)</f>
        <v>0.86999999999999988</v>
      </c>
      <c r="U512" s="18">
        <f t="shared" ref="U512" si="461">SUM(U511)</f>
        <v>8</v>
      </c>
      <c r="V512" s="18">
        <f t="shared" ref="V512" si="462">SUM(V511)</f>
        <v>10.8</v>
      </c>
      <c r="W512" s="18">
        <f t="shared" ref="W512" si="463">SUM(W511)</f>
        <v>22</v>
      </c>
      <c r="X512" s="17"/>
      <c r="Y512" s="17"/>
      <c r="AB512" s="96"/>
      <c r="AC512" s="169"/>
      <c r="AD512" s="170">
        <v>40</v>
      </c>
      <c r="AE512" s="170">
        <f>SUM(AE511)</f>
        <v>4.8</v>
      </c>
      <c r="AF512" s="170">
        <f t="shared" ref="AF512" si="464">SUM(AF511)</f>
        <v>4</v>
      </c>
      <c r="AG512" s="170">
        <f t="shared" ref="AG512" si="465">SUM(AG511)</f>
        <v>0.3</v>
      </c>
      <c r="AH512" s="170">
        <f t="shared" ref="AH512" si="466">SUM(AH511)</f>
        <v>56.6</v>
      </c>
      <c r="AI512" s="170">
        <f t="shared" ref="AI512" si="467">SUM(AI511)</f>
        <v>0.02</v>
      </c>
      <c r="AJ512" s="170">
        <f t="shared" ref="AJ512" si="468">SUM(AJ511)</f>
        <v>0.14000000000000001</v>
      </c>
      <c r="AK512" s="170">
        <f t="shared" ref="AK512" si="469">SUM(AK511)</f>
        <v>62.4</v>
      </c>
      <c r="AL512" s="170">
        <f t="shared" ref="AL512" si="470">SUM(AL511)</f>
        <v>0.88</v>
      </c>
      <c r="AM512" s="170">
        <f t="shared" ref="AM512" si="471">SUM(AM511)</f>
        <v>0</v>
      </c>
      <c r="AN512" s="170">
        <f t="shared" ref="AN512" si="472">SUM(AN511)</f>
        <v>41</v>
      </c>
      <c r="AO512" s="170">
        <f t="shared" ref="AO512" si="473">SUM(AO511)</f>
        <v>46</v>
      </c>
      <c r="AP512" s="170">
        <f t="shared" ref="AP512" si="474">SUM(AP511)</f>
        <v>19</v>
      </c>
      <c r="AQ512" s="170">
        <f t="shared" ref="AQ512" si="475">SUM(AQ511)</f>
        <v>4.2</v>
      </c>
      <c r="AR512" s="170">
        <f t="shared" ref="AR512" si="476">SUM(AR511)</f>
        <v>67</v>
      </c>
      <c r="AS512" s="170">
        <f t="shared" ref="AS512" si="477">SUM(AS511)</f>
        <v>0.87</v>
      </c>
      <c r="AT512" s="170">
        <f t="shared" ref="AT512" si="478">SUM(AT511)</f>
        <v>8</v>
      </c>
      <c r="AU512" s="170">
        <f t="shared" ref="AU512" si="479">SUM(AU511)</f>
        <v>10.8</v>
      </c>
      <c r="AV512" s="170">
        <f t="shared" ref="AV512" si="480">SUM(AV511)</f>
        <v>22</v>
      </c>
    </row>
    <row r="513" spans="1:49" x14ac:dyDescent="0.3">
      <c r="A513" s="17" t="s">
        <v>173</v>
      </c>
      <c r="B513" s="17"/>
      <c r="C513" s="92">
        <v>55</v>
      </c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 t="s">
        <v>174</v>
      </c>
      <c r="Y513" s="17">
        <v>36</v>
      </c>
      <c r="AA513" t="s">
        <v>173</v>
      </c>
      <c r="AW513" t="s">
        <v>174</v>
      </c>
    </row>
    <row r="514" spans="1:49" ht="15" customHeight="1" x14ac:dyDescent="0.3">
      <c r="A514" s="17"/>
      <c r="B514" s="70" t="s">
        <v>36</v>
      </c>
      <c r="C514" s="92"/>
      <c r="D514" s="17">
        <f>C$513*AC514/AD$522</f>
        <v>9.1666666666666661</v>
      </c>
      <c r="E514" s="17">
        <f>C$513*AD514/AD$522</f>
        <v>9.1666666666666661</v>
      </c>
      <c r="F514" s="84">
        <f>$C$513*AE$514/$AD$522</f>
        <v>0</v>
      </c>
      <c r="G514" s="84">
        <f t="shared" ref="G514:W514" si="481">$C$513*AF$514/$AD$522</f>
        <v>0</v>
      </c>
      <c r="H514" s="84">
        <f t="shared" si="481"/>
        <v>2.4750000000000001</v>
      </c>
      <c r="I514" s="84">
        <f t="shared" si="481"/>
        <v>9.9916666666666671</v>
      </c>
      <c r="J514" s="84">
        <f t="shared" si="481"/>
        <v>0</v>
      </c>
      <c r="K514" s="84">
        <f t="shared" si="481"/>
        <v>0</v>
      </c>
      <c r="L514" s="84">
        <f t="shared" si="481"/>
        <v>0</v>
      </c>
      <c r="M514" s="84">
        <f t="shared" si="481"/>
        <v>0</v>
      </c>
      <c r="N514" s="84">
        <f t="shared" si="481"/>
        <v>0</v>
      </c>
      <c r="O514" s="84">
        <f t="shared" si="481"/>
        <v>0</v>
      </c>
      <c r="P514" s="84">
        <f t="shared" si="481"/>
        <v>6.4166666666666677E-2</v>
      </c>
      <c r="Q514" s="84">
        <f t="shared" si="481"/>
        <v>9.166666666666666E-2</v>
      </c>
      <c r="R514" s="84">
        <f t="shared" si="481"/>
        <v>0</v>
      </c>
      <c r="S514" s="84">
        <f t="shared" si="481"/>
        <v>0</v>
      </c>
      <c r="T514" s="84">
        <f t="shared" si="481"/>
        <v>9.1666666666666667E-3</v>
      </c>
      <c r="U514" s="84">
        <f t="shared" si="481"/>
        <v>0</v>
      </c>
      <c r="V514" s="84">
        <f t="shared" si="481"/>
        <v>0</v>
      </c>
      <c r="W514" s="84">
        <f t="shared" si="481"/>
        <v>0</v>
      </c>
      <c r="X514" s="17"/>
      <c r="Y514" s="17"/>
      <c r="AB514" s="70" t="s">
        <v>36</v>
      </c>
      <c r="AC514" s="285">
        <v>10</v>
      </c>
      <c r="AD514" s="285">
        <v>10</v>
      </c>
      <c r="AE514" s="180">
        <v>0</v>
      </c>
      <c r="AF514" s="180">
        <v>0</v>
      </c>
      <c r="AG514" s="101">
        <v>2.7</v>
      </c>
      <c r="AH514" s="101">
        <v>10.9</v>
      </c>
      <c r="AI514" s="102">
        <v>0</v>
      </c>
      <c r="AJ514" s="102">
        <v>0</v>
      </c>
      <c r="AK514" s="181">
        <v>0</v>
      </c>
      <c r="AL514" s="102">
        <v>0</v>
      </c>
      <c r="AM514" s="102">
        <v>0</v>
      </c>
      <c r="AN514" s="102">
        <v>0</v>
      </c>
      <c r="AO514" s="182">
        <v>7.0000000000000007E-2</v>
      </c>
      <c r="AP514" s="103">
        <v>0.1</v>
      </c>
      <c r="AQ514" s="102">
        <v>0</v>
      </c>
      <c r="AR514" s="102">
        <v>0</v>
      </c>
      <c r="AS514" s="182">
        <v>0.01</v>
      </c>
      <c r="AT514" s="183">
        <v>0</v>
      </c>
      <c r="AU514" s="102">
        <v>0</v>
      </c>
      <c r="AV514" s="184">
        <v>0</v>
      </c>
    </row>
    <row r="515" spans="1:49" ht="15" customHeight="1" x14ac:dyDescent="0.3">
      <c r="A515" s="17"/>
      <c r="B515" s="70" t="s">
        <v>89</v>
      </c>
      <c r="C515" s="92"/>
      <c r="D515" s="17">
        <f t="shared" ref="D515:D521" si="482">C$513*AC515/AD$522</f>
        <v>1.0083333333333335</v>
      </c>
      <c r="E515" s="17">
        <f t="shared" ref="E515:E521" si="483">C$513*AD515/AD$522</f>
        <v>1.0083333333333335</v>
      </c>
      <c r="F515" s="84">
        <f>$C$513*AE$515/$AD$522</f>
        <v>0.18333333333333332</v>
      </c>
      <c r="G515" s="84">
        <f t="shared" ref="G515:W515" si="484">$C$513*AF$515/$AD$522</f>
        <v>0</v>
      </c>
      <c r="H515" s="84">
        <f t="shared" si="484"/>
        <v>9.166666666666666E-2</v>
      </c>
      <c r="I515" s="84">
        <f t="shared" si="484"/>
        <v>1.375</v>
      </c>
      <c r="J515" s="84">
        <f t="shared" si="484"/>
        <v>9.1666666666666667E-3</v>
      </c>
      <c r="K515" s="84">
        <f t="shared" si="484"/>
        <v>9.1666666666666667E-3</v>
      </c>
      <c r="L515" s="84">
        <f t="shared" si="484"/>
        <v>0</v>
      </c>
      <c r="M515" s="84">
        <f t="shared" si="484"/>
        <v>0</v>
      </c>
      <c r="N515" s="84">
        <f t="shared" si="484"/>
        <v>0</v>
      </c>
      <c r="O515" s="84">
        <f t="shared" si="484"/>
        <v>0.18333333333333332</v>
      </c>
      <c r="P515" s="84">
        <f t="shared" si="484"/>
        <v>6.7374999999999998</v>
      </c>
      <c r="Q515" s="84">
        <f t="shared" si="484"/>
        <v>0.36666666666666664</v>
      </c>
      <c r="R515" s="84">
        <f t="shared" si="484"/>
        <v>0.64166666666666672</v>
      </c>
      <c r="S515" s="84">
        <f t="shared" si="484"/>
        <v>4.7666666666666666</v>
      </c>
      <c r="T515" s="84">
        <f t="shared" si="484"/>
        <v>3.6666666666666667E-2</v>
      </c>
      <c r="U515" s="84">
        <f t="shared" si="484"/>
        <v>9.166666666666666E-2</v>
      </c>
      <c r="V515" s="84">
        <f t="shared" si="484"/>
        <v>0</v>
      </c>
      <c r="W515" s="84">
        <f t="shared" si="484"/>
        <v>0</v>
      </c>
      <c r="X515" s="17"/>
      <c r="Y515" s="17"/>
      <c r="AB515" s="70" t="s">
        <v>89</v>
      </c>
      <c r="AC515" s="286">
        <v>1.1000000000000001</v>
      </c>
      <c r="AD515" s="286">
        <v>1.1000000000000001</v>
      </c>
      <c r="AE515" s="101">
        <v>0.2</v>
      </c>
      <c r="AF515" s="180">
        <v>0</v>
      </c>
      <c r="AG515" s="101">
        <v>0.1</v>
      </c>
      <c r="AH515" s="101">
        <v>1.5</v>
      </c>
      <c r="AI515" s="182">
        <v>0.01</v>
      </c>
      <c r="AJ515" s="182">
        <v>0.01</v>
      </c>
      <c r="AK515" s="181">
        <v>0</v>
      </c>
      <c r="AL515" s="102">
        <v>0</v>
      </c>
      <c r="AM515" s="102">
        <v>0</v>
      </c>
      <c r="AN515" s="103">
        <v>0.2</v>
      </c>
      <c r="AO515" s="182">
        <v>7.35</v>
      </c>
      <c r="AP515" s="103">
        <v>0.4</v>
      </c>
      <c r="AQ515" s="103">
        <v>0.7</v>
      </c>
      <c r="AR515" s="103">
        <v>5.2</v>
      </c>
      <c r="AS515" s="182">
        <v>0.04</v>
      </c>
      <c r="AT515" s="185">
        <v>0.1</v>
      </c>
      <c r="AU515" s="102">
        <v>0</v>
      </c>
      <c r="AV515" s="184">
        <v>0</v>
      </c>
    </row>
    <row r="516" spans="1:49" ht="15" customHeight="1" x14ac:dyDescent="0.3">
      <c r="A516" s="17"/>
      <c r="B516" s="70" t="s">
        <v>59</v>
      </c>
      <c r="C516" s="92"/>
      <c r="D516" s="17">
        <f t="shared" si="482"/>
        <v>50.416666666666664</v>
      </c>
      <c r="E516" s="17">
        <f t="shared" si="483"/>
        <v>50.416666666666664</v>
      </c>
      <c r="F516" s="84">
        <f>$C$513*AE$516/$AD$522</f>
        <v>4.583333333333333</v>
      </c>
      <c r="G516" s="84">
        <f t="shared" ref="G516:W516" si="485">$C$513*AF$516/$AD$522</f>
        <v>0.55000000000000004</v>
      </c>
      <c r="H516" s="84">
        <f t="shared" si="485"/>
        <v>28.6</v>
      </c>
      <c r="I516" s="84">
        <f t="shared" si="485"/>
        <v>137.13333333333333</v>
      </c>
      <c r="J516" s="84">
        <f t="shared" si="485"/>
        <v>5.5E-2</v>
      </c>
      <c r="K516" s="84">
        <f t="shared" si="485"/>
        <v>1.8333333333333333E-2</v>
      </c>
      <c r="L516" s="84">
        <f t="shared" si="485"/>
        <v>0</v>
      </c>
      <c r="M516" s="84">
        <f t="shared" si="485"/>
        <v>0</v>
      </c>
      <c r="N516" s="84">
        <f t="shared" si="485"/>
        <v>0</v>
      </c>
      <c r="O516" s="84">
        <f t="shared" si="485"/>
        <v>1.0083333333333335</v>
      </c>
      <c r="P516" s="84">
        <f t="shared" si="485"/>
        <v>45.466666666666669</v>
      </c>
      <c r="Q516" s="84">
        <f t="shared" si="485"/>
        <v>7.15</v>
      </c>
      <c r="R516" s="84">
        <f t="shared" si="485"/>
        <v>6.2333333333333334</v>
      </c>
      <c r="S516" s="84">
        <f t="shared" si="485"/>
        <v>33.916666666666664</v>
      </c>
      <c r="T516" s="84">
        <f t="shared" si="485"/>
        <v>0.46750000000000003</v>
      </c>
      <c r="U516" s="84">
        <f t="shared" si="485"/>
        <v>0.64166666666666672</v>
      </c>
      <c r="V516" s="84">
        <f t="shared" si="485"/>
        <v>2.3741666666666665</v>
      </c>
      <c r="W516" s="84">
        <f t="shared" si="485"/>
        <v>10.083333333333334</v>
      </c>
      <c r="X516" s="17"/>
      <c r="Y516" s="17"/>
      <c r="AB516" s="70" t="s">
        <v>59</v>
      </c>
      <c r="AC516" s="285">
        <v>55</v>
      </c>
      <c r="AD516" s="285">
        <v>55</v>
      </c>
      <c r="AE516" s="180">
        <v>5</v>
      </c>
      <c r="AF516" s="101">
        <v>0.6</v>
      </c>
      <c r="AG516" s="101">
        <v>31.2</v>
      </c>
      <c r="AH516" s="101">
        <v>149.6</v>
      </c>
      <c r="AI516" s="182">
        <v>0.06</v>
      </c>
      <c r="AJ516" s="182">
        <v>0.02</v>
      </c>
      <c r="AK516" s="181">
        <v>0</v>
      </c>
      <c r="AL516" s="102">
        <v>0</v>
      </c>
      <c r="AM516" s="102">
        <v>0</v>
      </c>
      <c r="AN516" s="103">
        <v>1.1000000000000001</v>
      </c>
      <c r="AO516" s="103">
        <v>49.6</v>
      </c>
      <c r="AP516" s="103">
        <v>7.8</v>
      </c>
      <c r="AQ516" s="103">
        <v>6.8</v>
      </c>
      <c r="AR516" s="102">
        <v>37</v>
      </c>
      <c r="AS516" s="182">
        <v>0.51</v>
      </c>
      <c r="AT516" s="185">
        <v>0.7</v>
      </c>
      <c r="AU516" s="182">
        <v>2.59</v>
      </c>
      <c r="AV516" s="186">
        <v>11</v>
      </c>
    </row>
    <row r="517" spans="1:49" ht="15" customHeight="1" x14ac:dyDescent="0.3">
      <c r="A517" s="17"/>
      <c r="B517" s="70" t="s">
        <v>37</v>
      </c>
      <c r="C517" s="92"/>
      <c r="D517" s="17">
        <f t="shared" si="482"/>
        <v>1.375</v>
      </c>
      <c r="E517" s="17">
        <f t="shared" si="483"/>
        <v>1.375</v>
      </c>
      <c r="F517" s="84">
        <f>$C$513*AE$517/$AD$522</f>
        <v>0</v>
      </c>
      <c r="G517" s="84">
        <f t="shared" ref="G517:W517" si="486">$C$513*AF$517/$AD$522</f>
        <v>0.91666666666666663</v>
      </c>
      <c r="H517" s="84">
        <f t="shared" si="486"/>
        <v>0</v>
      </c>
      <c r="I517" s="84">
        <f t="shared" si="486"/>
        <v>7.9749999999999988</v>
      </c>
      <c r="J517" s="84">
        <f t="shared" si="486"/>
        <v>0</v>
      </c>
      <c r="K517" s="84">
        <f t="shared" si="486"/>
        <v>0</v>
      </c>
      <c r="L517" s="84">
        <f t="shared" si="486"/>
        <v>3.7124999999999999</v>
      </c>
      <c r="M517" s="84">
        <f t="shared" si="486"/>
        <v>1.8333333333333333E-2</v>
      </c>
      <c r="N517" s="84">
        <f t="shared" si="486"/>
        <v>0</v>
      </c>
      <c r="O517" s="84">
        <f t="shared" si="486"/>
        <v>0.18333333333333332</v>
      </c>
      <c r="P517" s="84">
        <f t="shared" si="486"/>
        <v>0.33916666666666667</v>
      </c>
      <c r="Q517" s="84">
        <f t="shared" si="486"/>
        <v>0.27500000000000002</v>
      </c>
      <c r="R517" s="84">
        <f t="shared" si="486"/>
        <v>0</v>
      </c>
      <c r="S517" s="84">
        <f t="shared" si="486"/>
        <v>0.36666666666666664</v>
      </c>
      <c r="T517" s="84">
        <f t="shared" si="486"/>
        <v>0</v>
      </c>
      <c r="U517" s="84">
        <f t="shared" si="486"/>
        <v>0</v>
      </c>
      <c r="V517" s="84">
        <f t="shared" si="486"/>
        <v>9.1666666666666667E-3</v>
      </c>
      <c r="W517" s="84">
        <f t="shared" si="486"/>
        <v>0</v>
      </c>
      <c r="X517" s="17"/>
      <c r="Y517" s="17"/>
      <c r="AB517" s="70" t="s">
        <v>37</v>
      </c>
      <c r="AC517" s="101">
        <v>1.5</v>
      </c>
      <c r="AD517" s="101">
        <v>1.5</v>
      </c>
      <c r="AE517" s="180">
        <v>0</v>
      </c>
      <c r="AF517" s="180">
        <v>1</v>
      </c>
      <c r="AG517" s="180">
        <v>0</v>
      </c>
      <c r="AH517" s="101">
        <v>8.6999999999999993</v>
      </c>
      <c r="AI517" s="102">
        <v>0</v>
      </c>
      <c r="AJ517" s="102">
        <v>0</v>
      </c>
      <c r="AK517" s="187">
        <v>4.05</v>
      </c>
      <c r="AL517" s="182">
        <v>0.02</v>
      </c>
      <c r="AM517" s="102">
        <v>0</v>
      </c>
      <c r="AN517" s="103">
        <v>0.2</v>
      </c>
      <c r="AO517" s="182">
        <v>0.37</v>
      </c>
      <c r="AP517" s="103">
        <v>0.3</v>
      </c>
      <c r="AQ517" s="102">
        <v>0</v>
      </c>
      <c r="AR517" s="103">
        <v>0.4</v>
      </c>
      <c r="AS517" s="102">
        <v>0</v>
      </c>
      <c r="AT517" s="183">
        <v>0</v>
      </c>
      <c r="AU517" s="182">
        <v>0.01</v>
      </c>
      <c r="AV517" s="184">
        <v>0</v>
      </c>
    </row>
    <row r="518" spans="1:49" ht="15" customHeight="1" x14ac:dyDescent="0.3">
      <c r="A518" s="17"/>
      <c r="B518" s="70" t="s">
        <v>46</v>
      </c>
      <c r="C518" s="92"/>
      <c r="D518" s="17">
        <f t="shared" si="482"/>
        <v>0.18333333333333332</v>
      </c>
      <c r="E518" s="17">
        <f t="shared" si="483"/>
        <v>0.18333333333333332</v>
      </c>
      <c r="F518" s="84">
        <f>$C$513*AE$518/$AD$522</f>
        <v>0</v>
      </c>
      <c r="G518" s="84">
        <f t="shared" ref="G518:W518" si="487">$C$513*AF$518/$AD$522</f>
        <v>0.18333333333333332</v>
      </c>
      <c r="H518" s="84">
        <f t="shared" si="487"/>
        <v>0</v>
      </c>
      <c r="I518" s="84">
        <f t="shared" si="487"/>
        <v>1.7416666666666667</v>
      </c>
      <c r="J518" s="84">
        <f t="shared" si="487"/>
        <v>0</v>
      </c>
      <c r="K518" s="84">
        <f t="shared" si="487"/>
        <v>0</v>
      </c>
      <c r="L518" s="84">
        <f t="shared" si="487"/>
        <v>0</v>
      </c>
      <c r="M518" s="84">
        <f t="shared" si="487"/>
        <v>0</v>
      </c>
      <c r="N518" s="84">
        <f t="shared" si="487"/>
        <v>0</v>
      </c>
      <c r="O518" s="84">
        <f t="shared" si="487"/>
        <v>0</v>
      </c>
      <c r="P518" s="84">
        <f t="shared" si="487"/>
        <v>0</v>
      </c>
      <c r="Q518" s="84">
        <f t="shared" si="487"/>
        <v>0</v>
      </c>
      <c r="R518" s="84">
        <f t="shared" si="487"/>
        <v>0</v>
      </c>
      <c r="S518" s="84">
        <f t="shared" si="487"/>
        <v>0</v>
      </c>
      <c r="T518" s="84">
        <f t="shared" si="487"/>
        <v>0</v>
      </c>
      <c r="U518" s="84">
        <f t="shared" si="487"/>
        <v>0</v>
      </c>
      <c r="V518" s="84">
        <f t="shared" si="487"/>
        <v>0</v>
      </c>
      <c r="W518" s="84">
        <f t="shared" si="487"/>
        <v>0</v>
      </c>
      <c r="X518" s="17"/>
      <c r="Y518" s="17"/>
      <c r="AB518" s="70" t="s">
        <v>46</v>
      </c>
      <c r="AC518" s="101">
        <v>0.2</v>
      </c>
      <c r="AD518" s="101">
        <v>0.2</v>
      </c>
      <c r="AE518" s="180">
        <v>0</v>
      </c>
      <c r="AF518" s="101">
        <v>0.2</v>
      </c>
      <c r="AG518" s="180">
        <v>0</v>
      </c>
      <c r="AH518" s="101">
        <v>1.9</v>
      </c>
      <c r="AI518" s="102">
        <v>0</v>
      </c>
      <c r="AJ518" s="102">
        <v>0</v>
      </c>
      <c r="AK518" s="181">
        <v>0</v>
      </c>
      <c r="AL518" s="102">
        <v>0</v>
      </c>
      <c r="AM518" s="102">
        <v>0</v>
      </c>
      <c r="AN518" s="102">
        <v>0</v>
      </c>
      <c r="AO518" s="102">
        <v>0</v>
      </c>
      <c r="AP518" s="102">
        <v>0</v>
      </c>
      <c r="AQ518" s="102">
        <v>0</v>
      </c>
      <c r="AR518" s="102">
        <v>0</v>
      </c>
      <c r="AS518" s="102">
        <v>0</v>
      </c>
      <c r="AT518" s="183">
        <v>0</v>
      </c>
      <c r="AU518" s="102">
        <v>0</v>
      </c>
      <c r="AV518" s="184">
        <v>0</v>
      </c>
    </row>
    <row r="519" spans="1:49" ht="15" customHeight="1" x14ac:dyDescent="0.3">
      <c r="A519" s="17"/>
      <c r="B519" s="70" t="s">
        <v>38</v>
      </c>
      <c r="C519" s="92"/>
      <c r="D519" s="17">
        <f t="shared" si="482"/>
        <v>0.91666666666666663</v>
      </c>
      <c r="E519" s="17">
        <f t="shared" si="483"/>
        <v>0.91666666666666663</v>
      </c>
      <c r="F519" s="84">
        <f>$C$513*AE$519/$AD$522</f>
        <v>0</v>
      </c>
      <c r="G519" s="84">
        <f t="shared" ref="G519:W519" si="488">$C$513*AF$519/$AD$522</f>
        <v>0</v>
      </c>
      <c r="H519" s="84">
        <f t="shared" si="488"/>
        <v>0</v>
      </c>
      <c r="I519" s="84">
        <f t="shared" si="488"/>
        <v>0</v>
      </c>
      <c r="J519" s="84">
        <f t="shared" si="488"/>
        <v>0</v>
      </c>
      <c r="K519" s="84">
        <f t="shared" si="488"/>
        <v>0</v>
      </c>
      <c r="L519" s="84">
        <f t="shared" si="488"/>
        <v>0</v>
      </c>
      <c r="M519" s="84">
        <f t="shared" si="488"/>
        <v>0</v>
      </c>
      <c r="N519" s="84">
        <f t="shared" si="488"/>
        <v>0</v>
      </c>
      <c r="O519" s="84">
        <f t="shared" si="488"/>
        <v>188.83333333333334</v>
      </c>
      <c r="P519" s="84">
        <f t="shared" si="488"/>
        <v>4.583333333333333E-2</v>
      </c>
      <c r="Q519" s="84">
        <f t="shared" si="488"/>
        <v>2.1083333333333329</v>
      </c>
      <c r="R519" s="84">
        <f t="shared" si="488"/>
        <v>9.166666666666666E-2</v>
      </c>
      <c r="S519" s="84">
        <f t="shared" si="488"/>
        <v>0.45833333333333331</v>
      </c>
      <c r="T519" s="84">
        <f t="shared" si="488"/>
        <v>1.8333333333333333E-2</v>
      </c>
      <c r="U519" s="84">
        <f t="shared" si="488"/>
        <v>25.666666666666668</v>
      </c>
      <c r="V519" s="84">
        <f t="shared" si="488"/>
        <v>0</v>
      </c>
      <c r="W519" s="84">
        <f t="shared" si="488"/>
        <v>0</v>
      </c>
      <c r="X519" s="17"/>
      <c r="Y519" s="17"/>
      <c r="AB519" s="70" t="s">
        <v>38</v>
      </c>
      <c r="AC519" s="286">
        <v>1</v>
      </c>
      <c r="AD519" s="286">
        <v>1</v>
      </c>
      <c r="AE519" s="180">
        <v>0</v>
      </c>
      <c r="AF519" s="180">
        <v>0</v>
      </c>
      <c r="AG519" s="180">
        <v>0</v>
      </c>
      <c r="AH519" s="180">
        <v>0</v>
      </c>
      <c r="AI519" s="102">
        <v>0</v>
      </c>
      <c r="AJ519" s="102">
        <v>0</v>
      </c>
      <c r="AK519" s="181">
        <v>0</v>
      </c>
      <c r="AL519" s="102">
        <v>0</v>
      </c>
      <c r="AM519" s="102">
        <v>0</v>
      </c>
      <c r="AN519" s="102">
        <v>206</v>
      </c>
      <c r="AO519" s="182">
        <v>0.05</v>
      </c>
      <c r="AP519" s="103">
        <v>2.2999999999999998</v>
      </c>
      <c r="AQ519" s="103">
        <v>0.1</v>
      </c>
      <c r="AR519" s="103">
        <v>0.5</v>
      </c>
      <c r="AS519" s="182">
        <v>0.02</v>
      </c>
      <c r="AT519" s="188">
        <v>28</v>
      </c>
      <c r="AU519" s="102">
        <v>0</v>
      </c>
      <c r="AV519" s="184">
        <v>0</v>
      </c>
    </row>
    <row r="520" spans="1:49" x14ac:dyDescent="0.3">
      <c r="A520" s="17"/>
      <c r="B520" s="70" t="s">
        <v>39</v>
      </c>
      <c r="C520" s="92"/>
      <c r="D520" s="17">
        <f t="shared" si="482"/>
        <v>22</v>
      </c>
      <c r="E520" s="17">
        <f t="shared" si="483"/>
        <v>22</v>
      </c>
      <c r="F520" s="84">
        <f>$C$513*AE$520/$AD$522</f>
        <v>0</v>
      </c>
      <c r="G520" s="84">
        <f t="shared" ref="G520:W520" si="489">$C$513*AF$520/$AD$522</f>
        <v>0</v>
      </c>
      <c r="H520" s="84">
        <f t="shared" si="489"/>
        <v>0</v>
      </c>
      <c r="I520" s="84">
        <f t="shared" si="489"/>
        <v>0</v>
      </c>
      <c r="J520" s="84">
        <f t="shared" si="489"/>
        <v>0</v>
      </c>
      <c r="K520" s="84">
        <f t="shared" si="489"/>
        <v>0</v>
      </c>
      <c r="L520" s="84">
        <f t="shared" si="489"/>
        <v>0</v>
      </c>
      <c r="M520" s="84">
        <f t="shared" si="489"/>
        <v>0</v>
      </c>
      <c r="N520" s="84">
        <f t="shared" si="489"/>
        <v>0</v>
      </c>
      <c r="O520" s="84">
        <f t="shared" si="489"/>
        <v>0</v>
      </c>
      <c r="P520" s="84">
        <f t="shared" si="489"/>
        <v>0</v>
      </c>
      <c r="Q520" s="84">
        <f t="shared" si="489"/>
        <v>0</v>
      </c>
      <c r="R520" s="84">
        <f t="shared" si="489"/>
        <v>0</v>
      </c>
      <c r="S520" s="84">
        <f t="shared" si="489"/>
        <v>0</v>
      </c>
      <c r="T520" s="84">
        <f t="shared" si="489"/>
        <v>0</v>
      </c>
      <c r="U520" s="84">
        <f t="shared" si="489"/>
        <v>0</v>
      </c>
      <c r="V520" s="84">
        <f t="shared" si="489"/>
        <v>0</v>
      </c>
      <c r="W520" s="84">
        <f t="shared" si="489"/>
        <v>0</v>
      </c>
      <c r="X520" s="17"/>
      <c r="Y520" s="17"/>
      <c r="AB520" s="70" t="s">
        <v>39</v>
      </c>
      <c r="AC520" s="180">
        <v>24</v>
      </c>
      <c r="AD520" s="180">
        <v>24</v>
      </c>
      <c r="AE520" s="180">
        <v>0</v>
      </c>
      <c r="AF520" s="180">
        <v>0</v>
      </c>
      <c r="AG520" s="180">
        <v>0</v>
      </c>
      <c r="AH520" s="180">
        <v>0</v>
      </c>
      <c r="AI520" s="102">
        <v>0</v>
      </c>
      <c r="AJ520" s="102">
        <v>0</v>
      </c>
      <c r="AK520" s="181">
        <v>0</v>
      </c>
      <c r="AL520" s="102">
        <v>0</v>
      </c>
      <c r="AM520" s="102">
        <v>0</v>
      </c>
      <c r="AN520" s="102">
        <v>0</v>
      </c>
      <c r="AO520" s="102">
        <v>0</v>
      </c>
      <c r="AP520" s="102">
        <v>0</v>
      </c>
      <c r="AQ520" s="102">
        <v>0</v>
      </c>
      <c r="AR520" s="102">
        <v>0</v>
      </c>
      <c r="AS520" s="102">
        <v>0</v>
      </c>
      <c r="AT520" s="183">
        <v>0</v>
      </c>
      <c r="AU520" s="102">
        <v>0</v>
      </c>
      <c r="AV520" s="184">
        <v>0</v>
      </c>
    </row>
    <row r="521" spans="1:49" ht="15" customHeight="1" x14ac:dyDescent="0.3">
      <c r="A521" s="17"/>
      <c r="B521" s="150" t="s">
        <v>88</v>
      </c>
      <c r="C521" s="92"/>
      <c r="D521" s="17">
        <f t="shared" si="482"/>
        <v>0</v>
      </c>
      <c r="E521" s="17">
        <f t="shared" si="483"/>
        <v>73.24166666666666</v>
      </c>
      <c r="F521" s="84">
        <f>$C$513*AE$521/$AD$522</f>
        <v>0</v>
      </c>
      <c r="G521" s="84">
        <f t="shared" ref="G521:W521" si="490">$C$513*AF$521/$AD$522</f>
        <v>0</v>
      </c>
      <c r="H521" s="84">
        <f t="shared" si="490"/>
        <v>0</v>
      </c>
      <c r="I521" s="84">
        <f t="shared" si="490"/>
        <v>0</v>
      </c>
      <c r="J521" s="84">
        <f t="shared" si="490"/>
        <v>0</v>
      </c>
      <c r="K521" s="84">
        <f t="shared" si="490"/>
        <v>0</v>
      </c>
      <c r="L521" s="84">
        <f t="shared" si="490"/>
        <v>0</v>
      </c>
      <c r="M521" s="84">
        <f t="shared" si="490"/>
        <v>0</v>
      </c>
      <c r="N521" s="84">
        <f t="shared" si="490"/>
        <v>0</v>
      </c>
      <c r="O521" s="84">
        <f t="shared" si="490"/>
        <v>0</v>
      </c>
      <c r="P521" s="84">
        <f t="shared" si="490"/>
        <v>0</v>
      </c>
      <c r="Q521" s="84">
        <f t="shared" si="490"/>
        <v>0</v>
      </c>
      <c r="R521" s="84">
        <f t="shared" si="490"/>
        <v>0</v>
      </c>
      <c r="S521" s="84">
        <f t="shared" si="490"/>
        <v>0</v>
      </c>
      <c r="T521" s="84">
        <f t="shared" si="490"/>
        <v>0</v>
      </c>
      <c r="U521" s="84">
        <f t="shared" si="490"/>
        <v>0</v>
      </c>
      <c r="V521" s="84">
        <f t="shared" si="490"/>
        <v>0</v>
      </c>
      <c r="W521" s="84">
        <f t="shared" si="490"/>
        <v>0</v>
      </c>
      <c r="X521" s="17"/>
      <c r="Y521" s="17"/>
      <c r="AB521" s="150" t="s">
        <v>88</v>
      </c>
      <c r="AC521" s="189"/>
      <c r="AD521" s="190">
        <v>79.900000000000006</v>
      </c>
      <c r="AE521" s="189"/>
      <c r="AF521" s="189"/>
      <c r="AG521" s="189"/>
      <c r="AH521" s="189"/>
      <c r="AI521" s="17"/>
      <c r="AJ521" s="17"/>
      <c r="AK521" s="17"/>
      <c r="AL521" s="17"/>
      <c r="AM521" s="17"/>
      <c r="AN521" s="17"/>
      <c r="AO521" s="17"/>
      <c r="AP521" s="17"/>
      <c r="AQ521" s="17"/>
      <c r="AR521" s="17"/>
      <c r="AS521" s="17"/>
      <c r="AT521" s="17"/>
      <c r="AU521" s="17"/>
      <c r="AV521" s="17"/>
    </row>
    <row r="522" spans="1:49" x14ac:dyDescent="0.3">
      <c r="A522" s="17"/>
      <c r="B522" s="69" t="s">
        <v>40</v>
      </c>
      <c r="C522" s="92"/>
      <c r="D522" s="17"/>
      <c r="E522" s="17"/>
      <c r="F522" s="18">
        <f>SUM(F514:F521)</f>
        <v>4.7666666666666666</v>
      </c>
      <c r="G522" s="18">
        <f t="shared" ref="G522:W522" si="491">SUM(G514:G521)</f>
        <v>1.6500000000000001</v>
      </c>
      <c r="H522" s="18">
        <f t="shared" si="491"/>
        <v>31.166666666666668</v>
      </c>
      <c r="I522" s="18">
        <f t="shared" si="491"/>
        <v>158.21666666666667</v>
      </c>
      <c r="J522" s="18">
        <f t="shared" si="491"/>
        <v>6.4166666666666664E-2</v>
      </c>
      <c r="K522" s="18">
        <f t="shared" si="491"/>
        <v>2.75E-2</v>
      </c>
      <c r="L522" s="18">
        <f t="shared" si="491"/>
        <v>3.7124999999999999</v>
      </c>
      <c r="M522" s="18">
        <f t="shared" si="491"/>
        <v>1.8333333333333333E-2</v>
      </c>
      <c r="N522" s="18">
        <f t="shared" si="491"/>
        <v>0</v>
      </c>
      <c r="O522" s="18">
        <f t="shared" si="491"/>
        <v>190.20833333333334</v>
      </c>
      <c r="P522" s="18">
        <f t="shared" si="491"/>
        <v>52.653333333333336</v>
      </c>
      <c r="Q522" s="18">
        <f t="shared" si="491"/>
        <v>9.9916666666666671</v>
      </c>
      <c r="R522" s="18">
        <f t="shared" si="491"/>
        <v>6.9666666666666668</v>
      </c>
      <c r="S522" s="18">
        <f t="shared" si="491"/>
        <v>39.508333333333333</v>
      </c>
      <c r="T522" s="18">
        <f t="shared" si="491"/>
        <v>0.53166666666666673</v>
      </c>
      <c r="U522" s="18">
        <f t="shared" si="491"/>
        <v>26.400000000000002</v>
      </c>
      <c r="V522" s="18">
        <f t="shared" si="491"/>
        <v>2.3833333333333333</v>
      </c>
      <c r="W522" s="18">
        <f t="shared" si="491"/>
        <v>10.083333333333334</v>
      </c>
      <c r="X522" s="17"/>
      <c r="Y522" s="17"/>
      <c r="AB522" s="69" t="s">
        <v>40</v>
      </c>
      <c r="AC522" s="126"/>
      <c r="AD522" s="191">
        <v>60</v>
      </c>
      <c r="AE522" s="192">
        <v>5.2</v>
      </c>
      <c r="AF522" s="192">
        <v>1.8</v>
      </c>
      <c r="AG522" s="191">
        <v>34</v>
      </c>
      <c r="AH522" s="192">
        <v>172.6</v>
      </c>
      <c r="AI522" s="193">
        <v>7.0000000000000007E-2</v>
      </c>
      <c r="AJ522" s="193">
        <v>0.03</v>
      </c>
      <c r="AK522" s="194">
        <v>4.05</v>
      </c>
      <c r="AL522" s="193">
        <v>0.02</v>
      </c>
      <c r="AM522" s="195">
        <v>0</v>
      </c>
      <c r="AN522" s="195">
        <v>207</v>
      </c>
      <c r="AO522" s="196">
        <v>57.5</v>
      </c>
      <c r="AP522" s="195">
        <v>11</v>
      </c>
      <c r="AQ522" s="196">
        <v>7.6</v>
      </c>
      <c r="AR522" s="195">
        <v>43</v>
      </c>
      <c r="AS522" s="193">
        <v>0.57999999999999996</v>
      </c>
      <c r="AT522" s="197">
        <v>29</v>
      </c>
      <c r="AU522" s="196">
        <v>2.6</v>
      </c>
      <c r="AV522" s="198">
        <v>11</v>
      </c>
    </row>
    <row r="523" spans="1:49" x14ac:dyDescent="0.3">
      <c r="A523" s="17" t="s">
        <v>157</v>
      </c>
      <c r="B523" s="17"/>
      <c r="C523" s="92">
        <v>150</v>
      </c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 t="s">
        <v>158</v>
      </c>
      <c r="Y523" s="17">
        <v>29</v>
      </c>
      <c r="AA523" t="s">
        <v>157</v>
      </c>
      <c r="AW523" t="s">
        <v>158</v>
      </c>
    </row>
    <row r="524" spans="1:49" ht="15" customHeight="1" x14ac:dyDescent="0.3">
      <c r="A524" s="17"/>
      <c r="B524" s="70" t="s">
        <v>36</v>
      </c>
      <c r="C524" s="92"/>
      <c r="D524" s="17">
        <f>C$523*AC524/AD$527</f>
        <v>5.2</v>
      </c>
      <c r="E524" s="17">
        <f>C$523*AD524/AD$527</f>
        <v>5.2</v>
      </c>
      <c r="F524" s="84">
        <f>$C$523*AE$524/$AD$527</f>
        <v>0</v>
      </c>
      <c r="G524" s="84">
        <f t="shared" ref="G524:W524" si="492">$C$523*AF$524/$AD$527</f>
        <v>0</v>
      </c>
      <c r="H524" s="84">
        <f t="shared" si="492"/>
        <v>4.8</v>
      </c>
      <c r="I524" s="84">
        <f t="shared" si="492"/>
        <v>19.100000000000001</v>
      </c>
      <c r="J524" s="84">
        <f t="shared" si="492"/>
        <v>0</v>
      </c>
      <c r="K524" s="84">
        <f t="shared" si="492"/>
        <v>0</v>
      </c>
      <c r="L524" s="84">
        <f t="shared" si="492"/>
        <v>0</v>
      </c>
      <c r="M524" s="84">
        <f t="shared" si="492"/>
        <v>0</v>
      </c>
      <c r="N524" s="84">
        <f t="shared" si="492"/>
        <v>0</v>
      </c>
      <c r="O524" s="84">
        <f t="shared" si="492"/>
        <v>0</v>
      </c>
      <c r="P524" s="84">
        <f t="shared" si="492"/>
        <v>0.13</v>
      </c>
      <c r="Q524" s="84">
        <f t="shared" si="492"/>
        <v>0.1</v>
      </c>
      <c r="R524" s="84">
        <f t="shared" si="492"/>
        <v>0</v>
      </c>
      <c r="S524" s="84">
        <f t="shared" si="492"/>
        <v>0</v>
      </c>
      <c r="T524" s="84">
        <f t="shared" si="492"/>
        <v>0.01</v>
      </c>
      <c r="U524" s="84">
        <f t="shared" si="492"/>
        <v>0</v>
      </c>
      <c r="V524" s="84">
        <f t="shared" si="492"/>
        <v>0</v>
      </c>
      <c r="W524" s="84">
        <f t="shared" si="492"/>
        <v>0</v>
      </c>
      <c r="X524" s="17"/>
      <c r="Y524" s="17"/>
      <c r="AB524" s="86" t="s">
        <v>36</v>
      </c>
      <c r="AC524" s="56">
        <v>5.2</v>
      </c>
      <c r="AD524" s="56">
        <v>5.2</v>
      </c>
      <c r="AE524" s="57">
        <v>0</v>
      </c>
      <c r="AF524" s="57">
        <v>0</v>
      </c>
      <c r="AG524" s="56">
        <v>4.8</v>
      </c>
      <c r="AH524" s="56">
        <v>19.100000000000001</v>
      </c>
      <c r="AI524" s="62">
        <v>0</v>
      </c>
      <c r="AJ524" s="62">
        <v>0</v>
      </c>
      <c r="AK524" s="28">
        <v>0</v>
      </c>
      <c r="AL524" s="62">
        <v>0</v>
      </c>
      <c r="AM524" s="62">
        <v>0</v>
      </c>
      <c r="AN524" s="62">
        <v>0</v>
      </c>
      <c r="AO524" s="64">
        <v>0.13</v>
      </c>
      <c r="AP524" s="63">
        <v>0.1</v>
      </c>
      <c r="AQ524" s="62">
        <v>0</v>
      </c>
      <c r="AR524" s="62">
        <v>0</v>
      </c>
      <c r="AS524" s="64">
        <v>0.01</v>
      </c>
      <c r="AT524" s="28">
        <v>0</v>
      </c>
      <c r="AU524" s="62">
        <v>0</v>
      </c>
      <c r="AV524" s="28">
        <v>0</v>
      </c>
    </row>
    <row r="525" spans="1:49" ht="15" customHeight="1" x14ac:dyDescent="0.3">
      <c r="A525" s="17"/>
      <c r="B525" s="70" t="s">
        <v>82</v>
      </c>
      <c r="C525" s="92"/>
      <c r="D525" s="17">
        <f t="shared" ref="D525:D526" si="493">C$523*AC525/AD$527</f>
        <v>0.8</v>
      </c>
      <c r="E525" s="17">
        <f t="shared" ref="E525:E526" si="494">C$523*AD525/AD$527</f>
        <v>0.8</v>
      </c>
      <c r="F525" s="84">
        <f>$C$523*AE$525/$AD$527</f>
        <v>0.1</v>
      </c>
      <c r="G525" s="84">
        <f t="shared" ref="G525:W525" si="495">$C$523*AF$525/$AD$527</f>
        <v>0</v>
      </c>
      <c r="H525" s="84">
        <f t="shared" si="495"/>
        <v>0</v>
      </c>
      <c r="I525" s="84">
        <f t="shared" si="495"/>
        <v>0.5</v>
      </c>
      <c r="J525" s="84">
        <f t="shared" si="495"/>
        <v>0</v>
      </c>
      <c r="K525" s="84">
        <f t="shared" si="495"/>
        <v>0</v>
      </c>
      <c r="L525" s="84">
        <f t="shared" si="495"/>
        <v>0.11</v>
      </c>
      <c r="M525" s="84">
        <f t="shared" si="495"/>
        <v>0</v>
      </c>
      <c r="N525" s="84">
        <f t="shared" si="495"/>
        <v>0.01</v>
      </c>
      <c r="O525" s="84">
        <f t="shared" si="495"/>
        <v>0.2</v>
      </c>
      <c r="P525" s="84">
        <f t="shared" si="495"/>
        <v>7.72</v>
      </c>
      <c r="Q525" s="84">
        <f t="shared" si="495"/>
        <v>1.6</v>
      </c>
      <c r="R525" s="84">
        <f t="shared" si="495"/>
        <v>1.4</v>
      </c>
      <c r="S525" s="84">
        <f t="shared" si="495"/>
        <v>2.7</v>
      </c>
      <c r="T525" s="84">
        <f t="shared" si="495"/>
        <v>0.27</v>
      </c>
      <c r="U525" s="84">
        <f t="shared" si="495"/>
        <v>0</v>
      </c>
      <c r="V525" s="84">
        <f t="shared" si="495"/>
        <v>0</v>
      </c>
      <c r="W525" s="84">
        <f t="shared" si="495"/>
        <v>0</v>
      </c>
      <c r="X525" s="17"/>
      <c r="Y525" s="17"/>
      <c r="AB525" s="86" t="s">
        <v>82</v>
      </c>
      <c r="AC525" s="299">
        <v>0.8</v>
      </c>
      <c r="AD525" s="299">
        <v>0.8</v>
      </c>
      <c r="AE525" s="56">
        <v>0.1</v>
      </c>
      <c r="AF525" s="57">
        <v>0</v>
      </c>
      <c r="AG525" s="57">
        <v>0</v>
      </c>
      <c r="AH525" s="56">
        <v>0.5</v>
      </c>
      <c r="AI525" s="62">
        <v>0</v>
      </c>
      <c r="AJ525" s="62">
        <v>0</v>
      </c>
      <c r="AK525" s="43">
        <v>0.11</v>
      </c>
      <c r="AL525" s="62">
        <v>0</v>
      </c>
      <c r="AM525" s="64">
        <v>0.01</v>
      </c>
      <c r="AN525" s="63">
        <v>0.2</v>
      </c>
      <c r="AO525" s="64">
        <v>7.72</v>
      </c>
      <c r="AP525" s="63">
        <v>1.6</v>
      </c>
      <c r="AQ525" s="63">
        <v>1.4</v>
      </c>
      <c r="AR525" s="63">
        <v>2.7</v>
      </c>
      <c r="AS525" s="64">
        <v>0.27</v>
      </c>
      <c r="AT525" s="28">
        <v>0</v>
      </c>
      <c r="AU525" s="62">
        <v>0</v>
      </c>
      <c r="AV525" s="28">
        <v>0</v>
      </c>
    </row>
    <row r="526" spans="1:49" x14ac:dyDescent="0.3">
      <c r="A526" s="17"/>
      <c r="B526" s="70" t="s">
        <v>39</v>
      </c>
      <c r="C526" s="92"/>
      <c r="D526" s="17">
        <f t="shared" si="493"/>
        <v>150</v>
      </c>
      <c r="E526" s="17">
        <f t="shared" si="494"/>
        <v>150</v>
      </c>
      <c r="F526" s="84">
        <f>$C$523*AE$526/$AD$527</f>
        <v>0</v>
      </c>
      <c r="G526" s="84">
        <f t="shared" ref="G526:W526" si="496">$C$523*AF$526/$AD$527</f>
        <v>0</v>
      </c>
      <c r="H526" s="84">
        <f t="shared" si="496"/>
        <v>0</v>
      </c>
      <c r="I526" s="84">
        <f t="shared" si="496"/>
        <v>0</v>
      </c>
      <c r="J526" s="84">
        <f t="shared" si="496"/>
        <v>0</v>
      </c>
      <c r="K526" s="84">
        <f t="shared" si="496"/>
        <v>0</v>
      </c>
      <c r="L526" s="84">
        <f t="shared" si="496"/>
        <v>0</v>
      </c>
      <c r="M526" s="84">
        <f t="shared" si="496"/>
        <v>0</v>
      </c>
      <c r="N526" s="84">
        <f t="shared" si="496"/>
        <v>0</v>
      </c>
      <c r="O526" s="84">
        <f t="shared" si="496"/>
        <v>0</v>
      </c>
      <c r="P526" s="84">
        <f t="shared" si="496"/>
        <v>0</v>
      </c>
      <c r="Q526" s="84">
        <f t="shared" si="496"/>
        <v>0</v>
      </c>
      <c r="R526" s="84">
        <f t="shared" si="496"/>
        <v>0</v>
      </c>
      <c r="S526" s="84">
        <f t="shared" si="496"/>
        <v>0</v>
      </c>
      <c r="T526" s="84">
        <f t="shared" si="496"/>
        <v>0</v>
      </c>
      <c r="U526" s="84">
        <f t="shared" si="496"/>
        <v>0</v>
      </c>
      <c r="V526" s="84">
        <f t="shared" si="496"/>
        <v>0</v>
      </c>
      <c r="W526" s="84">
        <f t="shared" si="496"/>
        <v>0</v>
      </c>
      <c r="X526" s="17"/>
      <c r="Y526" s="17"/>
      <c r="AB526" s="86" t="s">
        <v>39</v>
      </c>
      <c r="AC526" s="57">
        <v>150</v>
      </c>
      <c r="AD526" s="57">
        <v>150</v>
      </c>
      <c r="AE526" s="57">
        <v>0</v>
      </c>
      <c r="AF526" s="57">
        <v>0</v>
      </c>
      <c r="AG526" s="57">
        <v>0</v>
      </c>
      <c r="AH526" s="57">
        <v>0</v>
      </c>
      <c r="AI526" s="62">
        <v>0</v>
      </c>
      <c r="AJ526" s="62">
        <v>0</v>
      </c>
      <c r="AK526" s="28">
        <v>0</v>
      </c>
      <c r="AL526" s="62">
        <v>0</v>
      </c>
      <c r="AM526" s="62">
        <v>0</v>
      </c>
      <c r="AN526" s="62">
        <v>0</v>
      </c>
      <c r="AO526" s="62">
        <v>0</v>
      </c>
      <c r="AP526" s="62">
        <v>0</v>
      </c>
      <c r="AQ526" s="62">
        <v>0</v>
      </c>
      <c r="AR526" s="62">
        <v>0</v>
      </c>
      <c r="AS526" s="62">
        <v>0</v>
      </c>
      <c r="AT526" s="28">
        <v>0</v>
      </c>
      <c r="AU526" s="62">
        <v>0</v>
      </c>
      <c r="AV526" s="28">
        <v>0</v>
      </c>
    </row>
    <row r="527" spans="1:49" ht="15" customHeight="1" x14ac:dyDescent="0.3">
      <c r="A527" s="17"/>
      <c r="B527" s="69" t="s">
        <v>40</v>
      </c>
      <c r="C527" s="92"/>
      <c r="D527" s="17"/>
      <c r="E527" s="17"/>
      <c r="F527" s="18">
        <f>SUM(F524:F526)</f>
        <v>0.1</v>
      </c>
      <c r="G527" s="18">
        <f t="shared" ref="G527:W527" si="497">SUM(G524:G526)</f>
        <v>0</v>
      </c>
      <c r="H527" s="18">
        <f t="shared" si="497"/>
        <v>4.8</v>
      </c>
      <c r="I527" s="18">
        <f t="shared" si="497"/>
        <v>19.600000000000001</v>
      </c>
      <c r="J527" s="18">
        <f t="shared" si="497"/>
        <v>0</v>
      </c>
      <c r="K527" s="18">
        <f t="shared" si="497"/>
        <v>0</v>
      </c>
      <c r="L527" s="18">
        <f t="shared" si="497"/>
        <v>0.11</v>
      </c>
      <c r="M527" s="18">
        <f t="shared" si="497"/>
        <v>0</v>
      </c>
      <c r="N527" s="18">
        <f t="shared" si="497"/>
        <v>0.01</v>
      </c>
      <c r="O527" s="18">
        <f t="shared" si="497"/>
        <v>0.2</v>
      </c>
      <c r="P527" s="18">
        <f t="shared" si="497"/>
        <v>7.85</v>
      </c>
      <c r="Q527" s="18">
        <f t="shared" si="497"/>
        <v>1.7000000000000002</v>
      </c>
      <c r="R527" s="18">
        <f t="shared" si="497"/>
        <v>1.4</v>
      </c>
      <c r="S527" s="18">
        <f t="shared" si="497"/>
        <v>2.7</v>
      </c>
      <c r="T527" s="18">
        <f t="shared" si="497"/>
        <v>0.28000000000000003</v>
      </c>
      <c r="U527" s="18">
        <f t="shared" si="497"/>
        <v>0</v>
      </c>
      <c r="V527" s="18">
        <f t="shared" si="497"/>
        <v>0</v>
      </c>
      <c r="W527" s="18">
        <f t="shared" si="497"/>
        <v>0</v>
      </c>
      <c r="X527" s="17"/>
      <c r="Y527" s="17"/>
      <c r="AB527" s="87" t="s">
        <v>40</v>
      </c>
      <c r="AC527" s="59"/>
      <c r="AD527" s="60">
        <v>150</v>
      </c>
      <c r="AE527" s="61">
        <v>0.1</v>
      </c>
      <c r="AF527" s="60">
        <v>0</v>
      </c>
      <c r="AG527" s="61">
        <v>4.8</v>
      </c>
      <c r="AH527" s="61">
        <v>19.600000000000001</v>
      </c>
      <c r="AI527" s="66">
        <v>0</v>
      </c>
      <c r="AJ527" s="66">
        <v>0</v>
      </c>
      <c r="AK527" s="48">
        <v>0.11</v>
      </c>
      <c r="AL527" s="66">
        <v>0</v>
      </c>
      <c r="AM527" s="65">
        <v>0.01</v>
      </c>
      <c r="AN527" s="83">
        <v>0.3</v>
      </c>
      <c r="AO527" s="65">
        <v>7.85</v>
      </c>
      <c r="AP527" s="83">
        <v>1.7</v>
      </c>
      <c r="AQ527" s="83">
        <v>1.4</v>
      </c>
      <c r="AR527" s="83">
        <v>2.7</v>
      </c>
      <c r="AS527" s="65">
        <v>0.28000000000000003</v>
      </c>
      <c r="AT527" s="32">
        <v>0</v>
      </c>
      <c r="AU527" s="66">
        <v>0</v>
      </c>
      <c r="AV527" s="32">
        <v>0</v>
      </c>
    </row>
    <row r="528" spans="1:49" ht="18" x14ac:dyDescent="0.35">
      <c r="A528" s="110" t="s">
        <v>150</v>
      </c>
      <c r="B528" s="110"/>
      <c r="C528" s="119">
        <f>SUM(C501:C527)</f>
        <v>345</v>
      </c>
      <c r="D528" s="119">
        <f t="shared" ref="D528:E528" si="498">SUM(D501:D527)</f>
        <v>369.73333333333335</v>
      </c>
      <c r="E528" s="119">
        <f t="shared" si="498"/>
        <v>417.64166666666665</v>
      </c>
      <c r="F528" s="134">
        <f>SUM(F509+F512+F522+F527)</f>
        <v>10.999999999999998</v>
      </c>
      <c r="G528" s="134">
        <f t="shared" ref="G528:W528" si="499">SUM(G509+G512+G522+G527)</f>
        <v>14.316666666666666</v>
      </c>
      <c r="H528" s="134">
        <f t="shared" si="499"/>
        <v>42.93333333333333</v>
      </c>
      <c r="I528" s="134">
        <f t="shared" si="499"/>
        <v>346.08333333333337</v>
      </c>
      <c r="J528" s="134">
        <f t="shared" si="499"/>
        <v>0.11749999999999999</v>
      </c>
      <c r="K528" s="134">
        <f t="shared" si="499"/>
        <v>0.16750000000000001</v>
      </c>
      <c r="L528" s="134">
        <f t="shared" si="499"/>
        <v>187.68916666666669</v>
      </c>
      <c r="M528" s="134">
        <f t="shared" si="499"/>
        <v>0.89833333333333343</v>
      </c>
      <c r="N528" s="134">
        <f t="shared" si="499"/>
        <v>3.7766666666666668</v>
      </c>
      <c r="O528" s="134">
        <f t="shared" si="499"/>
        <v>566.40833333333342</v>
      </c>
      <c r="P528" s="134">
        <f t="shared" si="499"/>
        <v>321.50333333333333</v>
      </c>
      <c r="Q528" s="134">
        <f t="shared" si="499"/>
        <v>50.69166666666667</v>
      </c>
      <c r="R528" s="134">
        <f t="shared" si="499"/>
        <v>28.9</v>
      </c>
      <c r="S528" s="134">
        <f t="shared" si="499"/>
        <v>145.20833333333331</v>
      </c>
      <c r="T528" s="134">
        <f t="shared" si="499"/>
        <v>2.3483333333333336</v>
      </c>
      <c r="U528" s="134">
        <f t="shared" si="499"/>
        <v>47.400000000000006</v>
      </c>
      <c r="V528" s="134">
        <f t="shared" si="499"/>
        <v>13.416666666666666</v>
      </c>
      <c r="W528" s="134">
        <f t="shared" si="499"/>
        <v>52.083333333333336</v>
      </c>
      <c r="X528" s="110"/>
      <c r="Y528" s="110"/>
    </row>
    <row r="529" spans="1:49" ht="18" x14ac:dyDescent="0.35">
      <c r="A529" s="110" t="s">
        <v>213</v>
      </c>
      <c r="B529" s="110"/>
      <c r="C529" s="119">
        <f t="shared" ref="C529:W529" si="500">SUM(C451+C460+C499+C528)</f>
        <v>1665.3</v>
      </c>
      <c r="D529" s="119">
        <f t="shared" si="500"/>
        <v>1915.8733333333334</v>
      </c>
      <c r="E529" s="119">
        <f t="shared" si="500"/>
        <v>1866.175</v>
      </c>
      <c r="F529" s="119">
        <f t="shared" si="500"/>
        <v>43.147666666666666</v>
      </c>
      <c r="G529" s="119">
        <f t="shared" si="500"/>
        <v>52.28</v>
      </c>
      <c r="H529" s="119">
        <f t="shared" si="500"/>
        <v>167.78</v>
      </c>
      <c r="I529" s="119">
        <f t="shared" si="500"/>
        <v>1319.6846666666665</v>
      </c>
      <c r="J529" s="119">
        <f t="shared" si="500"/>
        <v>0.31203333333333333</v>
      </c>
      <c r="K529" s="119">
        <f t="shared" si="500"/>
        <v>0.52033333333333331</v>
      </c>
      <c r="L529" s="119">
        <f t="shared" si="500"/>
        <v>441.06316666666669</v>
      </c>
      <c r="M529" s="119">
        <f t="shared" si="500"/>
        <v>1.1623333333333334</v>
      </c>
      <c r="N529" s="119">
        <f t="shared" si="500"/>
        <v>34.296566666666664</v>
      </c>
      <c r="O529" s="119">
        <f t="shared" si="500"/>
        <v>1113.4852666666668</v>
      </c>
      <c r="P529" s="119">
        <f t="shared" si="500"/>
        <v>1500.4511333333332</v>
      </c>
      <c r="Q529" s="119">
        <f t="shared" si="500"/>
        <v>326.32166666666666</v>
      </c>
      <c r="R529" s="119">
        <f t="shared" si="500"/>
        <v>115.505</v>
      </c>
      <c r="S529" s="119">
        <f t="shared" si="500"/>
        <v>554.96966666666663</v>
      </c>
      <c r="T529" s="119">
        <f t="shared" si="500"/>
        <v>6.8388</v>
      </c>
      <c r="U529" s="119">
        <f t="shared" si="500"/>
        <v>115.73066666666668</v>
      </c>
      <c r="V529" s="119">
        <f t="shared" si="500"/>
        <v>18.727433333333334</v>
      </c>
      <c r="W529" s="119">
        <f t="shared" si="500"/>
        <v>196.45133333333334</v>
      </c>
      <c r="X529" s="110"/>
      <c r="Y529" s="110"/>
    </row>
    <row r="530" spans="1:49" ht="18" x14ac:dyDescent="0.35">
      <c r="A530" s="110" t="s">
        <v>214</v>
      </c>
      <c r="B530" s="17"/>
      <c r="C530" s="92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</row>
    <row r="531" spans="1:49" ht="18" x14ac:dyDescent="0.35">
      <c r="A531" s="110" t="s">
        <v>236</v>
      </c>
      <c r="B531" s="17"/>
      <c r="C531" s="92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</row>
    <row r="532" spans="1:49" ht="18" x14ac:dyDescent="0.35">
      <c r="A532" s="110" t="s">
        <v>0</v>
      </c>
      <c r="B532" s="17"/>
      <c r="C532" s="92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</row>
    <row r="533" spans="1:49" x14ac:dyDescent="0.3">
      <c r="A533" s="17" t="s">
        <v>155</v>
      </c>
      <c r="B533" s="17"/>
      <c r="C533" s="92">
        <v>150</v>
      </c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 t="s">
        <v>156</v>
      </c>
      <c r="Y533" s="17">
        <v>28</v>
      </c>
      <c r="AA533" t="s">
        <v>155</v>
      </c>
      <c r="AW533" t="s">
        <v>156</v>
      </c>
    </row>
    <row r="534" spans="1:49" ht="15" customHeight="1" x14ac:dyDescent="0.3">
      <c r="A534" s="17"/>
      <c r="B534" s="70" t="s">
        <v>63</v>
      </c>
      <c r="C534" s="92"/>
      <c r="D534" s="17">
        <f>C$533*AC534/AD$541</f>
        <v>11.25</v>
      </c>
      <c r="E534" s="17">
        <f>C$533*AD534/AD$541</f>
        <v>11.25</v>
      </c>
      <c r="F534" s="84">
        <f>$C$533*AE$534/$AD$541</f>
        <v>0.75</v>
      </c>
      <c r="G534" s="84">
        <f t="shared" ref="G534:W534" si="501">$C$533*AF$534/$AD$541</f>
        <v>0.125</v>
      </c>
      <c r="H534" s="84">
        <f t="shared" si="501"/>
        <v>7.625</v>
      </c>
      <c r="I534" s="84">
        <f t="shared" si="501"/>
        <v>34.125</v>
      </c>
      <c r="J534" s="84">
        <f t="shared" si="501"/>
        <v>1.2500000000000001E-2</v>
      </c>
      <c r="K534" s="84">
        <f t="shared" si="501"/>
        <v>0</v>
      </c>
      <c r="L534" s="84">
        <f t="shared" si="501"/>
        <v>0</v>
      </c>
      <c r="M534" s="84">
        <f t="shared" si="501"/>
        <v>0</v>
      </c>
      <c r="N534" s="84">
        <f t="shared" si="501"/>
        <v>0</v>
      </c>
      <c r="O534" s="84">
        <f t="shared" si="501"/>
        <v>1</v>
      </c>
      <c r="P534" s="84">
        <f t="shared" si="501"/>
        <v>9.375</v>
      </c>
      <c r="Q534" s="84">
        <f t="shared" si="501"/>
        <v>0.75</v>
      </c>
      <c r="R534" s="84">
        <f t="shared" si="501"/>
        <v>4.875</v>
      </c>
      <c r="S534" s="84">
        <f t="shared" si="501"/>
        <v>15</v>
      </c>
      <c r="T534" s="84">
        <f t="shared" si="501"/>
        <v>0.1</v>
      </c>
      <c r="U534" s="84">
        <f t="shared" si="501"/>
        <v>0.125</v>
      </c>
      <c r="V534" s="84">
        <f t="shared" si="501"/>
        <v>1.5</v>
      </c>
      <c r="W534" s="84">
        <f t="shared" si="501"/>
        <v>5.625</v>
      </c>
      <c r="X534" s="17"/>
      <c r="Y534" s="17"/>
      <c r="AB534" s="86" t="s">
        <v>63</v>
      </c>
      <c r="AC534" s="57">
        <v>9</v>
      </c>
      <c r="AD534" s="57">
        <v>9</v>
      </c>
      <c r="AE534" s="56">
        <v>0.6</v>
      </c>
      <c r="AF534" s="56">
        <v>0.1</v>
      </c>
      <c r="AG534" s="56">
        <v>6.1</v>
      </c>
      <c r="AH534" s="56">
        <v>27.3</v>
      </c>
      <c r="AI534" s="71">
        <v>0.01</v>
      </c>
      <c r="AJ534" s="57">
        <v>0</v>
      </c>
      <c r="AK534" s="19">
        <v>0</v>
      </c>
      <c r="AL534" s="57">
        <v>0</v>
      </c>
      <c r="AM534" s="57">
        <v>0</v>
      </c>
      <c r="AN534" s="56">
        <v>0.8</v>
      </c>
      <c r="AO534" s="56">
        <v>7.5</v>
      </c>
      <c r="AP534" s="56">
        <v>0.6</v>
      </c>
      <c r="AQ534" s="56">
        <v>3.9</v>
      </c>
      <c r="AR534" s="57">
        <v>12</v>
      </c>
      <c r="AS534" s="71">
        <v>0.08</v>
      </c>
      <c r="AT534" s="24">
        <v>0.1</v>
      </c>
      <c r="AU534" s="56">
        <v>1.2</v>
      </c>
      <c r="AV534" s="20">
        <v>4.5</v>
      </c>
    </row>
    <row r="535" spans="1:49" ht="15" customHeight="1" x14ac:dyDescent="0.3">
      <c r="A535" s="17"/>
      <c r="B535" s="70" t="s">
        <v>68</v>
      </c>
      <c r="C535" s="92"/>
      <c r="D535" s="17">
        <f t="shared" ref="D535:D540" si="502">C$533*AC535/AD$541</f>
        <v>8.25</v>
      </c>
      <c r="E535" s="17">
        <f t="shared" ref="E535:E540" si="503">C$533*AD535/AD$541</f>
        <v>8.25</v>
      </c>
      <c r="F535" s="84">
        <f>$C$533*AE$535/$AD$541</f>
        <v>0.875</v>
      </c>
      <c r="G535" s="84">
        <f t="shared" ref="G535:W535" si="504">$C$533*AF$535/$AD$541</f>
        <v>0.25</v>
      </c>
      <c r="H535" s="84">
        <f t="shared" si="504"/>
        <v>5</v>
      </c>
      <c r="I535" s="84">
        <f t="shared" si="504"/>
        <v>25.75</v>
      </c>
      <c r="J535" s="84">
        <f t="shared" si="504"/>
        <v>2.5000000000000001E-2</v>
      </c>
      <c r="K535" s="84">
        <f t="shared" si="504"/>
        <v>0</v>
      </c>
      <c r="L535" s="84">
        <f t="shared" si="504"/>
        <v>0.15</v>
      </c>
      <c r="M535" s="84">
        <f t="shared" si="504"/>
        <v>0</v>
      </c>
      <c r="N535" s="84">
        <f t="shared" si="504"/>
        <v>0</v>
      </c>
      <c r="O535" s="84">
        <f t="shared" si="504"/>
        <v>0.625</v>
      </c>
      <c r="P535" s="84">
        <f t="shared" si="504"/>
        <v>15</v>
      </c>
      <c r="Q535" s="84">
        <f t="shared" si="504"/>
        <v>2</v>
      </c>
      <c r="R535" s="84">
        <f t="shared" si="504"/>
        <v>6</v>
      </c>
      <c r="S535" s="84">
        <f t="shared" si="504"/>
        <v>16.25</v>
      </c>
      <c r="T535" s="84">
        <f t="shared" si="504"/>
        <v>0.2</v>
      </c>
      <c r="U535" s="84">
        <f t="shared" si="504"/>
        <v>0.375</v>
      </c>
      <c r="V535" s="84">
        <f t="shared" si="504"/>
        <v>0.2</v>
      </c>
      <c r="W535" s="84">
        <f t="shared" si="504"/>
        <v>2.375</v>
      </c>
      <c r="X535" s="17"/>
      <c r="Y535" s="17"/>
      <c r="AB535" s="86" t="s">
        <v>68</v>
      </c>
      <c r="AC535" s="56">
        <v>6.6</v>
      </c>
      <c r="AD535" s="56">
        <v>6.6</v>
      </c>
      <c r="AE535" s="56">
        <v>0.7</v>
      </c>
      <c r="AF535" s="56">
        <v>0.2</v>
      </c>
      <c r="AG535" s="57">
        <v>4</v>
      </c>
      <c r="AH535" s="56">
        <v>20.6</v>
      </c>
      <c r="AI535" s="71">
        <v>0.02</v>
      </c>
      <c r="AJ535" s="57">
        <v>0</v>
      </c>
      <c r="AK535" s="21">
        <v>0.12</v>
      </c>
      <c r="AL535" s="57">
        <v>0</v>
      </c>
      <c r="AM535" s="57">
        <v>0</v>
      </c>
      <c r="AN535" s="56">
        <v>0.5</v>
      </c>
      <c r="AO535" s="57">
        <v>12</v>
      </c>
      <c r="AP535" s="56">
        <v>1.6</v>
      </c>
      <c r="AQ535" s="56">
        <v>4.8</v>
      </c>
      <c r="AR535" s="57">
        <v>13</v>
      </c>
      <c r="AS535" s="71">
        <v>0.16</v>
      </c>
      <c r="AT535" s="24">
        <v>0.3</v>
      </c>
      <c r="AU535" s="71">
        <v>0.16</v>
      </c>
      <c r="AV535" s="20">
        <v>1.9</v>
      </c>
    </row>
    <row r="536" spans="1:49" ht="15" customHeight="1" x14ac:dyDescent="0.3">
      <c r="A536" s="17"/>
      <c r="B536" s="70" t="s">
        <v>35</v>
      </c>
      <c r="C536" s="92"/>
      <c r="D536" s="17">
        <f t="shared" si="502"/>
        <v>76.5</v>
      </c>
      <c r="E536" s="17">
        <f t="shared" si="503"/>
        <v>76.5</v>
      </c>
      <c r="F536" s="84">
        <f>$C$533*AE$536/$AD$541</f>
        <v>2.125</v>
      </c>
      <c r="G536" s="84">
        <f t="shared" ref="G536:W536" si="505">$C$533*AF$536/$AD$541</f>
        <v>1.625</v>
      </c>
      <c r="H536" s="84">
        <f t="shared" si="505"/>
        <v>3.375</v>
      </c>
      <c r="I536" s="84">
        <f t="shared" si="505"/>
        <v>36.875</v>
      </c>
      <c r="J536" s="84">
        <f t="shared" si="505"/>
        <v>2.5000000000000001E-2</v>
      </c>
      <c r="K536" s="84">
        <f t="shared" si="505"/>
        <v>8.7500000000000008E-2</v>
      </c>
      <c r="L536" s="84">
        <f t="shared" si="505"/>
        <v>10.1</v>
      </c>
      <c r="M536" s="84">
        <f t="shared" si="505"/>
        <v>0</v>
      </c>
      <c r="N536" s="84">
        <f t="shared" si="505"/>
        <v>0.4</v>
      </c>
      <c r="O536" s="84">
        <f t="shared" si="505"/>
        <v>28.75</v>
      </c>
      <c r="P536" s="84">
        <f t="shared" si="505"/>
        <v>92.5</v>
      </c>
      <c r="Q536" s="84">
        <f t="shared" si="505"/>
        <v>81.25</v>
      </c>
      <c r="R536" s="84">
        <f t="shared" si="505"/>
        <v>9.375</v>
      </c>
      <c r="S536" s="84">
        <f t="shared" si="505"/>
        <v>60</v>
      </c>
      <c r="T536" s="84">
        <f t="shared" si="505"/>
        <v>6.25E-2</v>
      </c>
      <c r="U536" s="84">
        <f t="shared" si="505"/>
        <v>6.875</v>
      </c>
      <c r="V536" s="84">
        <f t="shared" si="505"/>
        <v>1.35</v>
      </c>
      <c r="W536" s="84">
        <f t="shared" si="505"/>
        <v>15</v>
      </c>
      <c r="X536" s="17"/>
      <c r="Y536" s="17"/>
      <c r="AB536" s="86" t="s">
        <v>35</v>
      </c>
      <c r="AC536" s="56">
        <v>61.2</v>
      </c>
      <c r="AD536" s="56">
        <v>61.2</v>
      </c>
      <c r="AE536" s="56">
        <v>1.7</v>
      </c>
      <c r="AF536" s="56">
        <v>1.3</v>
      </c>
      <c r="AG536" s="56">
        <v>2.7</v>
      </c>
      <c r="AH536" s="56">
        <v>29.5</v>
      </c>
      <c r="AI536" s="71">
        <v>0.02</v>
      </c>
      <c r="AJ536" s="71">
        <v>7.0000000000000007E-2</v>
      </c>
      <c r="AK536" s="21">
        <v>8.08</v>
      </c>
      <c r="AL536" s="57">
        <v>0</v>
      </c>
      <c r="AM536" s="71">
        <v>0.32</v>
      </c>
      <c r="AN536" s="57">
        <v>23</v>
      </c>
      <c r="AO536" s="57">
        <v>74</v>
      </c>
      <c r="AP536" s="57">
        <v>65</v>
      </c>
      <c r="AQ536" s="56">
        <v>7.5</v>
      </c>
      <c r="AR536" s="57">
        <v>48</v>
      </c>
      <c r="AS536" s="71">
        <v>0.05</v>
      </c>
      <c r="AT536" s="24">
        <v>5.5</v>
      </c>
      <c r="AU536" s="71">
        <v>1.08</v>
      </c>
      <c r="AV536" s="19">
        <v>12</v>
      </c>
    </row>
    <row r="537" spans="1:49" ht="15" customHeight="1" x14ac:dyDescent="0.3">
      <c r="A537" s="17"/>
      <c r="B537" s="70" t="s">
        <v>36</v>
      </c>
      <c r="C537" s="92"/>
      <c r="D537" s="17">
        <f t="shared" si="502"/>
        <v>2.25</v>
      </c>
      <c r="E537" s="17">
        <f t="shared" si="503"/>
        <v>2.25</v>
      </c>
      <c r="F537" s="84">
        <f>$C$533*AE$537/$AD$541</f>
        <v>0</v>
      </c>
      <c r="G537" s="84">
        <f t="shared" ref="G537:W537" si="506">$C$533*AF$537/$AD$541</f>
        <v>0</v>
      </c>
      <c r="H537" s="84">
        <f t="shared" si="506"/>
        <v>2</v>
      </c>
      <c r="I537" s="84">
        <f t="shared" si="506"/>
        <v>8.125</v>
      </c>
      <c r="J537" s="84">
        <f t="shared" si="506"/>
        <v>0</v>
      </c>
      <c r="K537" s="84">
        <f t="shared" si="506"/>
        <v>0</v>
      </c>
      <c r="L537" s="84">
        <f t="shared" si="506"/>
        <v>0</v>
      </c>
      <c r="M537" s="84">
        <f t="shared" si="506"/>
        <v>0</v>
      </c>
      <c r="N537" s="84">
        <f t="shared" si="506"/>
        <v>0</v>
      </c>
      <c r="O537" s="84">
        <f t="shared" si="506"/>
        <v>0</v>
      </c>
      <c r="P537" s="84">
        <f t="shared" si="506"/>
        <v>0</v>
      </c>
      <c r="Q537" s="84">
        <f t="shared" si="506"/>
        <v>0</v>
      </c>
      <c r="R537" s="84">
        <f t="shared" si="506"/>
        <v>0</v>
      </c>
      <c r="S537" s="84">
        <f t="shared" si="506"/>
        <v>0</v>
      </c>
      <c r="T537" s="84">
        <f t="shared" si="506"/>
        <v>0</v>
      </c>
      <c r="U537" s="84">
        <f t="shared" si="506"/>
        <v>0</v>
      </c>
      <c r="V537" s="84">
        <f t="shared" si="506"/>
        <v>0</v>
      </c>
      <c r="W537" s="84">
        <f t="shared" si="506"/>
        <v>0</v>
      </c>
      <c r="X537" s="17"/>
      <c r="Y537" s="17"/>
      <c r="AB537" s="86" t="s">
        <v>36</v>
      </c>
      <c r="AC537" s="56">
        <v>1.8</v>
      </c>
      <c r="AD537" s="56">
        <v>1.8</v>
      </c>
      <c r="AE537" s="57">
        <v>0</v>
      </c>
      <c r="AF537" s="57">
        <v>0</v>
      </c>
      <c r="AG537" s="56">
        <v>1.6</v>
      </c>
      <c r="AH537" s="56">
        <v>6.5</v>
      </c>
      <c r="AI537" s="57">
        <v>0</v>
      </c>
      <c r="AJ537" s="57">
        <v>0</v>
      </c>
      <c r="AK537" s="19">
        <v>0</v>
      </c>
      <c r="AL537" s="57">
        <v>0</v>
      </c>
      <c r="AM537" s="57">
        <v>0</v>
      </c>
      <c r="AN537" s="57">
        <v>0</v>
      </c>
      <c r="AO537" s="57">
        <v>0</v>
      </c>
      <c r="AP537" s="57">
        <v>0</v>
      </c>
      <c r="AQ537" s="57">
        <v>0</v>
      </c>
      <c r="AR537" s="57">
        <v>0</v>
      </c>
      <c r="AS537" s="57">
        <v>0</v>
      </c>
      <c r="AT537" s="25">
        <v>0</v>
      </c>
      <c r="AU537" s="57">
        <v>0</v>
      </c>
      <c r="AV537" s="19">
        <v>0</v>
      </c>
    </row>
    <row r="538" spans="1:49" ht="15" customHeight="1" x14ac:dyDescent="0.3">
      <c r="A538" s="17"/>
      <c r="B538" s="70" t="s">
        <v>37</v>
      </c>
      <c r="C538" s="92"/>
      <c r="D538" s="17">
        <f t="shared" si="502"/>
        <v>3.75</v>
      </c>
      <c r="E538" s="17">
        <f t="shared" si="503"/>
        <v>3.75</v>
      </c>
      <c r="F538" s="84">
        <f>$C$533*AE$538/$AD$541</f>
        <v>0</v>
      </c>
      <c r="G538" s="84">
        <f t="shared" ref="G538:W538" si="507">$C$533*AF$538/$AD$541</f>
        <v>2.375</v>
      </c>
      <c r="H538" s="84">
        <f t="shared" si="507"/>
        <v>0</v>
      </c>
      <c r="I538" s="84">
        <f t="shared" si="507"/>
        <v>21.875</v>
      </c>
      <c r="J538" s="84">
        <f t="shared" si="507"/>
        <v>0</v>
      </c>
      <c r="K538" s="84">
        <f t="shared" si="507"/>
        <v>0</v>
      </c>
      <c r="L538" s="84">
        <f t="shared" si="507"/>
        <v>10.125</v>
      </c>
      <c r="M538" s="84">
        <f t="shared" si="507"/>
        <v>0.05</v>
      </c>
      <c r="N538" s="84">
        <f t="shared" si="507"/>
        <v>0</v>
      </c>
      <c r="O538" s="84">
        <f t="shared" si="507"/>
        <v>0.375</v>
      </c>
      <c r="P538" s="84">
        <f t="shared" si="507"/>
        <v>1</v>
      </c>
      <c r="Q538" s="84">
        <f t="shared" si="507"/>
        <v>0.75</v>
      </c>
      <c r="R538" s="84">
        <f t="shared" si="507"/>
        <v>0</v>
      </c>
      <c r="S538" s="84">
        <f t="shared" si="507"/>
        <v>1</v>
      </c>
      <c r="T538" s="84">
        <f t="shared" si="507"/>
        <v>1.2500000000000001E-2</v>
      </c>
      <c r="U538" s="84">
        <f t="shared" si="507"/>
        <v>0</v>
      </c>
      <c r="V538" s="84">
        <f t="shared" si="507"/>
        <v>3.7499999999999999E-2</v>
      </c>
      <c r="W538" s="84">
        <f t="shared" si="507"/>
        <v>0.125</v>
      </c>
      <c r="X538" s="17"/>
      <c r="Y538" s="17"/>
      <c r="AB538" s="86" t="s">
        <v>37</v>
      </c>
      <c r="AC538" s="57">
        <v>3</v>
      </c>
      <c r="AD538" s="57">
        <v>3</v>
      </c>
      <c r="AE538" s="57">
        <v>0</v>
      </c>
      <c r="AF538" s="56">
        <v>1.9</v>
      </c>
      <c r="AG538" s="57">
        <v>0</v>
      </c>
      <c r="AH538" s="56">
        <v>17.5</v>
      </c>
      <c r="AI538" s="57">
        <v>0</v>
      </c>
      <c r="AJ538" s="57">
        <v>0</v>
      </c>
      <c r="AK538" s="20">
        <v>8.1</v>
      </c>
      <c r="AL538" s="71">
        <v>0.04</v>
      </c>
      <c r="AM538" s="57">
        <v>0</v>
      </c>
      <c r="AN538" s="56">
        <v>0.3</v>
      </c>
      <c r="AO538" s="56">
        <v>0.8</v>
      </c>
      <c r="AP538" s="56">
        <v>0.6</v>
      </c>
      <c r="AQ538" s="57">
        <v>0</v>
      </c>
      <c r="AR538" s="56">
        <v>0.8</v>
      </c>
      <c r="AS538" s="71">
        <v>0.01</v>
      </c>
      <c r="AT538" s="25">
        <v>0</v>
      </c>
      <c r="AU538" s="71">
        <v>0.03</v>
      </c>
      <c r="AV538" s="20">
        <v>0.1</v>
      </c>
    </row>
    <row r="539" spans="1:49" ht="15" customHeight="1" x14ac:dyDescent="0.3">
      <c r="A539" s="17"/>
      <c r="B539" s="70" t="s">
        <v>38</v>
      </c>
      <c r="C539" s="92"/>
      <c r="D539" s="17">
        <f t="shared" si="502"/>
        <v>0.75</v>
      </c>
      <c r="E539" s="17">
        <f t="shared" si="503"/>
        <v>0.75</v>
      </c>
      <c r="F539" s="84">
        <f>$C$533*AE$539/$AD$541</f>
        <v>0</v>
      </c>
      <c r="G539" s="84">
        <f t="shared" ref="G539:W539" si="508">$C$533*AF$539/$AD$541</f>
        <v>0</v>
      </c>
      <c r="H539" s="84">
        <f t="shared" si="508"/>
        <v>0</v>
      </c>
      <c r="I539" s="84">
        <f t="shared" si="508"/>
        <v>0</v>
      </c>
      <c r="J539" s="84">
        <f t="shared" si="508"/>
        <v>0</v>
      </c>
      <c r="K539" s="84">
        <f t="shared" si="508"/>
        <v>0</v>
      </c>
      <c r="L539" s="84">
        <f t="shared" si="508"/>
        <v>0</v>
      </c>
      <c r="M539" s="84">
        <f t="shared" si="508"/>
        <v>0</v>
      </c>
      <c r="N539" s="84">
        <f t="shared" si="508"/>
        <v>0</v>
      </c>
      <c r="O539" s="84">
        <f t="shared" si="508"/>
        <v>221.25</v>
      </c>
      <c r="P539" s="84">
        <f t="shared" si="508"/>
        <v>0</v>
      </c>
      <c r="Q539" s="84">
        <f t="shared" si="508"/>
        <v>2.375</v>
      </c>
      <c r="R539" s="84">
        <f t="shared" si="508"/>
        <v>0.125</v>
      </c>
      <c r="S539" s="84">
        <f t="shared" si="508"/>
        <v>0.5</v>
      </c>
      <c r="T539" s="84">
        <f t="shared" si="508"/>
        <v>2.5000000000000001E-2</v>
      </c>
      <c r="U539" s="84">
        <f t="shared" si="508"/>
        <v>30</v>
      </c>
      <c r="V539" s="84">
        <f t="shared" si="508"/>
        <v>0</v>
      </c>
      <c r="W539" s="84">
        <f t="shared" si="508"/>
        <v>0</v>
      </c>
      <c r="X539" s="17"/>
      <c r="Y539" s="17"/>
      <c r="AB539" s="86" t="s">
        <v>38</v>
      </c>
      <c r="AC539" s="56">
        <v>0.6</v>
      </c>
      <c r="AD539" s="56">
        <v>0.6</v>
      </c>
      <c r="AE539" s="57">
        <v>0</v>
      </c>
      <c r="AF539" s="57">
        <v>0</v>
      </c>
      <c r="AG539" s="57">
        <v>0</v>
      </c>
      <c r="AH539" s="57">
        <v>0</v>
      </c>
      <c r="AI539" s="57">
        <v>0</v>
      </c>
      <c r="AJ539" s="57">
        <v>0</v>
      </c>
      <c r="AK539" s="19">
        <v>0</v>
      </c>
      <c r="AL539" s="57">
        <v>0</v>
      </c>
      <c r="AM539" s="57">
        <v>0</v>
      </c>
      <c r="AN539" s="57">
        <v>177</v>
      </c>
      <c r="AO539" s="57">
        <v>0</v>
      </c>
      <c r="AP539" s="56">
        <v>1.9</v>
      </c>
      <c r="AQ539" s="56">
        <v>0.1</v>
      </c>
      <c r="AR539" s="56">
        <v>0.4</v>
      </c>
      <c r="AS539" s="71">
        <v>0.02</v>
      </c>
      <c r="AT539" s="39">
        <v>24</v>
      </c>
      <c r="AU539" s="57">
        <v>0</v>
      </c>
      <c r="AV539" s="19">
        <v>0</v>
      </c>
    </row>
    <row r="540" spans="1:49" ht="15" customHeight="1" x14ac:dyDescent="0.3">
      <c r="A540" s="17"/>
      <c r="B540" s="70" t="s">
        <v>39</v>
      </c>
      <c r="C540" s="92"/>
      <c r="D540" s="17">
        <f t="shared" si="502"/>
        <v>52.5</v>
      </c>
      <c r="E540" s="17">
        <f t="shared" si="503"/>
        <v>52.5</v>
      </c>
      <c r="F540" s="84">
        <f>$C$533*AE$540/$AD$541</f>
        <v>0</v>
      </c>
      <c r="G540" s="84">
        <f t="shared" ref="G540:W540" si="509">$C$533*AF$540/$AD$541</f>
        <v>0</v>
      </c>
      <c r="H540" s="84">
        <f t="shared" si="509"/>
        <v>0</v>
      </c>
      <c r="I540" s="84">
        <f t="shared" si="509"/>
        <v>0</v>
      </c>
      <c r="J540" s="84">
        <f t="shared" si="509"/>
        <v>0</v>
      </c>
      <c r="K540" s="84">
        <f t="shared" si="509"/>
        <v>0</v>
      </c>
      <c r="L540" s="84">
        <f t="shared" si="509"/>
        <v>0</v>
      </c>
      <c r="M540" s="84">
        <f t="shared" si="509"/>
        <v>0</v>
      </c>
      <c r="N540" s="84">
        <f t="shared" si="509"/>
        <v>0</v>
      </c>
      <c r="O540" s="84">
        <f t="shared" si="509"/>
        <v>0</v>
      </c>
      <c r="P540" s="84">
        <f t="shared" si="509"/>
        <v>0</v>
      </c>
      <c r="Q540" s="84">
        <f t="shared" si="509"/>
        <v>0</v>
      </c>
      <c r="R540" s="84">
        <f t="shared" si="509"/>
        <v>0</v>
      </c>
      <c r="S540" s="84">
        <f t="shared" si="509"/>
        <v>0</v>
      </c>
      <c r="T540" s="84">
        <f t="shared" si="509"/>
        <v>0</v>
      </c>
      <c r="U540" s="84">
        <f t="shared" si="509"/>
        <v>0</v>
      </c>
      <c r="V540" s="84">
        <f t="shared" si="509"/>
        <v>0</v>
      </c>
      <c r="W540" s="84">
        <f t="shared" si="509"/>
        <v>0</v>
      </c>
      <c r="X540" s="17"/>
      <c r="Y540" s="17"/>
      <c r="AB540" s="86" t="s">
        <v>39</v>
      </c>
      <c r="AC540" s="57">
        <v>42</v>
      </c>
      <c r="AD540" s="57">
        <v>42</v>
      </c>
      <c r="AE540" s="57">
        <v>0</v>
      </c>
      <c r="AF540" s="57">
        <v>0</v>
      </c>
      <c r="AG540" s="57">
        <v>0</v>
      </c>
      <c r="AH540" s="57">
        <v>0</v>
      </c>
      <c r="AI540" s="57">
        <v>0</v>
      </c>
      <c r="AJ540" s="57">
        <v>0</v>
      </c>
      <c r="AK540" s="19">
        <v>0</v>
      </c>
      <c r="AL540" s="57">
        <v>0</v>
      </c>
      <c r="AM540" s="57">
        <v>0</v>
      </c>
      <c r="AN540" s="57">
        <v>0</v>
      </c>
      <c r="AO540" s="57">
        <v>0</v>
      </c>
      <c r="AP540" s="57">
        <v>0</v>
      </c>
      <c r="AQ540" s="57">
        <v>0</v>
      </c>
      <c r="AR540" s="57">
        <v>0</v>
      </c>
      <c r="AS540" s="57">
        <v>0</v>
      </c>
      <c r="AT540" s="25">
        <v>0</v>
      </c>
      <c r="AU540" s="57">
        <v>0</v>
      </c>
      <c r="AV540" s="19">
        <v>0</v>
      </c>
    </row>
    <row r="541" spans="1:49" ht="15" customHeight="1" x14ac:dyDescent="0.3">
      <c r="A541" s="85"/>
      <c r="B541" s="156" t="s">
        <v>40</v>
      </c>
      <c r="C541" s="157"/>
      <c r="D541" s="85"/>
      <c r="E541" s="85"/>
      <c r="F541" s="146">
        <f>SUM(F534:F540)</f>
        <v>3.75</v>
      </c>
      <c r="G541" s="146">
        <f t="shared" ref="G541:W541" si="510">SUM(G534:G540)</f>
        <v>4.375</v>
      </c>
      <c r="H541" s="146">
        <f t="shared" si="510"/>
        <v>18</v>
      </c>
      <c r="I541" s="146">
        <f t="shared" si="510"/>
        <v>126.75</v>
      </c>
      <c r="J541" s="146">
        <f t="shared" si="510"/>
        <v>6.25E-2</v>
      </c>
      <c r="K541" s="146">
        <f t="shared" si="510"/>
        <v>8.7500000000000008E-2</v>
      </c>
      <c r="L541" s="146">
        <f t="shared" si="510"/>
        <v>20.375</v>
      </c>
      <c r="M541" s="146">
        <f t="shared" si="510"/>
        <v>0.05</v>
      </c>
      <c r="N541" s="146">
        <f t="shared" si="510"/>
        <v>0.4</v>
      </c>
      <c r="O541" s="146">
        <f t="shared" si="510"/>
        <v>252</v>
      </c>
      <c r="P541" s="146">
        <f t="shared" si="510"/>
        <v>117.875</v>
      </c>
      <c r="Q541" s="146">
        <f t="shared" si="510"/>
        <v>87.125</v>
      </c>
      <c r="R541" s="146">
        <f t="shared" si="510"/>
        <v>20.375</v>
      </c>
      <c r="S541" s="146">
        <f t="shared" si="510"/>
        <v>92.75</v>
      </c>
      <c r="T541" s="146">
        <f t="shared" si="510"/>
        <v>0.40000000000000008</v>
      </c>
      <c r="U541" s="146">
        <f t="shared" si="510"/>
        <v>37.375</v>
      </c>
      <c r="V541" s="146">
        <f t="shared" si="510"/>
        <v>3.0874999999999999</v>
      </c>
      <c r="W541" s="146">
        <f t="shared" si="510"/>
        <v>23.125</v>
      </c>
      <c r="X541" s="17"/>
      <c r="Y541" s="17"/>
      <c r="AB541" s="87" t="s">
        <v>40</v>
      </c>
      <c r="AC541" s="59"/>
      <c r="AD541" s="60">
        <v>120</v>
      </c>
      <c r="AE541" s="60">
        <v>3</v>
      </c>
      <c r="AF541" s="61">
        <v>3.5</v>
      </c>
      <c r="AG541" s="61">
        <v>14.4</v>
      </c>
      <c r="AH541" s="61">
        <v>101.4</v>
      </c>
      <c r="AI541" s="88">
        <v>0.05</v>
      </c>
      <c r="AJ541" s="88">
        <v>7.0000000000000007E-2</v>
      </c>
      <c r="AK541" s="22">
        <v>16.3</v>
      </c>
      <c r="AL541" s="88">
        <v>0.04</v>
      </c>
      <c r="AM541" s="88">
        <v>0.32</v>
      </c>
      <c r="AN541" s="60">
        <v>201</v>
      </c>
      <c r="AO541" s="60">
        <v>94</v>
      </c>
      <c r="AP541" s="60">
        <v>69</v>
      </c>
      <c r="AQ541" s="60">
        <v>16</v>
      </c>
      <c r="AR541" s="60">
        <v>74</v>
      </c>
      <c r="AS541" s="88">
        <v>0.32</v>
      </c>
      <c r="AT541" s="27">
        <v>30</v>
      </c>
      <c r="AU541" s="88">
        <v>2.4700000000000002</v>
      </c>
      <c r="AV541" s="23">
        <v>19</v>
      </c>
    </row>
    <row r="542" spans="1:49" x14ac:dyDescent="0.3">
      <c r="A542" s="17" t="s">
        <v>90</v>
      </c>
      <c r="B542" s="50"/>
      <c r="C542" s="92">
        <v>170</v>
      </c>
      <c r="D542" s="17"/>
      <c r="E542" s="17"/>
      <c r="F542" s="17"/>
      <c r="G542" s="51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 t="s">
        <v>92</v>
      </c>
      <c r="Y542" s="17">
        <v>2</v>
      </c>
      <c r="AA542" s="17" t="s">
        <v>90</v>
      </c>
      <c r="AW542" t="s">
        <v>92</v>
      </c>
    </row>
    <row r="543" spans="1:49" ht="27.6" x14ac:dyDescent="0.3">
      <c r="A543" s="17"/>
      <c r="B543" s="99" t="s">
        <v>80</v>
      </c>
      <c r="C543" s="95"/>
      <c r="D543" s="67">
        <f>C$542*AC543/AD$547</f>
        <v>2.4933333333333336</v>
      </c>
      <c r="E543" s="17">
        <f>C$542*AD543/AD$547</f>
        <v>2.4933333333333336</v>
      </c>
      <c r="F543" s="17">
        <f>$C$542*AE543/$AD$547</f>
        <v>0.56666666666666665</v>
      </c>
      <c r="G543" s="17">
        <f t="shared" ref="G543:W546" si="511">$C$542*AF543/$AD$547</f>
        <v>0.34</v>
      </c>
      <c r="H543" s="17">
        <f t="shared" si="511"/>
        <v>0.22666666666666666</v>
      </c>
      <c r="I543" s="17">
        <f t="shared" si="511"/>
        <v>6.3466666666666658</v>
      </c>
      <c r="J543" s="17">
        <f t="shared" si="511"/>
        <v>0</v>
      </c>
      <c r="K543" s="17">
        <f t="shared" si="511"/>
        <v>0</v>
      </c>
      <c r="L543" s="17">
        <f t="shared" si="511"/>
        <v>4.533333333333333E-2</v>
      </c>
      <c r="M543" s="17">
        <f t="shared" si="511"/>
        <v>0</v>
      </c>
      <c r="N543" s="17">
        <f t="shared" si="511"/>
        <v>0</v>
      </c>
      <c r="O543" s="17">
        <f t="shared" si="511"/>
        <v>0.22666666666666666</v>
      </c>
      <c r="P543" s="17">
        <f t="shared" si="511"/>
        <v>31.96</v>
      </c>
      <c r="Q543" s="17">
        <f t="shared" si="511"/>
        <v>2.8333333333333335</v>
      </c>
      <c r="R543" s="17">
        <f t="shared" si="511"/>
        <v>9.4066666666666681</v>
      </c>
      <c r="S543" s="17">
        <f t="shared" si="511"/>
        <v>14.733333333333333</v>
      </c>
      <c r="T543" s="17">
        <f t="shared" si="511"/>
        <v>0.48733333333333329</v>
      </c>
      <c r="U543" s="17">
        <f t="shared" si="511"/>
        <v>0</v>
      </c>
      <c r="V543" s="17">
        <f t="shared" si="511"/>
        <v>0</v>
      </c>
      <c r="W543" s="17">
        <f t="shared" si="511"/>
        <v>6.2333333333333334</v>
      </c>
      <c r="Y543" s="17"/>
      <c r="AA543" s="17"/>
      <c r="AB543" s="55" t="s">
        <v>80</v>
      </c>
      <c r="AC543" s="56">
        <v>2.2000000000000002</v>
      </c>
      <c r="AD543" s="56">
        <v>2.2000000000000002</v>
      </c>
      <c r="AE543" s="56">
        <v>0.5</v>
      </c>
      <c r="AF543" s="56">
        <v>0.3</v>
      </c>
      <c r="AG543" s="56">
        <v>0.2</v>
      </c>
      <c r="AH543" s="56">
        <v>5.6</v>
      </c>
      <c r="AI543" s="62">
        <v>0</v>
      </c>
      <c r="AJ543" s="62">
        <v>0</v>
      </c>
      <c r="AK543" s="43">
        <v>0.04</v>
      </c>
      <c r="AL543" s="62">
        <v>0</v>
      </c>
      <c r="AM543" s="62">
        <v>0</v>
      </c>
      <c r="AN543" s="63">
        <v>0.2</v>
      </c>
      <c r="AO543" s="63">
        <v>28.2</v>
      </c>
      <c r="AP543" s="63">
        <v>2.5</v>
      </c>
      <c r="AQ543" s="63">
        <v>8.3000000000000007</v>
      </c>
      <c r="AR543" s="62">
        <v>13</v>
      </c>
      <c r="AS543" s="64">
        <v>0.43</v>
      </c>
      <c r="AT543" s="31">
        <v>0</v>
      </c>
      <c r="AU543" s="62">
        <v>0</v>
      </c>
      <c r="AV543" s="30">
        <v>5.5</v>
      </c>
    </row>
    <row r="544" spans="1:49" ht="41.4" x14ac:dyDescent="0.3">
      <c r="A544" s="17"/>
      <c r="B544" s="273" t="s">
        <v>302</v>
      </c>
      <c r="C544" s="95"/>
      <c r="D544" s="67">
        <f t="shared" ref="D544:D545" si="512">C$542*AC544/AD$547</f>
        <v>96.333333333333329</v>
      </c>
      <c r="E544" s="17">
        <f t="shared" ref="E544:E546" si="513">C$542*AD544/AD$547</f>
        <v>96.333333333333329</v>
      </c>
      <c r="F544" s="17">
        <f t="shared" ref="F544:F546" si="514">$C$542*AE544/$AD$547</f>
        <v>2.2666666666666666</v>
      </c>
      <c r="G544" s="17">
        <f t="shared" si="511"/>
        <v>1.9266666666666667</v>
      </c>
      <c r="H544" s="17">
        <f t="shared" si="511"/>
        <v>3.74</v>
      </c>
      <c r="I544" s="17">
        <f t="shared" si="511"/>
        <v>40.913333333333334</v>
      </c>
      <c r="J544" s="17">
        <f t="shared" si="511"/>
        <v>2.2666666666666665E-2</v>
      </c>
      <c r="K544" s="17">
        <f t="shared" si="511"/>
        <v>0.10199999999999999</v>
      </c>
      <c r="L544" s="17">
        <f t="shared" si="511"/>
        <v>11.22</v>
      </c>
      <c r="M544" s="17">
        <f t="shared" si="511"/>
        <v>0</v>
      </c>
      <c r="N544" s="17">
        <f t="shared" si="511"/>
        <v>0.442</v>
      </c>
      <c r="O544" s="17">
        <f t="shared" si="511"/>
        <v>32.866666666666667</v>
      </c>
      <c r="P544" s="17">
        <f t="shared" si="511"/>
        <v>103.02000000000001</v>
      </c>
      <c r="Q544" s="17">
        <f t="shared" si="511"/>
        <v>89.533333333333331</v>
      </c>
      <c r="R544" s="17">
        <f t="shared" si="511"/>
        <v>10.313333333333333</v>
      </c>
      <c r="S544" s="17">
        <f t="shared" si="511"/>
        <v>66.86666666666666</v>
      </c>
      <c r="T544" s="17">
        <f t="shared" si="511"/>
        <v>7.9333333333333339E-2</v>
      </c>
      <c r="U544" s="17">
        <f t="shared" si="511"/>
        <v>7.706666666666667</v>
      </c>
      <c r="V544" s="17">
        <f t="shared" si="511"/>
        <v>1.496</v>
      </c>
      <c r="W544" s="17">
        <f t="shared" si="511"/>
        <v>17</v>
      </c>
      <c r="X544" s="17"/>
      <c r="Y544" s="17"/>
      <c r="AA544" s="17"/>
      <c r="AB544" s="55" t="s">
        <v>85</v>
      </c>
      <c r="AC544" s="287">
        <v>85</v>
      </c>
      <c r="AD544" s="287">
        <v>85</v>
      </c>
      <c r="AE544" s="57">
        <v>2</v>
      </c>
      <c r="AF544" s="56">
        <v>1.7</v>
      </c>
      <c r="AG544" s="56">
        <v>3.3</v>
      </c>
      <c r="AH544" s="56">
        <v>36.1</v>
      </c>
      <c r="AI544" s="64">
        <v>0.02</v>
      </c>
      <c r="AJ544" s="64">
        <v>0.09</v>
      </c>
      <c r="AK544" s="30">
        <v>9.9</v>
      </c>
      <c r="AL544" s="62">
        <v>0</v>
      </c>
      <c r="AM544" s="64">
        <v>0.39</v>
      </c>
      <c r="AN544" s="62">
        <v>29</v>
      </c>
      <c r="AO544" s="63">
        <v>90.9</v>
      </c>
      <c r="AP544" s="62">
        <v>79</v>
      </c>
      <c r="AQ544" s="63">
        <v>9.1</v>
      </c>
      <c r="AR544" s="62">
        <v>59</v>
      </c>
      <c r="AS544" s="64">
        <v>7.0000000000000007E-2</v>
      </c>
      <c r="AT544" s="29">
        <v>6.8</v>
      </c>
      <c r="AU544" s="64">
        <v>1.32</v>
      </c>
      <c r="AV544" s="28">
        <v>15</v>
      </c>
    </row>
    <row r="545" spans="1:49" ht="15" customHeight="1" x14ac:dyDescent="0.3">
      <c r="A545" s="17"/>
      <c r="B545" s="99" t="s">
        <v>36</v>
      </c>
      <c r="C545" s="95"/>
      <c r="D545" s="67">
        <f t="shared" si="512"/>
        <v>5.8933333333333335</v>
      </c>
      <c r="E545" s="17">
        <f t="shared" si="513"/>
        <v>5.8933333333333335</v>
      </c>
      <c r="F545" s="17">
        <f t="shared" si="514"/>
        <v>0</v>
      </c>
      <c r="G545" s="17">
        <f t="shared" si="511"/>
        <v>0</v>
      </c>
      <c r="H545" s="17">
        <f t="shared" si="511"/>
        <v>5.44</v>
      </c>
      <c r="I545" s="17">
        <f t="shared" si="511"/>
        <v>21.646666666666668</v>
      </c>
      <c r="J545" s="17">
        <f t="shared" si="511"/>
        <v>0</v>
      </c>
      <c r="K545" s="17">
        <f t="shared" si="511"/>
        <v>0</v>
      </c>
      <c r="L545" s="17">
        <f t="shared" si="511"/>
        <v>0</v>
      </c>
      <c r="M545" s="17">
        <f t="shared" si="511"/>
        <v>0</v>
      </c>
      <c r="N545" s="17">
        <f t="shared" si="511"/>
        <v>0</v>
      </c>
      <c r="O545" s="17">
        <f t="shared" si="511"/>
        <v>0</v>
      </c>
      <c r="P545" s="17">
        <f t="shared" si="511"/>
        <v>0.14733333333333334</v>
      </c>
      <c r="Q545" s="17">
        <f t="shared" si="511"/>
        <v>0.11333333333333333</v>
      </c>
      <c r="R545" s="17">
        <f t="shared" si="511"/>
        <v>0</v>
      </c>
      <c r="S545" s="17">
        <f t="shared" si="511"/>
        <v>0</v>
      </c>
      <c r="T545" s="17">
        <f t="shared" si="511"/>
        <v>1.1333333333333332E-2</v>
      </c>
      <c r="U545" s="17">
        <f t="shared" si="511"/>
        <v>0</v>
      </c>
      <c r="V545" s="17">
        <f t="shared" si="511"/>
        <v>0</v>
      </c>
      <c r="W545" s="17">
        <f t="shared" si="511"/>
        <v>0</v>
      </c>
      <c r="X545" s="17"/>
      <c r="Y545" s="17"/>
      <c r="AA545" s="17"/>
      <c r="AB545" s="55" t="s">
        <v>91</v>
      </c>
      <c r="AC545" s="56">
        <v>5.2</v>
      </c>
      <c r="AD545" s="56">
        <v>5.2</v>
      </c>
      <c r="AE545" s="57">
        <v>0</v>
      </c>
      <c r="AF545" s="57">
        <v>0</v>
      </c>
      <c r="AG545" s="56">
        <v>4.8</v>
      </c>
      <c r="AH545" s="56">
        <v>19.100000000000001</v>
      </c>
      <c r="AI545" s="62">
        <v>0</v>
      </c>
      <c r="AJ545" s="62">
        <v>0</v>
      </c>
      <c r="AK545" s="28">
        <v>0</v>
      </c>
      <c r="AL545" s="62">
        <v>0</v>
      </c>
      <c r="AM545" s="62">
        <v>0</v>
      </c>
      <c r="AN545" s="62">
        <v>0</v>
      </c>
      <c r="AO545" s="64">
        <v>0.13</v>
      </c>
      <c r="AP545" s="63">
        <v>0.1</v>
      </c>
      <c r="AQ545" s="62">
        <v>0</v>
      </c>
      <c r="AR545" s="62">
        <v>0</v>
      </c>
      <c r="AS545" s="64">
        <v>0.01</v>
      </c>
      <c r="AT545" s="31">
        <v>0</v>
      </c>
      <c r="AU545" s="62">
        <v>0</v>
      </c>
      <c r="AV545" s="28">
        <v>0</v>
      </c>
    </row>
    <row r="546" spans="1:49" ht="15" customHeight="1" x14ac:dyDescent="0.3">
      <c r="A546" s="17"/>
      <c r="B546" s="99" t="s">
        <v>39</v>
      </c>
      <c r="C546" s="95"/>
      <c r="D546" s="67">
        <f>C$542*AC546/AD$547</f>
        <v>82.166666666666671</v>
      </c>
      <c r="E546" s="17">
        <f t="shared" si="513"/>
        <v>82.166666666666671</v>
      </c>
      <c r="F546" s="17">
        <f t="shared" si="514"/>
        <v>0</v>
      </c>
      <c r="G546" s="17">
        <f t="shared" si="511"/>
        <v>0</v>
      </c>
      <c r="H546" s="17">
        <f t="shared" si="511"/>
        <v>0</v>
      </c>
      <c r="I546" s="17">
        <f t="shared" si="511"/>
        <v>0</v>
      </c>
      <c r="J546" s="17">
        <f t="shared" si="511"/>
        <v>0</v>
      </c>
      <c r="K546" s="17">
        <f t="shared" si="511"/>
        <v>0</v>
      </c>
      <c r="L546" s="17">
        <f t="shared" si="511"/>
        <v>0</v>
      </c>
      <c r="M546" s="17">
        <f t="shared" si="511"/>
        <v>0</v>
      </c>
      <c r="N546" s="17">
        <f t="shared" si="511"/>
        <v>0</v>
      </c>
      <c r="O546" s="17">
        <f t="shared" si="511"/>
        <v>0</v>
      </c>
      <c r="P546" s="17">
        <f t="shared" si="511"/>
        <v>0</v>
      </c>
      <c r="Q546" s="17">
        <f t="shared" si="511"/>
        <v>0</v>
      </c>
      <c r="R546" s="17">
        <f t="shared" si="511"/>
        <v>0</v>
      </c>
      <c r="S546" s="17">
        <f t="shared" si="511"/>
        <v>0</v>
      </c>
      <c r="T546" s="17">
        <f t="shared" si="511"/>
        <v>0</v>
      </c>
      <c r="U546" s="17">
        <f t="shared" si="511"/>
        <v>0</v>
      </c>
      <c r="V546" s="17">
        <f t="shared" si="511"/>
        <v>0</v>
      </c>
      <c r="W546" s="17">
        <f t="shared" si="511"/>
        <v>0</v>
      </c>
      <c r="X546" s="17"/>
      <c r="Y546" s="17"/>
      <c r="AA546" s="17"/>
      <c r="AB546" s="55" t="s">
        <v>39</v>
      </c>
      <c r="AC546" s="299">
        <v>72.5</v>
      </c>
      <c r="AD546" s="299">
        <v>72.5</v>
      </c>
      <c r="AE546" s="57">
        <v>0</v>
      </c>
      <c r="AF546" s="57">
        <v>0</v>
      </c>
      <c r="AG546" s="57">
        <v>0</v>
      </c>
      <c r="AH546" s="57">
        <v>0</v>
      </c>
      <c r="AI546" s="62">
        <v>0</v>
      </c>
      <c r="AJ546" s="62">
        <v>0</v>
      </c>
      <c r="AK546" s="28">
        <v>0</v>
      </c>
      <c r="AL546" s="62">
        <v>0</v>
      </c>
      <c r="AM546" s="62">
        <v>0</v>
      </c>
      <c r="AN546" s="62">
        <v>0</v>
      </c>
      <c r="AO546" s="62">
        <v>0</v>
      </c>
      <c r="AP546" s="62">
        <v>0</v>
      </c>
      <c r="AQ546" s="62">
        <v>0</v>
      </c>
      <c r="AR546" s="62">
        <v>0</v>
      </c>
      <c r="AS546" s="62">
        <v>0</v>
      </c>
      <c r="AT546" s="31">
        <v>0</v>
      </c>
      <c r="AU546" s="62">
        <v>0</v>
      </c>
      <c r="AV546" s="28">
        <v>0</v>
      </c>
    </row>
    <row r="547" spans="1:49" ht="15" customHeight="1" x14ac:dyDescent="0.3">
      <c r="A547" s="17"/>
      <c r="B547" s="69" t="s">
        <v>40</v>
      </c>
      <c r="C547" s="96"/>
      <c r="D547" s="17"/>
      <c r="E547" s="17"/>
      <c r="F547" s="17">
        <f>SUM(F543:F546)</f>
        <v>2.833333333333333</v>
      </c>
      <c r="G547" s="17">
        <f t="shared" ref="G547:W547" si="515">SUM(G543:G546)</f>
        <v>2.2666666666666666</v>
      </c>
      <c r="H547" s="17">
        <f t="shared" si="515"/>
        <v>9.4066666666666663</v>
      </c>
      <c r="I547" s="17">
        <f t="shared" si="515"/>
        <v>68.906666666666666</v>
      </c>
      <c r="J547" s="17">
        <f t="shared" si="515"/>
        <v>2.2666666666666665E-2</v>
      </c>
      <c r="K547" s="17">
        <f t="shared" si="515"/>
        <v>0.10199999999999999</v>
      </c>
      <c r="L547" s="17">
        <f t="shared" si="515"/>
        <v>11.265333333333334</v>
      </c>
      <c r="M547" s="17">
        <f t="shared" si="515"/>
        <v>0</v>
      </c>
      <c r="N547" s="17">
        <f t="shared" si="515"/>
        <v>0.442</v>
      </c>
      <c r="O547" s="17">
        <f t="shared" si="515"/>
        <v>33.093333333333334</v>
      </c>
      <c r="P547" s="17">
        <f t="shared" si="515"/>
        <v>135.12733333333335</v>
      </c>
      <c r="Q547" s="17">
        <f t="shared" si="515"/>
        <v>92.47999999999999</v>
      </c>
      <c r="R547" s="17">
        <f t="shared" si="515"/>
        <v>19.72</v>
      </c>
      <c r="S547" s="17">
        <f t="shared" si="515"/>
        <v>81.599999999999994</v>
      </c>
      <c r="T547" s="17">
        <f t="shared" si="515"/>
        <v>0.57799999999999996</v>
      </c>
      <c r="U547" s="17">
        <f t="shared" si="515"/>
        <v>7.706666666666667</v>
      </c>
      <c r="V547" s="17">
        <f t="shared" si="515"/>
        <v>1.496</v>
      </c>
      <c r="W547" s="17">
        <f t="shared" si="515"/>
        <v>23.233333333333334</v>
      </c>
      <c r="X547" s="17"/>
      <c r="Y547" s="17"/>
      <c r="AA547" s="68"/>
      <c r="AB547" s="72" t="s">
        <v>40</v>
      </c>
      <c r="AC547" s="59"/>
      <c r="AD547" s="60">
        <v>150</v>
      </c>
      <c r="AE547" s="61">
        <v>2.5</v>
      </c>
      <c r="AF547" s="60">
        <v>2</v>
      </c>
      <c r="AG547" s="61">
        <v>8.3000000000000007</v>
      </c>
      <c r="AH547" s="61">
        <v>60.8</v>
      </c>
      <c r="AI547" s="65">
        <v>0.02</v>
      </c>
      <c r="AJ547" s="65">
        <v>0.09</v>
      </c>
      <c r="AK547" s="48">
        <v>9.94</v>
      </c>
      <c r="AL547" s="66">
        <v>0</v>
      </c>
      <c r="AM547" s="65">
        <v>0.39</v>
      </c>
      <c r="AN547" s="66">
        <v>29</v>
      </c>
      <c r="AO547" s="66">
        <v>119</v>
      </c>
      <c r="AP547" s="66">
        <v>82</v>
      </c>
      <c r="AQ547" s="66">
        <v>17</v>
      </c>
      <c r="AR547" s="66">
        <v>72</v>
      </c>
      <c r="AS547" s="65">
        <v>0.51</v>
      </c>
      <c r="AT547" s="49">
        <v>6.8</v>
      </c>
      <c r="AU547" s="65">
        <v>1.32</v>
      </c>
      <c r="AV547" s="32">
        <v>21</v>
      </c>
    </row>
    <row r="548" spans="1:49" x14ac:dyDescent="0.3">
      <c r="A548" s="17" t="s">
        <v>93</v>
      </c>
      <c r="B548" s="17"/>
      <c r="C548" s="92">
        <v>4</v>
      </c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 t="s">
        <v>94</v>
      </c>
      <c r="Y548" s="17">
        <v>3</v>
      </c>
      <c r="AA548" s="17" t="s">
        <v>93</v>
      </c>
      <c r="AB548" s="17"/>
      <c r="AW548" t="s">
        <v>94</v>
      </c>
    </row>
    <row r="549" spans="1:49" ht="15" customHeight="1" x14ac:dyDescent="0.3">
      <c r="A549" s="17"/>
      <c r="B549" s="70" t="s">
        <v>37</v>
      </c>
      <c r="C549" s="95"/>
      <c r="D549" s="17">
        <f>C548*AC549/AD550</f>
        <v>4</v>
      </c>
      <c r="E549" s="17">
        <f>C548*AD549/AD550</f>
        <v>4</v>
      </c>
      <c r="F549" s="17">
        <f>C548*AE549/AD550</f>
        <v>0.04</v>
      </c>
      <c r="G549" s="17">
        <f>C548*AF549/AD550</f>
        <v>2.88</v>
      </c>
      <c r="H549" s="17">
        <f>C548*AG549/AD550</f>
        <v>0.04</v>
      </c>
      <c r="I549" s="17">
        <f>C548*AH549/AD550</f>
        <v>26.439999999999998</v>
      </c>
      <c r="J549" s="17">
        <f>C548*AI549/AD550</f>
        <v>0</v>
      </c>
      <c r="K549" s="17">
        <f>C548*AJ549/AD550</f>
        <v>8.0000000000000002E-3</v>
      </c>
      <c r="L549" s="17">
        <f>C548*AK549/AD550</f>
        <v>18</v>
      </c>
      <c r="M549" s="17">
        <f>C548*AL549/AD550</f>
        <v>5.6000000000000008E-2</v>
      </c>
      <c r="N549" s="17">
        <f>C548*AM549/AD550</f>
        <v>0</v>
      </c>
      <c r="O549" s="17">
        <f>C548*AN549/AD550</f>
        <v>0.64</v>
      </c>
      <c r="P549" s="17">
        <f>C548*AO549/AD550</f>
        <v>1.2</v>
      </c>
      <c r="Q549" s="17">
        <f>C548*AP549/AD550</f>
        <v>0.96</v>
      </c>
      <c r="R549" s="17">
        <f>C548*AQ549/AD550</f>
        <v>0</v>
      </c>
      <c r="S549" s="17">
        <f>C548*AR549/AD550</f>
        <v>1.2</v>
      </c>
      <c r="T549" s="17">
        <f>C548*AS549/AD550</f>
        <v>8.0000000000000002E-3</v>
      </c>
      <c r="U549" s="17">
        <f>C548*AT549/AD550</f>
        <v>0</v>
      </c>
      <c r="V549" s="17">
        <f>C548*AU549/AD550</f>
        <v>0.04</v>
      </c>
      <c r="W549" s="17">
        <f>C548*AV549/AD550</f>
        <v>0.08</v>
      </c>
      <c r="X549" s="17"/>
      <c r="Y549" s="17"/>
      <c r="AA549" s="17"/>
      <c r="AB549" s="70" t="s">
        <v>37</v>
      </c>
      <c r="AC549" s="58">
        <v>5</v>
      </c>
      <c r="AD549" s="57">
        <v>5</v>
      </c>
      <c r="AE549" s="71">
        <v>0.05</v>
      </c>
      <c r="AF549" s="56">
        <v>3.6</v>
      </c>
      <c r="AG549" s="71">
        <v>0.05</v>
      </c>
      <c r="AH549" s="71">
        <v>33.049999999999997</v>
      </c>
      <c r="AI549" s="57">
        <v>0</v>
      </c>
      <c r="AJ549" s="71">
        <v>0.01</v>
      </c>
      <c r="AK549" s="20">
        <v>22.5</v>
      </c>
      <c r="AL549" s="71">
        <v>7.0000000000000007E-2</v>
      </c>
      <c r="AM549" s="57">
        <v>0</v>
      </c>
      <c r="AN549" s="56">
        <v>0.8</v>
      </c>
      <c r="AO549" s="56">
        <v>1.5</v>
      </c>
      <c r="AP549" s="56">
        <v>1.2</v>
      </c>
      <c r="AQ549" s="57">
        <v>0</v>
      </c>
      <c r="AR549" s="56">
        <v>1.5</v>
      </c>
      <c r="AS549" s="71">
        <v>0.01</v>
      </c>
      <c r="AT549" s="19">
        <v>0</v>
      </c>
      <c r="AU549" s="71">
        <v>0.05</v>
      </c>
      <c r="AV549" s="20">
        <v>0.1</v>
      </c>
    </row>
    <row r="550" spans="1:49" x14ac:dyDescent="0.3">
      <c r="A550" s="17"/>
      <c r="B550" s="69" t="s">
        <v>40</v>
      </c>
      <c r="C550" s="96"/>
      <c r="D550" s="17"/>
      <c r="E550" s="17"/>
      <c r="F550" s="18">
        <f>SUM(F549)</f>
        <v>0.04</v>
      </c>
      <c r="G550" s="18">
        <f t="shared" ref="G550:W550" si="516">SUM(G549)</f>
        <v>2.88</v>
      </c>
      <c r="H550" s="18">
        <f t="shared" si="516"/>
        <v>0.04</v>
      </c>
      <c r="I550" s="18">
        <f t="shared" si="516"/>
        <v>26.439999999999998</v>
      </c>
      <c r="J550" s="18">
        <f t="shared" si="516"/>
        <v>0</v>
      </c>
      <c r="K550" s="18">
        <f t="shared" si="516"/>
        <v>8.0000000000000002E-3</v>
      </c>
      <c r="L550" s="18">
        <f t="shared" si="516"/>
        <v>18</v>
      </c>
      <c r="M550" s="18">
        <f t="shared" si="516"/>
        <v>5.6000000000000008E-2</v>
      </c>
      <c r="N550" s="18">
        <f t="shared" si="516"/>
        <v>0</v>
      </c>
      <c r="O550" s="18">
        <f t="shared" si="516"/>
        <v>0.64</v>
      </c>
      <c r="P550" s="18">
        <f t="shared" si="516"/>
        <v>1.2</v>
      </c>
      <c r="Q550" s="18">
        <f t="shared" si="516"/>
        <v>0.96</v>
      </c>
      <c r="R550" s="18">
        <f t="shared" si="516"/>
        <v>0</v>
      </c>
      <c r="S550" s="18">
        <f t="shared" si="516"/>
        <v>1.2</v>
      </c>
      <c r="T550" s="18">
        <f t="shared" si="516"/>
        <v>8.0000000000000002E-3</v>
      </c>
      <c r="U550" s="18">
        <f t="shared" si="516"/>
        <v>0</v>
      </c>
      <c r="V550" s="18">
        <f t="shared" si="516"/>
        <v>0.04</v>
      </c>
      <c r="W550" s="18">
        <f t="shared" si="516"/>
        <v>0.08</v>
      </c>
      <c r="X550" s="17"/>
      <c r="Y550" s="17"/>
      <c r="AB550" s="73" t="s">
        <v>40</v>
      </c>
      <c r="AC550" s="74"/>
      <c r="AD550" s="75">
        <v>5</v>
      </c>
      <c r="AE550" s="76">
        <v>0.05</v>
      </c>
      <c r="AF550" s="77">
        <v>3.6</v>
      </c>
      <c r="AG550" s="76">
        <v>0.05</v>
      </c>
      <c r="AH550" s="76">
        <v>33.049999999999997</v>
      </c>
      <c r="AI550" s="75">
        <v>0</v>
      </c>
      <c r="AJ550" s="76">
        <v>0.01</v>
      </c>
      <c r="AK550" s="78">
        <v>22.5</v>
      </c>
      <c r="AL550" s="76">
        <v>7.0000000000000007E-2</v>
      </c>
      <c r="AM550" s="75">
        <v>0</v>
      </c>
      <c r="AN550" s="77">
        <v>0.8</v>
      </c>
      <c r="AO550" s="77">
        <v>1.5</v>
      </c>
      <c r="AP550" s="77">
        <v>1.2</v>
      </c>
      <c r="AQ550" s="75">
        <v>0</v>
      </c>
      <c r="AR550" s="77">
        <v>1.5</v>
      </c>
      <c r="AS550" s="76">
        <v>0.01</v>
      </c>
      <c r="AT550" s="79">
        <v>0</v>
      </c>
      <c r="AU550" s="76">
        <v>0.05</v>
      </c>
      <c r="AV550" s="78">
        <v>0.1</v>
      </c>
    </row>
    <row r="551" spans="1:49" x14ac:dyDescent="0.3">
      <c r="A551" s="17"/>
      <c r="B551" s="96"/>
      <c r="C551" s="96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AB551" s="73"/>
      <c r="AC551" s="135"/>
      <c r="AD551" s="135"/>
      <c r="AE551" s="136"/>
      <c r="AF551" s="100"/>
      <c r="AG551" s="136"/>
      <c r="AH551" s="136"/>
      <c r="AI551" s="135"/>
      <c r="AJ551" s="136"/>
      <c r="AK551" s="137"/>
      <c r="AL551" s="136"/>
      <c r="AM551" s="135"/>
      <c r="AN551" s="100"/>
      <c r="AO551" s="100"/>
      <c r="AP551" s="100"/>
      <c r="AQ551" s="135"/>
      <c r="AR551" s="100"/>
      <c r="AS551" s="136"/>
      <c r="AT551" s="138"/>
      <c r="AU551" s="136"/>
      <c r="AV551" s="137"/>
    </row>
    <row r="552" spans="1:49" x14ac:dyDescent="0.3">
      <c r="A552" s="17" t="s">
        <v>95</v>
      </c>
      <c r="B552" s="17"/>
      <c r="C552" s="92">
        <v>30</v>
      </c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 t="s">
        <v>96</v>
      </c>
      <c r="Y552" s="17">
        <v>4</v>
      </c>
      <c r="AA552" s="17" t="s">
        <v>95</v>
      </c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  <c r="AQ552" s="17"/>
      <c r="AR552" s="17"/>
      <c r="AS552" s="17"/>
      <c r="AT552" s="17"/>
      <c r="AU552" s="17"/>
      <c r="AV552" s="17"/>
      <c r="AW552" t="s">
        <v>96</v>
      </c>
    </row>
    <row r="553" spans="1:49" x14ac:dyDescent="0.3">
      <c r="A553" s="17"/>
      <c r="B553" s="17" t="s">
        <v>95</v>
      </c>
      <c r="C553" s="92"/>
      <c r="D553" s="17">
        <f>C552*AC553/AD554</f>
        <v>30</v>
      </c>
      <c r="E553" s="17">
        <f>C552*AD553/AD554</f>
        <v>30</v>
      </c>
      <c r="F553" s="17">
        <f>C552*AE553/AD554</f>
        <v>2.25</v>
      </c>
      <c r="G553" s="17">
        <f>C552*AF553/AD554</f>
        <v>0.3</v>
      </c>
      <c r="H553" s="17">
        <f>C552*AG553/AD554</f>
        <v>15</v>
      </c>
      <c r="I553" s="17">
        <f>C552*AH553/AD554</f>
        <v>72</v>
      </c>
      <c r="J553" s="17">
        <f>C552*AI553/AD554</f>
        <v>0</v>
      </c>
      <c r="K553" s="17">
        <f>C552*AJ553/AD554</f>
        <v>0</v>
      </c>
      <c r="L553" s="17">
        <f>C552*AK553/AD554</f>
        <v>0</v>
      </c>
      <c r="M553" s="17">
        <f>C552*AL553/AD554</f>
        <v>0</v>
      </c>
      <c r="N553" s="17">
        <f>C552*AM553/AD554</f>
        <v>0</v>
      </c>
      <c r="O553" s="17">
        <f>C552*AN553/AD554</f>
        <v>0</v>
      </c>
      <c r="P553" s="17">
        <f>C552*AO553/AD554</f>
        <v>0</v>
      </c>
      <c r="Q553" s="17">
        <f>C552*AP553/AD554</f>
        <v>0</v>
      </c>
      <c r="R553" s="17">
        <f>C552*AQ553/AD554</f>
        <v>0</v>
      </c>
      <c r="S553" s="17">
        <f>C552*AR553/AD554</f>
        <v>0</v>
      </c>
      <c r="T553" s="17">
        <f>C552*AS553/AD554</f>
        <v>0</v>
      </c>
      <c r="U553" s="17">
        <f>C552*AT553/AD554</f>
        <v>0</v>
      </c>
      <c r="V553" s="17">
        <f>C552*AU553/AD554</f>
        <v>0</v>
      </c>
      <c r="W553" s="17">
        <f>C552*AV553/AD554</f>
        <v>0</v>
      </c>
      <c r="X553" s="17"/>
      <c r="Y553" s="17"/>
      <c r="AA553" s="17"/>
      <c r="AB553" s="17" t="s">
        <v>95</v>
      </c>
      <c r="AC553" s="17">
        <v>100</v>
      </c>
      <c r="AD553" s="17">
        <v>100</v>
      </c>
      <c r="AE553" s="17">
        <v>7.5</v>
      </c>
      <c r="AF553" s="17">
        <v>1</v>
      </c>
      <c r="AG553" s="17">
        <v>50</v>
      </c>
      <c r="AH553" s="17">
        <v>240</v>
      </c>
      <c r="AI553" s="17"/>
      <c r="AJ553" s="17"/>
      <c r="AK553" s="17"/>
      <c r="AL553" s="17"/>
      <c r="AM553" s="17"/>
      <c r="AN553" s="17"/>
      <c r="AO553" s="17"/>
      <c r="AP553" s="17"/>
      <c r="AQ553" s="17"/>
      <c r="AR553" s="17"/>
      <c r="AS553" s="17"/>
      <c r="AT553" s="17"/>
      <c r="AU553" s="17"/>
      <c r="AV553" s="17"/>
    </row>
    <row r="554" spans="1:49" x14ac:dyDescent="0.3">
      <c r="A554" s="17"/>
      <c r="B554" s="69" t="s">
        <v>40</v>
      </c>
      <c r="C554" s="96"/>
      <c r="D554" s="17"/>
      <c r="E554" s="17"/>
      <c r="F554" s="17">
        <f>SUM(F553)</f>
        <v>2.25</v>
      </c>
      <c r="G554" s="17">
        <f t="shared" ref="G554:W554" si="517">SUM(G553)</f>
        <v>0.3</v>
      </c>
      <c r="H554" s="17">
        <f t="shared" si="517"/>
        <v>15</v>
      </c>
      <c r="I554" s="17">
        <f t="shared" si="517"/>
        <v>72</v>
      </c>
      <c r="J554" s="17">
        <f t="shared" si="517"/>
        <v>0</v>
      </c>
      <c r="K554" s="17">
        <f t="shared" si="517"/>
        <v>0</v>
      </c>
      <c r="L554" s="17">
        <f t="shared" si="517"/>
        <v>0</v>
      </c>
      <c r="M554" s="17">
        <f t="shared" si="517"/>
        <v>0</v>
      </c>
      <c r="N554" s="17">
        <f t="shared" si="517"/>
        <v>0</v>
      </c>
      <c r="O554" s="17">
        <f t="shared" si="517"/>
        <v>0</v>
      </c>
      <c r="P554" s="17">
        <f t="shared" si="517"/>
        <v>0</v>
      </c>
      <c r="Q554" s="17">
        <f t="shared" si="517"/>
        <v>0</v>
      </c>
      <c r="R554" s="17">
        <f t="shared" si="517"/>
        <v>0</v>
      </c>
      <c r="S554" s="17">
        <f t="shared" si="517"/>
        <v>0</v>
      </c>
      <c r="T554" s="17">
        <f t="shared" si="517"/>
        <v>0</v>
      </c>
      <c r="U554" s="17">
        <f t="shared" si="517"/>
        <v>0</v>
      </c>
      <c r="V554" s="17">
        <f t="shared" si="517"/>
        <v>0</v>
      </c>
      <c r="W554" s="17">
        <f t="shared" si="517"/>
        <v>0</v>
      </c>
      <c r="X554" s="17"/>
      <c r="Y554" s="17"/>
      <c r="AA554" s="17"/>
      <c r="AB554" s="69" t="s">
        <v>40</v>
      </c>
      <c r="AC554" s="17"/>
      <c r="AD554" s="17">
        <v>100</v>
      </c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  <c r="AQ554" s="17"/>
      <c r="AR554" s="17"/>
      <c r="AS554" s="17"/>
      <c r="AT554" s="17"/>
      <c r="AU554" s="17"/>
      <c r="AV554" s="17"/>
    </row>
    <row r="555" spans="1:49" ht="18" x14ac:dyDescent="0.35">
      <c r="A555" s="110" t="s">
        <v>115</v>
      </c>
      <c r="B555" s="215"/>
      <c r="C555" s="216">
        <f>SUM(C533:C554)</f>
        <v>354</v>
      </c>
      <c r="D555" s="216">
        <f t="shared" ref="D555:E555" si="518">SUM(D533:D554)</f>
        <v>376.13666666666666</v>
      </c>
      <c r="E555" s="216">
        <f t="shared" si="518"/>
        <v>376.13666666666666</v>
      </c>
      <c r="F555" s="134">
        <f>SUM(F541+F547+F550+F554)</f>
        <v>8.8733333333333331</v>
      </c>
      <c r="G555" s="134">
        <f t="shared" ref="G555:W555" si="519">SUM(G541+G547+G550+G554)</f>
        <v>9.8216666666666672</v>
      </c>
      <c r="H555" s="134">
        <f t="shared" si="519"/>
        <v>42.446666666666665</v>
      </c>
      <c r="I555" s="134">
        <f t="shared" si="519"/>
        <v>294.09666666666669</v>
      </c>
      <c r="J555" s="134">
        <f t="shared" si="519"/>
        <v>8.5166666666666668E-2</v>
      </c>
      <c r="K555" s="134">
        <f t="shared" si="519"/>
        <v>0.19750000000000001</v>
      </c>
      <c r="L555" s="134">
        <f t="shared" si="519"/>
        <v>49.640333333333331</v>
      </c>
      <c r="M555" s="134">
        <f t="shared" si="519"/>
        <v>0.10600000000000001</v>
      </c>
      <c r="N555" s="134">
        <f t="shared" si="519"/>
        <v>0.84200000000000008</v>
      </c>
      <c r="O555" s="134">
        <f t="shared" si="519"/>
        <v>285.73333333333335</v>
      </c>
      <c r="P555" s="134">
        <f t="shared" si="519"/>
        <v>254.20233333333334</v>
      </c>
      <c r="Q555" s="134">
        <f t="shared" si="519"/>
        <v>180.565</v>
      </c>
      <c r="R555" s="134">
        <f t="shared" si="519"/>
        <v>40.094999999999999</v>
      </c>
      <c r="S555" s="134">
        <f t="shared" si="519"/>
        <v>175.54999999999998</v>
      </c>
      <c r="T555" s="134">
        <f t="shared" si="519"/>
        <v>0.98599999999999999</v>
      </c>
      <c r="U555" s="134">
        <f t="shared" si="519"/>
        <v>45.081666666666663</v>
      </c>
      <c r="V555" s="134">
        <f t="shared" si="519"/>
        <v>4.6234999999999999</v>
      </c>
      <c r="W555" s="134">
        <f t="shared" si="519"/>
        <v>46.438333333333333</v>
      </c>
      <c r="X555" s="110"/>
      <c r="Y555" s="110"/>
      <c r="AB555" s="90"/>
    </row>
    <row r="556" spans="1:49" ht="18" x14ac:dyDescent="0.35">
      <c r="A556" s="110" t="s">
        <v>111</v>
      </c>
      <c r="B556" s="110"/>
      <c r="C556" s="119"/>
      <c r="D556" s="110"/>
      <c r="E556" s="110"/>
      <c r="F556" s="110"/>
      <c r="G556" s="110"/>
      <c r="H556" s="110"/>
      <c r="I556" s="110"/>
      <c r="J556" s="110"/>
      <c r="K556" s="110"/>
      <c r="L556" s="110"/>
      <c r="M556" s="110"/>
      <c r="N556" s="110"/>
      <c r="O556" s="110"/>
      <c r="P556" s="110"/>
      <c r="Q556" s="110"/>
      <c r="R556" s="110"/>
      <c r="S556" s="110"/>
      <c r="T556" s="110"/>
      <c r="U556" s="110"/>
      <c r="V556" s="110"/>
      <c r="W556" s="110"/>
      <c r="X556" s="110"/>
      <c r="Y556" s="110"/>
    </row>
    <row r="557" spans="1:49" x14ac:dyDescent="0.3">
      <c r="A557" s="17" t="s">
        <v>111</v>
      </c>
      <c r="B557" s="96"/>
      <c r="C557" s="96">
        <v>120</v>
      </c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AA557" s="17"/>
      <c r="AB557" s="96"/>
      <c r="AC557" s="96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  <c r="AQ557" s="17"/>
      <c r="AR557" s="17"/>
      <c r="AS557" s="17"/>
      <c r="AT557" s="17"/>
      <c r="AU557" s="17"/>
      <c r="AV557" s="17"/>
      <c r="AW557" t="s">
        <v>96</v>
      </c>
    </row>
    <row r="558" spans="1:49" ht="27.6" x14ac:dyDescent="0.3">
      <c r="A558" s="17"/>
      <c r="B558" s="96" t="s">
        <v>215</v>
      </c>
      <c r="C558" s="96"/>
      <c r="D558" s="17">
        <f>C557*AC558/AD559</f>
        <v>144</v>
      </c>
      <c r="E558" s="17">
        <f>C557*AD558/AD559</f>
        <v>120</v>
      </c>
      <c r="F558" s="17">
        <f>C557*AE558/AD559</f>
        <v>0.96</v>
      </c>
      <c r="G558" s="17">
        <f>C557*AF558/AD559</f>
        <v>0.24</v>
      </c>
      <c r="H558" s="17">
        <f>C557*AG558/AD559</f>
        <v>9</v>
      </c>
      <c r="I558" s="17">
        <f>C557*AH558/AD559</f>
        <v>45.6</v>
      </c>
      <c r="J558" s="17">
        <f>C557*AI558/AD559</f>
        <v>0</v>
      </c>
      <c r="K558" s="17">
        <f>C557*AJ558/AD559</f>
        <v>0</v>
      </c>
      <c r="L558" s="17">
        <f>C557*AK558/AD559</f>
        <v>0</v>
      </c>
      <c r="M558" s="17">
        <f>C557*AL558/AD559</f>
        <v>0</v>
      </c>
      <c r="N558" s="17">
        <f>C557*AM558/AD559</f>
        <v>0</v>
      </c>
      <c r="O558" s="17">
        <f>C557*AN558/AD559</f>
        <v>0</v>
      </c>
      <c r="P558" s="17">
        <f>C557*AO558/AD559</f>
        <v>0</v>
      </c>
      <c r="Q558" s="17">
        <f>C557*AP558/AD559</f>
        <v>0</v>
      </c>
      <c r="R558" s="17">
        <f>C557*AQ558/AD559</f>
        <v>0</v>
      </c>
      <c r="S558" s="17">
        <f>C557*AR558/AD559</f>
        <v>0</v>
      </c>
      <c r="T558" s="17">
        <f>C557*AS558/AD559</f>
        <v>0</v>
      </c>
      <c r="U558" s="17">
        <f>C557*AT558/AD559</f>
        <v>0</v>
      </c>
      <c r="V558" s="17">
        <f>C557*AU558/AD559</f>
        <v>0</v>
      </c>
      <c r="W558" s="17">
        <f>C557*AV558/AD559</f>
        <v>0</v>
      </c>
      <c r="X558" s="17" t="s">
        <v>114</v>
      </c>
      <c r="Y558" s="17">
        <v>58</v>
      </c>
      <c r="AA558" s="17"/>
      <c r="AB558" s="96" t="s">
        <v>216</v>
      </c>
      <c r="AC558" s="96">
        <v>120</v>
      </c>
      <c r="AD558" s="17">
        <v>100</v>
      </c>
      <c r="AE558" s="107">
        <v>0.8</v>
      </c>
      <c r="AF558" s="105">
        <v>0.2</v>
      </c>
      <c r="AG558" s="105">
        <v>7.5</v>
      </c>
      <c r="AH558" s="63">
        <v>38</v>
      </c>
      <c r="AI558" s="103"/>
      <c r="AJ558" s="103"/>
      <c r="AK558" s="103"/>
      <c r="AL558" s="103"/>
      <c r="AM558" s="103"/>
      <c r="AN558" s="103"/>
      <c r="AO558" s="17"/>
      <c r="AP558" s="17"/>
      <c r="AQ558" s="17"/>
      <c r="AR558" s="17"/>
      <c r="AS558" s="17"/>
      <c r="AT558" s="17"/>
      <c r="AU558" s="17"/>
      <c r="AV558" s="17"/>
    </row>
    <row r="559" spans="1:49" x14ac:dyDescent="0.3">
      <c r="A559" s="17"/>
      <c r="B559" s="96"/>
      <c r="C559" s="96">
        <v>20</v>
      </c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AA559" s="17"/>
      <c r="AB559" s="69" t="s">
        <v>40</v>
      </c>
      <c r="AC559" s="96"/>
      <c r="AD559" s="17">
        <v>100</v>
      </c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  <c r="AQ559" s="17"/>
      <c r="AR559" s="17"/>
      <c r="AS559" s="17"/>
      <c r="AT559" s="17"/>
      <c r="AU559" s="17"/>
      <c r="AV559" s="17"/>
      <c r="AW559" t="s">
        <v>114</v>
      </c>
    </row>
    <row r="560" spans="1:49" s="143" customFormat="1" x14ac:dyDescent="0.3">
      <c r="A560" s="141"/>
      <c r="B560" s="142" t="s">
        <v>204</v>
      </c>
      <c r="C560" s="142"/>
      <c r="D560" s="141">
        <f>C559*AC560/AD561</f>
        <v>20</v>
      </c>
      <c r="E560" s="141">
        <f>C559*AD560/AD561</f>
        <v>20</v>
      </c>
      <c r="F560" s="141">
        <f>C559*AE560/AD561</f>
        <v>1</v>
      </c>
      <c r="G560" s="141">
        <f>C559*AF560/AD561</f>
        <v>6.2</v>
      </c>
      <c r="H560" s="141">
        <f>C559*AG560/AD561</f>
        <v>12</v>
      </c>
      <c r="I560" s="141">
        <f>C559*AH560/AD561</f>
        <v>108</v>
      </c>
      <c r="J560" s="141">
        <f>C559*AI560/AD561</f>
        <v>0</v>
      </c>
      <c r="K560" s="141">
        <f>C559*AJ560/AD561</f>
        <v>0</v>
      </c>
      <c r="L560" s="141">
        <f>C559*AK560/AD561</f>
        <v>0</v>
      </c>
      <c r="M560" s="141">
        <f>C559*AL560/AD561</f>
        <v>0</v>
      </c>
      <c r="N560" s="141">
        <f>C559*AM560/AD561</f>
        <v>0</v>
      </c>
      <c r="O560" s="141">
        <f>C559*AN560/AD561</f>
        <v>0</v>
      </c>
      <c r="P560" s="141">
        <f>C559*AO560/AD561</f>
        <v>0</v>
      </c>
      <c r="Q560" s="141">
        <f>C559*AP560/AD561</f>
        <v>0</v>
      </c>
      <c r="R560" s="141">
        <f>C559*AQ560/AD561</f>
        <v>0</v>
      </c>
      <c r="S560" s="141">
        <f>C559*AR560/AD561</f>
        <v>0</v>
      </c>
      <c r="T560" s="141">
        <f>C559*AS560/AD561</f>
        <v>0</v>
      </c>
      <c r="U560" s="141">
        <f>C559*AT560/AD561</f>
        <v>0</v>
      </c>
      <c r="V560" s="141">
        <f>C559*AU560/AD561</f>
        <v>0</v>
      </c>
      <c r="W560" s="141">
        <f>C559*AV560/AD561</f>
        <v>0</v>
      </c>
      <c r="X560" s="141" t="s">
        <v>114</v>
      </c>
      <c r="Y560" s="141">
        <v>46</v>
      </c>
      <c r="AA560" s="141"/>
      <c r="AB560" s="142" t="s">
        <v>204</v>
      </c>
      <c r="AC560" s="142">
        <v>100</v>
      </c>
      <c r="AD560" s="141">
        <v>100</v>
      </c>
      <c r="AE560" s="144">
        <v>5</v>
      </c>
      <c r="AF560" s="145">
        <v>31</v>
      </c>
      <c r="AG560" s="144">
        <v>60</v>
      </c>
      <c r="AH560" s="144">
        <v>540</v>
      </c>
      <c r="AI560" s="141"/>
      <c r="AJ560" s="141"/>
      <c r="AK560" s="141"/>
      <c r="AL560" s="141"/>
      <c r="AM560" s="141"/>
      <c r="AN560" s="141"/>
      <c r="AO560" s="141"/>
      <c r="AP560" s="141"/>
      <c r="AQ560" s="141"/>
      <c r="AR560" s="141"/>
      <c r="AS560" s="141"/>
      <c r="AT560" s="141"/>
      <c r="AU560" s="141"/>
      <c r="AV560" s="141"/>
    </row>
    <row r="561" spans="1:49" s="143" customFormat="1" x14ac:dyDescent="0.3">
      <c r="A561" s="141"/>
      <c r="B561" s="142"/>
      <c r="C561" s="142"/>
      <c r="D561" s="141"/>
      <c r="E561" s="141"/>
      <c r="F561" s="141"/>
      <c r="G561" s="141"/>
      <c r="H561" s="141"/>
      <c r="I561" s="141"/>
      <c r="J561" s="141"/>
      <c r="K561" s="141"/>
      <c r="L561" s="141"/>
      <c r="M561" s="141"/>
      <c r="N561" s="141"/>
      <c r="O561" s="141"/>
      <c r="P561" s="141"/>
      <c r="Q561" s="141"/>
      <c r="R561" s="141"/>
      <c r="S561" s="141"/>
      <c r="T561" s="141"/>
      <c r="U561" s="141"/>
      <c r="V561" s="141"/>
      <c r="W561" s="141"/>
      <c r="X561" s="141"/>
      <c r="Y561" s="141"/>
      <c r="AA561" s="141"/>
      <c r="AB561" s="142"/>
      <c r="AC561" s="142"/>
      <c r="AD561" s="141">
        <v>100</v>
      </c>
      <c r="AE561" s="144">
        <f>SUM(AE560)</f>
        <v>5</v>
      </c>
      <c r="AF561" s="144">
        <f t="shared" ref="AF561:AV561" si="520">SUM(AF560)</f>
        <v>31</v>
      </c>
      <c r="AG561" s="144">
        <f t="shared" si="520"/>
        <v>60</v>
      </c>
      <c r="AH561" s="144">
        <f t="shared" si="520"/>
        <v>540</v>
      </c>
      <c r="AI561" s="144">
        <f t="shared" si="520"/>
        <v>0</v>
      </c>
      <c r="AJ561" s="144">
        <f t="shared" si="520"/>
        <v>0</v>
      </c>
      <c r="AK561" s="144">
        <f t="shared" si="520"/>
        <v>0</v>
      </c>
      <c r="AL561" s="144">
        <f t="shared" si="520"/>
        <v>0</v>
      </c>
      <c r="AM561" s="144">
        <f t="shared" si="520"/>
        <v>0</v>
      </c>
      <c r="AN561" s="144">
        <f t="shared" si="520"/>
        <v>0</v>
      </c>
      <c r="AO561" s="144">
        <f t="shared" si="520"/>
        <v>0</v>
      </c>
      <c r="AP561" s="144">
        <f t="shared" si="520"/>
        <v>0</v>
      </c>
      <c r="AQ561" s="144">
        <f t="shared" si="520"/>
        <v>0</v>
      </c>
      <c r="AR561" s="144">
        <f t="shared" si="520"/>
        <v>0</v>
      </c>
      <c r="AS561" s="144">
        <f t="shared" si="520"/>
        <v>0</v>
      </c>
      <c r="AT561" s="144">
        <f t="shared" si="520"/>
        <v>0</v>
      </c>
      <c r="AU561" s="144">
        <f t="shared" si="520"/>
        <v>0</v>
      </c>
      <c r="AV561" s="144">
        <f t="shared" si="520"/>
        <v>0</v>
      </c>
    </row>
    <row r="562" spans="1:49" ht="18" x14ac:dyDescent="0.35">
      <c r="A562" s="110" t="s">
        <v>116</v>
      </c>
      <c r="B562" s="110"/>
      <c r="C562" s="119">
        <f>SUM(C557:C561)</f>
        <v>140</v>
      </c>
      <c r="D562" s="119">
        <f t="shared" ref="D562:E562" si="521">SUM(D557:D561)</f>
        <v>164</v>
      </c>
      <c r="E562" s="119">
        <f t="shared" si="521"/>
        <v>140</v>
      </c>
      <c r="F562" s="110">
        <f>SUM(F558:F561)</f>
        <v>1.96</v>
      </c>
      <c r="G562" s="110">
        <f t="shared" ref="G562:W562" si="522">SUM(G558:G561)</f>
        <v>6.44</v>
      </c>
      <c r="H562" s="110">
        <f t="shared" si="522"/>
        <v>21</v>
      </c>
      <c r="I562" s="110">
        <f t="shared" si="522"/>
        <v>153.6</v>
      </c>
      <c r="J562" s="110">
        <f t="shared" si="522"/>
        <v>0</v>
      </c>
      <c r="K562" s="110">
        <f t="shared" si="522"/>
        <v>0</v>
      </c>
      <c r="L562" s="110">
        <f t="shared" si="522"/>
        <v>0</v>
      </c>
      <c r="M562" s="110">
        <f t="shared" si="522"/>
        <v>0</v>
      </c>
      <c r="N562" s="110">
        <f t="shared" si="522"/>
        <v>0</v>
      </c>
      <c r="O562" s="110">
        <f t="shared" si="522"/>
        <v>0</v>
      </c>
      <c r="P562" s="110">
        <f t="shared" si="522"/>
        <v>0</v>
      </c>
      <c r="Q562" s="110">
        <f t="shared" si="522"/>
        <v>0</v>
      </c>
      <c r="R562" s="110">
        <f t="shared" si="522"/>
        <v>0</v>
      </c>
      <c r="S562" s="110">
        <f t="shared" si="522"/>
        <v>0</v>
      </c>
      <c r="T562" s="110">
        <f t="shared" si="522"/>
        <v>0</v>
      </c>
      <c r="U562" s="110">
        <f t="shared" si="522"/>
        <v>0</v>
      </c>
      <c r="V562" s="110">
        <f t="shared" si="522"/>
        <v>0</v>
      </c>
      <c r="W562" s="110">
        <f t="shared" si="522"/>
        <v>0</v>
      </c>
      <c r="X562" s="110"/>
      <c r="Y562" s="110"/>
    </row>
    <row r="563" spans="1:49" ht="18" x14ac:dyDescent="0.35">
      <c r="A563" s="110" t="s">
        <v>97</v>
      </c>
      <c r="B563" s="110"/>
      <c r="C563" s="119"/>
      <c r="D563" s="110"/>
      <c r="E563" s="110"/>
      <c r="F563" s="110"/>
      <c r="G563" s="110"/>
      <c r="H563" s="110"/>
      <c r="I563" s="110"/>
      <c r="J563" s="110"/>
      <c r="K563" s="110"/>
      <c r="L563" s="110"/>
      <c r="M563" s="110"/>
      <c r="N563" s="110"/>
      <c r="O563" s="110"/>
      <c r="P563" s="110"/>
      <c r="Q563" s="110"/>
      <c r="R563" s="110"/>
      <c r="S563" s="110"/>
      <c r="T563" s="110"/>
      <c r="U563" s="110"/>
      <c r="V563" s="110"/>
      <c r="W563" s="110"/>
      <c r="X563" s="110"/>
      <c r="Y563" s="110"/>
    </row>
    <row r="564" spans="1:49" x14ac:dyDescent="0.3">
      <c r="A564" s="17" t="s">
        <v>217</v>
      </c>
      <c r="B564" s="17"/>
      <c r="C564" s="92">
        <v>180</v>
      </c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 t="s">
        <v>218</v>
      </c>
      <c r="Y564" s="17">
        <v>51</v>
      </c>
      <c r="AA564" t="s">
        <v>217</v>
      </c>
      <c r="AW564" t="s">
        <v>218</v>
      </c>
    </row>
    <row r="565" spans="1:49" ht="15" customHeight="1" x14ac:dyDescent="0.3">
      <c r="A565" s="17"/>
      <c r="B565" s="70" t="s">
        <v>55</v>
      </c>
      <c r="C565" s="92"/>
      <c r="D565" s="67">
        <f t="shared" ref="D565:D575" si="523">C$564*AC565/AD$576</f>
        <v>73.44</v>
      </c>
      <c r="E565" s="17">
        <f t="shared" ref="E565:E575" si="524">C$564*AD565/AD$576</f>
        <v>54</v>
      </c>
      <c r="F565" s="17">
        <f t="shared" ref="F565:F576" si="525">$C$564*AE565/$AD$576</f>
        <v>1.0079999999999998</v>
      </c>
      <c r="G565" s="17">
        <f t="shared" ref="G565:G568" si="526">$C$542*AF565/$AD$547</f>
        <v>1.2466666666666668</v>
      </c>
      <c r="H565" s="17">
        <f>$C$542*AG565/$AD$547</f>
        <v>50.43333333333333</v>
      </c>
      <c r="I565" s="17">
        <f t="shared" ref="I565:I568" si="527">$C$542*AH565/$AD$547</f>
        <v>124.66666666666667</v>
      </c>
      <c r="J565" s="17">
        <f t="shared" ref="J565:J568" si="528">$C$542*AI565/$AD$547</f>
        <v>0.29466666666666669</v>
      </c>
      <c r="K565" s="17">
        <f t="shared" ref="K565:K568" si="529">$C$542*AJ565/$AD$547</f>
        <v>0.19266666666666668</v>
      </c>
      <c r="L565" s="17">
        <f t="shared" ref="L565:L568" si="530">$C$542*AK565/$AD$547</f>
        <v>6.120000000000001</v>
      </c>
      <c r="M565" s="17">
        <f t="shared" ref="M565:M568" si="531">$C$542*AL565/$AD$547</f>
        <v>0</v>
      </c>
      <c r="N565" s="17">
        <f t="shared" ref="N565:N568" si="532">$C$542*AM565/$AD$547</f>
        <v>27.2</v>
      </c>
      <c r="O565" s="17">
        <f t="shared" ref="O565:O568" si="533">$C$542*AN565/$AD$547</f>
        <v>12.92</v>
      </c>
      <c r="P565" s="17">
        <f t="shared" ref="P565:P568" si="534">$C$542*AO565/$AD$547</f>
        <v>1602.5333333333333</v>
      </c>
      <c r="Q565" s="17">
        <f t="shared" ref="Q565:Q568" si="535">$C$542*AP565/$AD$547</f>
        <v>29.466666666666665</v>
      </c>
      <c r="R565" s="17">
        <f t="shared" ref="R565:R568" si="536">$C$542*AQ565/$AD$547</f>
        <v>68</v>
      </c>
      <c r="S565" s="17">
        <f t="shared" ref="S565:S568" si="537">$C$542*AR565/$AD$547</f>
        <v>171.13333333333333</v>
      </c>
      <c r="T565" s="17">
        <f t="shared" ref="T565:T568" si="538">$C$542*AS565/$AD$547</f>
        <v>2.6633333333333336</v>
      </c>
      <c r="U565" s="17">
        <f t="shared" ref="U565:U568" si="539">$C$542*AT565/$AD$547</f>
        <v>17</v>
      </c>
      <c r="V565" s="17">
        <f t="shared" ref="V565:V568" si="540">$C$542*AU565/$AD$547</f>
        <v>0.80466666666666664</v>
      </c>
      <c r="W565" s="17">
        <f t="shared" ref="W565:W568" si="541">$C$542*AV565/$AD$547</f>
        <v>102</v>
      </c>
      <c r="X565" s="17"/>
      <c r="Y565" s="17"/>
      <c r="AB565" s="86" t="s">
        <v>55</v>
      </c>
      <c r="AC565" s="57">
        <v>408</v>
      </c>
      <c r="AD565" s="57">
        <v>300</v>
      </c>
      <c r="AE565" s="56">
        <v>5.6</v>
      </c>
      <c r="AF565" s="56">
        <v>1.1000000000000001</v>
      </c>
      <c r="AG565" s="56">
        <v>44.5</v>
      </c>
      <c r="AH565" s="56">
        <v>110</v>
      </c>
      <c r="AI565" s="64">
        <v>0.26</v>
      </c>
      <c r="AJ565" s="64">
        <v>0.17</v>
      </c>
      <c r="AK565" s="40">
        <v>5.4</v>
      </c>
      <c r="AL565" s="62">
        <v>0</v>
      </c>
      <c r="AM565" s="62">
        <v>24</v>
      </c>
      <c r="AN565" s="63">
        <v>11.4</v>
      </c>
      <c r="AO565" s="62">
        <v>1414</v>
      </c>
      <c r="AP565" s="62">
        <v>26</v>
      </c>
      <c r="AQ565" s="62">
        <v>60</v>
      </c>
      <c r="AR565" s="62">
        <v>151</v>
      </c>
      <c r="AS565" s="64">
        <v>2.35</v>
      </c>
      <c r="AT565" s="28">
        <v>15</v>
      </c>
      <c r="AU565" s="64">
        <v>0.71</v>
      </c>
      <c r="AV565" s="28">
        <v>90</v>
      </c>
    </row>
    <row r="566" spans="1:49" ht="15" customHeight="1" x14ac:dyDescent="0.3">
      <c r="A566" s="17"/>
      <c r="B566" s="70" t="s">
        <v>63</v>
      </c>
      <c r="C566" s="92"/>
      <c r="D566" s="67">
        <f t="shared" si="523"/>
        <v>3.6</v>
      </c>
      <c r="E566" s="17">
        <f t="shared" si="524"/>
        <v>3.6</v>
      </c>
      <c r="F566" s="17">
        <f t="shared" si="525"/>
        <v>0.23400000000000001</v>
      </c>
      <c r="G566" s="17">
        <f t="shared" si="526"/>
        <v>0.22666666666666666</v>
      </c>
      <c r="H566" s="17">
        <f t="shared" ref="H566:H568" si="542">$C$542*AG566/$AD$547</f>
        <v>15.3</v>
      </c>
      <c r="I566" s="17">
        <f t="shared" si="527"/>
        <v>68.793333333333337</v>
      </c>
      <c r="J566" s="17">
        <f t="shared" si="528"/>
        <v>1.1333333333333332E-2</v>
      </c>
      <c r="K566" s="17">
        <f t="shared" si="529"/>
        <v>1.1333333333333332E-2</v>
      </c>
      <c r="L566" s="17">
        <f t="shared" si="530"/>
        <v>0</v>
      </c>
      <c r="M566" s="17">
        <f t="shared" si="531"/>
        <v>0</v>
      </c>
      <c r="N566" s="17">
        <f t="shared" si="532"/>
        <v>0</v>
      </c>
      <c r="O566" s="17">
        <f t="shared" si="533"/>
        <v>2.0626666666666669</v>
      </c>
      <c r="P566" s="17">
        <f t="shared" si="534"/>
        <v>18.813333333333336</v>
      </c>
      <c r="Q566" s="17">
        <f t="shared" si="535"/>
        <v>1.5866666666666664</v>
      </c>
      <c r="R566" s="17">
        <f t="shared" si="536"/>
        <v>9.8599999999999977</v>
      </c>
      <c r="S566" s="17">
        <f t="shared" si="537"/>
        <v>29.466666666666665</v>
      </c>
      <c r="T566" s="17">
        <f t="shared" si="538"/>
        <v>0.19266666666666668</v>
      </c>
      <c r="U566" s="17">
        <f t="shared" si="539"/>
        <v>0.34</v>
      </c>
      <c r="V566" s="17">
        <f t="shared" si="540"/>
        <v>3.0146666666666668</v>
      </c>
      <c r="W566" s="17">
        <f t="shared" si="541"/>
        <v>11.333333333333334</v>
      </c>
      <c r="X566" s="17"/>
      <c r="Y566" s="17"/>
      <c r="AB566" s="86" t="s">
        <v>63</v>
      </c>
      <c r="AC566" s="57">
        <v>20</v>
      </c>
      <c r="AD566" s="57">
        <v>20</v>
      </c>
      <c r="AE566" s="56">
        <v>1.3</v>
      </c>
      <c r="AF566" s="56">
        <v>0.2</v>
      </c>
      <c r="AG566" s="56">
        <v>13.5</v>
      </c>
      <c r="AH566" s="56">
        <v>60.7</v>
      </c>
      <c r="AI566" s="64">
        <v>0.01</v>
      </c>
      <c r="AJ566" s="64">
        <v>0.01</v>
      </c>
      <c r="AK566" s="28">
        <v>0</v>
      </c>
      <c r="AL566" s="62">
        <v>0</v>
      </c>
      <c r="AM566" s="62">
        <v>0</v>
      </c>
      <c r="AN566" s="64">
        <v>1.82</v>
      </c>
      <c r="AO566" s="63">
        <v>16.600000000000001</v>
      </c>
      <c r="AP566" s="63">
        <v>1.4</v>
      </c>
      <c r="AQ566" s="63">
        <v>8.6999999999999993</v>
      </c>
      <c r="AR566" s="62">
        <v>26</v>
      </c>
      <c r="AS566" s="64">
        <v>0.17</v>
      </c>
      <c r="AT566" s="30">
        <v>0.3</v>
      </c>
      <c r="AU566" s="64">
        <v>2.66</v>
      </c>
      <c r="AV566" s="28">
        <v>10</v>
      </c>
    </row>
    <row r="567" spans="1:49" ht="15" customHeight="1" x14ac:dyDescent="0.3">
      <c r="A567" s="17"/>
      <c r="B567" s="70" t="s">
        <v>50</v>
      </c>
      <c r="C567" s="92"/>
      <c r="D567" s="67">
        <f t="shared" si="523"/>
        <v>9</v>
      </c>
      <c r="E567" s="17">
        <f t="shared" si="524"/>
        <v>7.2</v>
      </c>
      <c r="F567" s="17">
        <f t="shared" si="525"/>
        <v>0.09</v>
      </c>
      <c r="G567" s="17">
        <f t="shared" si="526"/>
        <v>0.11333333333333333</v>
      </c>
      <c r="H567" s="17">
        <f t="shared" si="542"/>
        <v>3.4</v>
      </c>
      <c r="I567" s="17">
        <f t="shared" si="527"/>
        <v>16.66</v>
      </c>
      <c r="J567" s="17">
        <f t="shared" si="528"/>
        <v>1.1333333333333332E-2</v>
      </c>
      <c r="K567" s="17">
        <f t="shared" si="529"/>
        <v>1.1333333333333332E-2</v>
      </c>
      <c r="L567" s="17">
        <f t="shared" si="530"/>
        <v>0</v>
      </c>
      <c r="M567" s="17">
        <f t="shared" si="531"/>
        <v>0</v>
      </c>
      <c r="N567" s="17">
        <f t="shared" si="532"/>
        <v>1.8133333333333332</v>
      </c>
      <c r="O567" s="17">
        <f t="shared" si="533"/>
        <v>1.3826666666666667</v>
      </c>
      <c r="P567" s="17">
        <f t="shared" si="534"/>
        <v>65.846666666666664</v>
      </c>
      <c r="Q567" s="17">
        <f t="shared" si="535"/>
        <v>12.466666666666667</v>
      </c>
      <c r="R567" s="17">
        <f t="shared" si="536"/>
        <v>5.5533333333333337</v>
      </c>
      <c r="S567" s="17">
        <f t="shared" si="537"/>
        <v>22.666666666666668</v>
      </c>
      <c r="T567" s="17">
        <f t="shared" si="538"/>
        <v>0.31733333333333336</v>
      </c>
      <c r="U567" s="17">
        <f t="shared" si="539"/>
        <v>1.36</v>
      </c>
      <c r="V567" s="17">
        <f t="shared" si="540"/>
        <v>0.20399999999999999</v>
      </c>
      <c r="W567" s="17">
        <f t="shared" si="541"/>
        <v>13.6</v>
      </c>
      <c r="X567" s="17"/>
      <c r="Y567" s="17"/>
      <c r="AB567" s="86" t="s">
        <v>50</v>
      </c>
      <c r="AC567" s="57">
        <v>50</v>
      </c>
      <c r="AD567" s="57">
        <v>40</v>
      </c>
      <c r="AE567" s="56">
        <v>0.5</v>
      </c>
      <c r="AF567" s="56">
        <v>0.1</v>
      </c>
      <c r="AG567" s="57">
        <v>3</v>
      </c>
      <c r="AH567" s="56">
        <v>14.7</v>
      </c>
      <c r="AI567" s="64">
        <v>0.01</v>
      </c>
      <c r="AJ567" s="64">
        <v>0.01</v>
      </c>
      <c r="AK567" s="28">
        <v>0</v>
      </c>
      <c r="AL567" s="62">
        <v>0</v>
      </c>
      <c r="AM567" s="63">
        <v>1.6</v>
      </c>
      <c r="AN567" s="64">
        <v>1.22</v>
      </c>
      <c r="AO567" s="63">
        <v>58.1</v>
      </c>
      <c r="AP567" s="62">
        <v>11</v>
      </c>
      <c r="AQ567" s="63">
        <v>4.9000000000000004</v>
      </c>
      <c r="AR567" s="62">
        <v>20</v>
      </c>
      <c r="AS567" s="64">
        <v>0.28000000000000003</v>
      </c>
      <c r="AT567" s="30">
        <v>1.2</v>
      </c>
      <c r="AU567" s="64">
        <v>0.18</v>
      </c>
      <c r="AV567" s="28">
        <v>12</v>
      </c>
    </row>
    <row r="568" spans="1:49" ht="15" customHeight="1" x14ac:dyDescent="0.3">
      <c r="A568" s="17"/>
      <c r="B568" s="70" t="s">
        <v>55</v>
      </c>
      <c r="C568" s="92"/>
      <c r="D568" s="67">
        <f t="shared" si="523"/>
        <v>97.92</v>
      </c>
      <c r="E568" s="17">
        <f t="shared" si="524"/>
        <v>72</v>
      </c>
      <c r="F568" s="17">
        <f t="shared" si="525"/>
        <v>1.35</v>
      </c>
      <c r="G568" s="17">
        <f t="shared" si="526"/>
        <v>1.5866666666666664</v>
      </c>
      <c r="H568" s="17">
        <f t="shared" si="542"/>
        <v>67.206666666666663</v>
      </c>
      <c r="I568" s="17">
        <f t="shared" si="527"/>
        <v>136</v>
      </c>
      <c r="J568" s="17">
        <f t="shared" si="528"/>
        <v>0.39666666666666661</v>
      </c>
      <c r="K568" s="17">
        <f t="shared" si="529"/>
        <v>0.24933333333333332</v>
      </c>
      <c r="L568" s="17">
        <f t="shared" si="530"/>
        <v>8.16</v>
      </c>
      <c r="M568" s="17">
        <f t="shared" si="531"/>
        <v>0</v>
      </c>
      <c r="N568" s="17">
        <f t="shared" si="532"/>
        <v>36.266666666666666</v>
      </c>
      <c r="O568" s="17">
        <f t="shared" si="533"/>
        <v>17.226666666666667</v>
      </c>
      <c r="P568" s="17">
        <f t="shared" si="534"/>
        <v>2137.4666666666667</v>
      </c>
      <c r="Q568" s="17">
        <f t="shared" si="535"/>
        <v>39.666666666666664</v>
      </c>
      <c r="R568" s="17">
        <f t="shared" si="536"/>
        <v>90.666666666666671</v>
      </c>
      <c r="S568" s="17">
        <f t="shared" si="537"/>
        <v>228.93333333333334</v>
      </c>
      <c r="T568" s="17">
        <f t="shared" si="538"/>
        <v>3.5473333333333334</v>
      </c>
      <c r="U568" s="17">
        <f t="shared" si="539"/>
        <v>22.666666666666668</v>
      </c>
      <c r="V568" s="17">
        <f t="shared" si="540"/>
        <v>1.0653333333333332</v>
      </c>
      <c r="W568" s="17">
        <f t="shared" si="541"/>
        <v>136</v>
      </c>
      <c r="X568" s="17"/>
      <c r="Y568" s="17"/>
      <c r="AB568" s="86" t="s">
        <v>55</v>
      </c>
      <c r="AC568" s="57">
        <v>544</v>
      </c>
      <c r="AD568" s="57">
        <v>400</v>
      </c>
      <c r="AE568" s="56">
        <v>7.5</v>
      </c>
      <c r="AF568" s="56">
        <v>1.4</v>
      </c>
      <c r="AG568" s="56">
        <v>59.3</v>
      </c>
      <c r="AH568" s="56">
        <v>120</v>
      </c>
      <c r="AI568" s="64">
        <v>0.35</v>
      </c>
      <c r="AJ568" s="64">
        <v>0.22</v>
      </c>
      <c r="AK568" s="40">
        <v>7.2</v>
      </c>
      <c r="AL568" s="62">
        <v>0</v>
      </c>
      <c r="AM568" s="62">
        <v>32</v>
      </c>
      <c r="AN568" s="63">
        <v>15.2</v>
      </c>
      <c r="AO568" s="62">
        <v>1886</v>
      </c>
      <c r="AP568" s="62">
        <v>35</v>
      </c>
      <c r="AQ568" s="62">
        <v>80</v>
      </c>
      <c r="AR568" s="62">
        <v>202</v>
      </c>
      <c r="AS568" s="64">
        <v>3.13</v>
      </c>
      <c r="AT568" s="28">
        <v>20</v>
      </c>
      <c r="AU568" s="64">
        <v>0.94</v>
      </c>
      <c r="AV568" s="28">
        <v>120</v>
      </c>
    </row>
    <row r="569" spans="1:49" ht="15" customHeight="1" x14ac:dyDescent="0.3">
      <c r="A569" s="17"/>
      <c r="B569" s="70" t="s">
        <v>65</v>
      </c>
      <c r="C569" s="92"/>
      <c r="D569" s="67">
        <f t="shared" si="523"/>
        <v>7.2</v>
      </c>
      <c r="E569" s="17">
        <f t="shared" si="524"/>
        <v>7.2</v>
      </c>
      <c r="F569" s="17">
        <f t="shared" si="525"/>
        <v>0.73799999999999988</v>
      </c>
      <c r="G569" s="17">
        <f t="shared" ref="G569:P575" si="543">$C$564*AF569/$AD$576</f>
        <v>0.09</v>
      </c>
      <c r="H569" s="17">
        <f t="shared" si="543"/>
        <v>4.6260000000000003</v>
      </c>
      <c r="I569" s="17">
        <f t="shared" si="543"/>
        <v>22.193999999999999</v>
      </c>
      <c r="J569" s="17">
        <f t="shared" si="543"/>
        <v>8.9999999999999993E-3</v>
      </c>
      <c r="K569" s="17">
        <f t="shared" si="543"/>
        <v>1.8E-3</v>
      </c>
      <c r="L569" s="17">
        <f t="shared" si="543"/>
        <v>0</v>
      </c>
      <c r="M569" s="17">
        <f t="shared" si="543"/>
        <v>0</v>
      </c>
      <c r="N569" s="17">
        <f t="shared" si="543"/>
        <v>0</v>
      </c>
      <c r="O569" s="17">
        <f t="shared" si="543"/>
        <v>0.1638</v>
      </c>
      <c r="P569" s="17">
        <f t="shared" si="543"/>
        <v>7.3439999999999994</v>
      </c>
      <c r="Q569" s="17">
        <f t="shared" ref="Q569:W575" si="544">$C$564*AP569/$AD$576</f>
        <v>1.206</v>
      </c>
      <c r="R569" s="17">
        <f t="shared" si="544"/>
        <v>1.0079999999999998</v>
      </c>
      <c r="S569" s="17">
        <f t="shared" si="544"/>
        <v>5.4</v>
      </c>
      <c r="T569" s="17">
        <f t="shared" si="544"/>
        <v>0.10080000000000001</v>
      </c>
      <c r="U569" s="17">
        <f t="shared" si="544"/>
        <v>0.108</v>
      </c>
      <c r="V569" s="17">
        <f t="shared" si="544"/>
        <v>0</v>
      </c>
      <c r="W569" s="17">
        <f t="shared" si="544"/>
        <v>1.6559999999999997</v>
      </c>
      <c r="X569" s="17"/>
      <c r="Y569" s="17"/>
      <c r="AB569" s="86" t="s">
        <v>65</v>
      </c>
      <c r="AC569" s="57">
        <v>40</v>
      </c>
      <c r="AD569" s="57">
        <v>40</v>
      </c>
      <c r="AE569" s="56">
        <v>4.0999999999999996</v>
      </c>
      <c r="AF569" s="56">
        <v>0.5</v>
      </c>
      <c r="AG569" s="56">
        <v>25.7</v>
      </c>
      <c r="AH569" s="56">
        <v>123.3</v>
      </c>
      <c r="AI569" s="64">
        <v>0.05</v>
      </c>
      <c r="AJ569" s="64">
        <v>0.01</v>
      </c>
      <c r="AK569" s="28">
        <v>0</v>
      </c>
      <c r="AL569" s="62">
        <v>0</v>
      </c>
      <c r="AM569" s="62">
        <v>0</v>
      </c>
      <c r="AN569" s="64">
        <v>0.91</v>
      </c>
      <c r="AO569" s="63">
        <v>40.799999999999997</v>
      </c>
      <c r="AP569" s="63">
        <v>6.7</v>
      </c>
      <c r="AQ569" s="63">
        <v>5.6</v>
      </c>
      <c r="AR569" s="62">
        <v>30</v>
      </c>
      <c r="AS569" s="64">
        <v>0.56000000000000005</v>
      </c>
      <c r="AT569" s="30">
        <v>0.6</v>
      </c>
      <c r="AU569" s="62">
        <v>0</v>
      </c>
      <c r="AV569" s="30">
        <v>9.1999999999999993</v>
      </c>
    </row>
    <row r="570" spans="1:49" ht="15" customHeight="1" x14ac:dyDescent="0.3">
      <c r="A570" s="17"/>
      <c r="B570" s="70" t="s">
        <v>50</v>
      </c>
      <c r="C570" s="92"/>
      <c r="D570" s="67">
        <f t="shared" si="523"/>
        <v>9</v>
      </c>
      <c r="E570" s="17">
        <f t="shared" si="524"/>
        <v>7.2</v>
      </c>
      <c r="F570" s="17">
        <f t="shared" si="525"/>
        <v>0.09</v>
      </c>
      <c r="G570" s="17">
        <f t="shared" si="543"/>
        <v>1.7999999999999999E-2</v>
      </c>
      <c r="H570" s="17">
        <f t="shared" si="543"/>
        <v>0.54</v>
      </c>
      <c r="I570" s="17">
        <f t="shared" si="543"/>
        <v>2.6459999999999999</v>
      </c>
      <c r="J570" s="17">
        <f t="shared" si="543"/>
        <v>1.8E-3</v>
      </c>
      <c r="K570" s="17">
        <f t="shared" si="543"/>
        <v>1.8E-3</v>
      </c>
      <c r="L570" s="17">
        <f t="shared" si="543"/>
        <v>0</v>
      </c>
      <c r="M570" s="17">
        <f t="shared" si="543"/>
        <v>0</v>
      </c>
      <c r="N570" s="17">
        <f t="shared" si="543"/>
        <v>0.28799999999999998</v>
      </c>
      <c r="O570" s="17">
        <f t="shared" si="543"/>
        <v>0.21959999999999999</v>
      </c>
      <c r="P570" s="17">
        <f t="shared" si="543"/>
        <v>10.458</v>
      </c>
      <c r="Q570" s="17">
        <f t="shared" si="544"/>
        <v>1.98</v>
      </c>
      <c r="R570" s="17">
        <f t="shared" si="544"/>
        <v>0.88200000000000012</v>
      </c>
      <c r="S570" s="17">
        <f t="shared" si="544"/>
        <v>3.6</v>
      </c>
      <c r="T570" s="17">
        <f t="shared" si="544"/>
        <v>5.0400000000000007E-2</v>
      </c>
      <c r="U570" s="17">
        <f t="shared" si="544"/>
        <v>0.216</v>
      </c>
      <c r="V570" s="17">
        <f t="shared" si="544"/>
        <v>3.2399999999999998E-2</v>
      </c>
      <c r="W570" s="17">
        <f t="shared" si="544"/>
        <v>2.16</v>
      </c>
      <c r="X570" s="17"/>
      <c r="Y570" s="17"/>
      <c r="AB570" s="86" t="s">
        <v>50</v>
      </c>
      <c r="AC570" s="57">
        <v>50</v>
      </c>
      <c r="AD570" s="57">
        <v>40</v>
      </c>
      <c r="AE570" s="56">
        <v>0.5</v>
      </c>
      <c r="AF570" s="56">
        <v>0.1</v>
      </c>
      <c r="AG570" s="57">
        <v>3</v>
      </c>
      <c r="AH570" s="56">
        <v>14.7</v>
      </c>
      <c r="AI570" s="64">
        <v>0.01</v>
      </c>
      <c r="AJ570" s="64">
        <v>0.01</v>
      </c>
      <c r="AK570" s="28">
        <v>0</v>
      </c>
      <c r="AL570" s="62">
        <v>0</v>
      </c>
      <c r="AM570" s="63">
        <v>1.6</v>
      </c>
      <c r="AN570" s="64">
        <v>1.22</v>
      </c>
      <c r="AO570" s="63">
        <v>58.1</v>
      </c>
      <c r="AP570" s="62">
        <v>11</v>
      </c>
      <c r="AQ570" s="63">
        <v>4.9000000000000004</v>
      </c>
      <c r="AR570" s="62">
        <v>20</v>
      </c>
      <c r="AS570" s="64">
        <v>0.28000000000000003</v>
      </c>
      <c r="AT570" s="30">
        <v>1.2</v>
      </c>
      <c r="AU570" s="64">
        <v>0.18</v>
      </c>
      <c r="AV570" s="28">
        <v>12</v>
      </c>
    </row>
    <row r="571" spans="1:49" x14ac:dyDescent="0.3">
      <c r="A571" s="17"/>
      <c r="B571" s="70" t="s">
        <v>51</v>
      </c>
      <c r="C571" s="92"/>
      <c r="D571" s="67">
        <f t="shared" si="523"/>
        <v>9</v>
      </c>
      <c r="E571" s="17">
        <f t="shared" si="524"/>
        <v>7.2</v>
      </c>
      <c r="F571" s="17">
        <f t="shared" si="525"/>
        <v>0.09</v>
      </c>
      <c r="G571" s="17">
        <f t="shared" si="543"/>
        <v>0</v>
      </c>
      <c r="H571" s="17">
        <f t="shared" si="543"/>
        <v>0.45</v>
      </c>
      <c r="I571" s="17">
        <f t="shared" si="543"/>
        <v>2.214</v>
      </c>
      <c r="J571" s="17">
        <f t="shared" si="543"/>
        <v>3.5999999999999999E-3</v>
      </c>
      <c r="K571" s="17">
        <f t="shared" si="543"/>
        <v>3.5999999999999999E-3</v>
      </c>
      <c r="L571" s="17">
        <f t="shared" si="543"/>
        <v>86.4</v>
      </c>
      <c r="M571" s="17">
        <f t="shared" si="543"/>
        <v>0</v>
      </c>
      <c r="N571" s="17">
        <f t="shared" si="543"/>
        <v>0.14399999999999999</v>
      </c>
      <c r="O571" s="17">
        <f t="shared" si="543"/>
        <v>1.1484000000000001</v>
      </c>
      <c r="P571" s="17">
        <f t="shared" si="543"/>
        <v>11.952000000000002</v>
      </c>
      <c r="Q571" s="17">
        <f t="shared" si="544"/>
        <v>1.71</v>
      </c>
      <c r="R571" s="17">
        <f t="shared" si="544"/>
        <v>2.34</v>
      </c>
      <c r="S571" s="17">
        <f t="shared" si="544"/>
        <v>3.42</v>
      </c>
      <c r="T571" s="17">
        <f t="shared" si="544"/>
        <v>4.3199999999999995E-2</v>
      </c>
      <c r="U571" s="17">
        <f t="shared" si="544"/>
        <v>0.36</v>
      </c>
      <c r="V571" s="17">
        <f t="shared" si="544"/>
        <v>7.1999999999999998E-3</v>
      </c>
      <c r="W571" s="17">
        <f t="shared" si="544"/>
        <v>3.96</v>
      </c>
      <c r="X571" s="17"/>
      <c r="Y571" s="17"/>
      <c r="AB571" s="86" t="s">
        <v>51</v>
      </c>
      <c r="AC571" s="57">
        <v>50</v>
      </c>
      <c r="AD571" s="57">
        <v>40</v>
      </c>
      <c r="AE571" s="56">
        <v>0.5</v>
      </c>
      <c r="AF571" s="57">
        <v>0</v>
      </c>
      <c r="AG571" s="56">
        <v>2.5</v>
      </c>
      <c r="AH571" s="56">
        <v>12.3</v>
      </c>
      <c r="AI571" s="64">
        <v>0.02</v>
      </c>
      <c r="AJ571" s="64">
        <v>0.02</v>
      </c>
      <c r="AK571" s="42">
        <v>480</v>
      </c>
      <c r="AL571" s="62">
        <v>0</v>
      </c>
      <c r="AM571" s="63">
        <v>0.8</v>
      </c>
      <c r="AN571" s="64">
        <v>6.38</v>
      </c>
      <c r="AO571" s="63">
        <v>66.400000000000006</v>
      </c>
      <c r="AP571" s="63">
        <v>9.5</v>
      </c>
      <c r="AQ571" s="62">
        <v>13</v>
      </c>
      <c r="AR571" s="62">
        <v>19</v>
      </c>
      <c r="AS571" s="64">
        <v>0.24</v>
      </c>
      <c r="AT571" s="28">
        <v>2</v>
      </c>
      <c r="AU571" s="64">
        <v>0.04</v>
      </c>
      <c r="AV571" s="28">
        <v>22</v>
      </c>
    </row>
    <row r="572" spans="1:49" ht="15" customHeight="1" x14ac:dyDescent="0.3">
      <c r="A572" s="17"/>
      <c r="B572" s="70" t="s">
        <v>46</v>
      </c>
      <c r="C572" s="92"/>
      <c r="D572" s="67">
        <f t="shared" si="523"/>
        <v>1.8</v>
      </c>
      <c r="E572" s="17">
        <f t="shared" si="524"/>
        <v>1.8</v>
      </c>
      <c r="F572" s="17">
        <f t="shared" si="525"/>
        <v>0</v>
      </c>
      <c r="G572" s="17">
        <f t="shared" si="543"/>
        <v>1.5840000000000003</v>
      </c>
      <c r="H572" s="17">
        <f t="shared" si="543"/>
        <v>0</v>
      </c>
      <c r="I572" s="17">
        <f t="shared" si="543"/>
        <v>14.237999999999998</v>
      </c>
      <c r="J572" s="17">
        <f t="shared" si="543"/>
        <v>0</v>
      </c>
      <c r="K572" s="17">
        <f t="shared" si="543"/>
        <v>0</v>
      </c>
      <c r="L572" s="17">
        <f t="shared" si="543"/>
        <v>0</v>
      </c>
      <c r="M572" s="17">
        <f t="shared" si="543"/>
        <v>0</v>
      </c>
      <c r="N572" s="17">
        <f t="shared" si="543"/>
        <v>0</v>
      </c>
      <c r="O572" s="17">
        <f t="shared" si="543"/>
        <v>0</v>
      </c>
      <c r="P572" s="17">
        <f t="shared" si="543"/>
        <v>0</v>
      </c>
      <c r="Q572" s="17">
        <f t="shared" si="544"/>
        <v>0</v>
      </c>
      <c r="R572" s="17">
        <f t="shared" si="544"/>
        <v>0</v>
      </c>
      <c r="S572" s="17">
        <f t="shared" si="544"/>
        <v>3.5999999999999997E-2</v>
      </c>
      <c r="T572" s="17">
        <f t="shared" si="544"/>
        <v>0</v>
      </c>
      <c r="U572" s="17">
        <f t="shared" si="544"/>
        <v>0</v>
      </c>
      <c r="V572" s="17">
        <f t="shared" si="544"/>
        <v>0</v>
      </c>
      <c r="W572" s="17">
        <f t="shared" si="544"/>
        <v>0</v>
      </c>
      <c r="X572" s="17"/>
      <c r="Y572" s="17"/>
      <c r="AB572" s="86" t="s">
        <v>46</v>
      </c>
      <c r="AC572" s="57">
        <v>10</v>
      </c>
      <c r="AD572" s="57">
        <v>10</v>
      </c>
      <c r="AE572" s="57">
        <v>0</v>
      </c>
      <c r="AF572" s="56">
        <v>8.8000000000000007</v>
      </c>
      <c r="AG572" s="57">
        <v>0</v>
      </c>
      <c r="AH572" s="56">
        <v>79.099999999999994</v>
      </c>
      <c r="AI572" s="62">
        <v>0</v>
      </c>
      <c r="AJ572" s="62">
        <v>0</v>
      </c>
      <c r="AK572" s="28">
        <v>0</v>
      </c>
      <c r="AL572" s="62">
        <v>0</v>
      </c>
      <c r="AM572" s="62">
        <v>0</v>
      </c>
      <c r="AN572" s="62">
        <v>0</v>
      </c>
      <c r="AO572" s="62">
        <v>0</v>
      </c>
      <c r="AP572" s="62">
        <v>0</v>
      </c>
      <c r="AQ572" s="62">
        <v>0</v>
      </c>
      <c r="AR572" s="63">
        <v>0.2</v>
      </c>
      <c r="AS572" s="62">
        <v>0</v>
      </c>
      <c r="AT572" s="28">
        <v>0</v>
      </c>
      <c r="AU572" s="62">
        <v>0</v>
      </c>
      <c r="AV572" s="28">
        <v>0</v>
      </c>
    </row>
    <row r="573" spans="1:49" ht="15" customHeight="1" x14ac:dyDescent="0.3">
      <c r="A573" s="17"/>
      <c r="B573" s="70" t="s">
        <v>58</v>
      </c>
      <c r="C573" s="92"/>
      <c r="D573" s="67">
        <f t="shared" si="523"/>
        <v>3.5999999999999997E-2</v>
      </c>
      <c r="E573" s="17">
        <f t="shared" si="524"/>
        <v>3.5999999999999997E-2</v>
      </c>
      <c r="F573" s="17">
        <f t="shared" si="525"/>
        <v>0</v>
      </c>
      <c r="G573" s="17">
        <f t="shared" si="543"/>
        <v>0</v>
      </c>
      <c r="H573" s="17">
        <f t="shared" si="543"/>
        <v>1.7999999999999999E-2</v>
      </c>
      <c r="I573" s="17">
        <f t="shared" si="543"/>
        <v>0.09</v>
      </c>
      <c r="J573" s="17">
        <f t="shared" si="543"/>
        <v>0</v>
      </c>
      <c r="K573" s="17">
        <f t="shared" si="543"/>
        <v>0</v>
      </c>
      <c r="L573" s="17">
        <f t="shared" si="543"/>
        <v>6.6599999999999993E-2</v>
      </c>
      <c r="M573" s="17">
        <f t="shared" si="543"/>
        <v>0</v>
      </c>
      <c r="N573" s="17">
        <f t="shared" si="543"/>
        <v>7.1999999999999998E-3</v>
      </c>
      <c r="O573" s="17">
        <f t="shared" si="543"/>
        <v>5.3999999999999994E-3</v>
      </c>
      <c r="P573" s="17">
        <f t="shared" si="543"/>
        <v>0.15840000000000001</v>
      </c>
      <c r="Q573" s="17">
        <f t="shared" si="544"/>
        <v>0.27</v>
      </c>
      <c r="R573" s="17">
        <f t="shared" si="544"/>
        <v>3.5999999999999997E-2</v>
      </c>
      <c r="S573" s="17">
        <f t="shared" si="544"/>
        <v>3.5999999999999997E-2</v>
      </c>
      <c r="T573" s="17">
        <f t="shared" si="544"/>
        <v>1.2600000000000002E-2</v>
      </c>
      <c r="U573" s="17">
        <f t="shared" si="544"/>
        <v>0</v>
      </c>
      <c r="V573" s="17">
        <f t="shared" si="544"/>
        <v>0</v>
      </c>
      <c r="W573" s="17">
        <f t="shared" si="544"/>
        <v>0</v>
      </c>
      <c r="X573" s="17"/>
      <c r="Y573" s="17"/>
      <c r="AB573" s="86" t="s">
        <v>58</v>
      </c>
      <c r="AC573" s="56">
        <v>0.2</v>
      </c>
      <c r="AD573" s="56">
        <v>0.2</v>
      </c>
      <c r="AE573" s="57">
        <v>0</v>
      </c>
      <c r="AF573" s="57">
        <v>0</v>
      </c>
      <c r="AG573" s="56">
        <v>0.1</v>
      </c>
      <c r="AH573" s="56">
        <v>0.5</v>
      </c>
      <c r="AI573" s="62">
        <v>0</v>
      </c>
      <c r="AJ573" s="62">
        <v>0</v>
      </c>
      <c r="AK573" s="41">
        <v>0.37</v>
      </c>
      <c r="AL573" s="62">
        <v>0</v>
      </c>
      <c r="AM573" s="64">
        <v>0.04</v>
      </c>
      <c r="AN573" s="64">
        <v>0.03</v>
      </c>
      <c r="AO573" s="64">
        <v>0.88</v>
      </c>
      <c r="AP573" s="63">
        <v>1.5</v>
      </c>
      <c r="AQ573" s="63">
        <v>0.2</v>
      </c>
      <c r="AR573" s="63">
        <v>0.2</v>
      </c>
      <c r="AS573" s="64">
        <v>7.0000000000000007E-2</v>
      </c>
      <c r="AT573" s="28">
        <v>0</v>
      </c>
      <c r="AU573" s="62">
        <v>0</v>
      </c>
      <c r="AV573" s="28">
        <v>0</v>
      </c>
    </row>
    <row r="574" spans="1:49" ht="15" customHeight="1" x14ac:dyDescent="0.3">
      <c r="A574" s="17"/>
      <c r="B574" s="70" t="s">
        <v>38</v>
      </c>
      <c r="C574" s="92"/>
      <c r="D574" s="67">
        <f t="shared" si="523"/>
        <v>0.27</v>
      </c>
      <c r="E574" s="17">
        <f t="shared" si="524"/>
        <v>0.27</v>
      </c>
      <c r="F574" s="17">
        <f t="shared" si="525"/>
        <v>0</v>
      </c>
      <c r="G574" s="17">
        <f t="shared" si="543"/>
        <v>0</v>
      </c>
      <c r="H574" s="17">
        <f t="shared" si="543"/>
        <v>0</v>
      </c>
      <c r="I574" s="17">
        <f t="shared" si="543"/>
        <v>0</v>
      </c>
      <c r="J574" s="17">
        <f t="shared" si="543"/>
        <v>0</v>
      </c>
      <c r="K574" s="17">
        <f t="shared" si="543"/>
        <v>0</v>
      </c>
      <c r="L574" s="17">
        <f t="shared" si="543"/>
        <v>0</v>
      </c>
      <c r="M574" s="17">
        <f t="shared" si="543"/>
        <v>0</v>
      </c>
      <c r="N574" s="17">
        <f t="shared" si="543"/>
        <v>0</v>
      </c>
      <c r="O574" s="17">
        <f t="shared" si="543"/>
        <v>79.38</v>
      </c>
      <c r="P574" s="17">
        <f t="shared" si="543"/>
        <v>1.9800000000000002E-2</v>
      </c>
      <c r="Q574" s="17">
        <f t="shared" si="544"/>
        <v>0.88200000000000012</v>
      </c>
      <c r="R574" s="17">
        <f t="shared" si="544"/>
        <v>5.3999999999999999E-2</v>
      </c>
      <c r="S574" s="17">
        <f t="shared" si="544"/>
        <v>0.18</v>
      </c>
      <c r="T574" s="17">
        <f t="shared" si="544"/>
        <v>7.1999999999999998E-3</v>
      </c>
      <c r="U574" s="17">
        <f t="shared" si="544"/>
        <v>10.8</v>
      </c>
      <c r="V574" s="17">
        <f t="shared" si="544"/>
        <v>0</v>
      </c>
      <c r="W574" s="17">
        <f t="shared" si="544"/>
        <v>0</v>
      </c>
      <c r="X574" s="17"/>
      <c r="Y574" s="17"/>
      <c r="AB574" s="86" t="s">
        <v>38</v>
      </c>
      <c r="AC574" s="56">
        <v>1.5</v>
      </c>
      <c r="AD574" s="56">
        <v>1.5</v>
      </c>
      <c r="AE574" s="57">
        <v>0</v>
      </c>
      <c r="AF574" s="57">
        <v>0</v>
      </c>
      <c r="AG574" s="57">
        <v>0</v>
      </c>
      <c r="AH574" s="57">
        <v>0</v>
      </c>
      <c r="AI574" s="62">
        <v>0</v>
      </c>
      <c r="AJ574" s="62">
        <v>0</v>
      </c>
      <c r="AK574" s="28">
        <v>0</v>
      </c>
      <c r="AL574" s="62">
        <v>0</v>
      </c>
      <c r="AM574" s="62">
        <v>0</v>
      </c>
      <c r="AN574" s="62">
        <v>441</v>
      </c>
      <c r="AO574" s="64">
        <v>0.11</v>
      </c>
      <c r="AP574" s="63">
        <v>4.9000000000000004</v>
      </c>
      <c r="AQ574" s="63">
        <v>0.3</v>
      </c>
      <c r="AR574" s="62">
        <v>1</v>
      </c>
      <c r="AS574" s="64">
        <v>0.04</v>
      </c>
      <c r="AT574" s="28">
        <v>60</v>
      </c>
      <c r="AU574" s="62">
        <v>0</v>
      </c>
      <c r="AV574" s="28">
        <v>0</v>
      </c>
    </row>
    <row r="575" spans="1:49" x14ac:dyDescent="0.3">
      <c r="A575" s="17"/>
      <c r="B575" s="70" t="s">
        <v>62</v>
      </c>
      <c r="C575" s="92"/>
      <c r="D575" s="67">
        <f t="shared" si="523"/>
        <v>126</v>
      </c>
      <c r="E575" s="17">
        <f t="shared" si="524"/>
        <v>126</v>
      </c>
      <c r="F575" s="17">
        <f t="shared" si="525"/>
        <v>2.3759999999999999</v>
      </c>
      <c r="G575" s="17">
        <f t="shared" si="543"/>
        <v>0.55800000000000005</v>
      </c>
      <c r="H575" s="17">
        <f t="shared" si="543"/>
        <v>0.34200000000000003</v>
      </c>
      <c r="I575" s="17">
        <f t="shared" si="543"/>
        <v>15.84</v>
      </c>
      <c r="J575" s="17">
        <f t="shared" si="543"/>
        <v>0</v>
      </c>
      <c r="K575" s="17">
        <f t="shared" si="543"/>
        <v>0</v>
      </c>
      <c r="L575" s="17">
        <f t="shared" si="543"/>
        <v>0</v>
      </c>
      <c r="M575" s="17">
        <f t="shared" si="543"/>
        <v>0</v>
      </c>
      <c r="N575" s="17">
        <f t="shared" si="543"/>
        <v>0</v>
      </c>
      <c r="O575" s="17">
        <f t="shared" si="543"/>
        <v>0</v>
      </c>
      <c r="P575" s="17">
        <f t="shared" si="543"/>
        <v>0</v>
      </c>
      <c r="Q575" s="17">
        <f t="shared" si="544"/>
        <v>0</v>
      </c>
      <c r="R575" s="17">
        <f t="shared" si="544"/>
        <v>0</v>
      </c>
      <c r="S575" s="17">
        <f t="shared" si="544"/>
        <v>0</v>
      </c>
      <c r="T575" s="17">
        <f t="shared" si="544"/>
        <v>0</v>
      </c>
      <c r="U575" s="17">
        <f t="shared" si="544"/>
        <v>0</v>
      </c>
      <c r="V575" s="17">
        <f t="shared" si="544"/>
        <v>0</v>
      </c>
      <c r="W575" s="17">
        <f t="shared" si="544"/>
        <v>0</v>
      </c>
      <c r="X575" s="17"/>
      <c r="Y575" s="17"/>
      <c r="AB575" s="86" t="s">
        <v>62</v>
      </c>
      <c r="AC575" s="57">
        <v>700</v>
      </c>
      <c r="AD575" s="57">
        <v>700</v>
      </c>
      <c r="AE575" s="56">
        <v>13.2</v>
      </c>
      <c r="AF575" s="56">
        <v>3.1</v>
      </c>
      <c r="AG575" s="56">
        <v>1.9</v>
      </c>
      <c r="AH575" s="57">
        <v>88</v>
      </c>
      <c r="AI575" s="62">
        <v>0</v>
      </c>
      <c r="AJ575" s="62">
        <v>0</v>
      </c>
      <c r="AK575" s="28">
        <v>0</v>
      </c>
      <c r="AL575" s="62">
        <v>0</v>
      </c>
      <c r="AM575" s="62">
        <v>0</v>
      </c>
      <c r="AN575" s="62">
        <v>0</v>
      </c>
      <c r="AO575" s="62">
        <v>0</v>
      </c>
      <c r="AP575" s="62">
        <v>0</v>
      </c>
      <c r="AQ575" s="62">
        <v>0</v>
      </c>
      <c r="AR575" s="62">
        <v>0</v>
      </c>
      <c r="AS575" s="62">
        <v>0</v>
      </c>
      <c r="AT575" s="28">
        <v>0</v>
      </c>
      <c r="AU575" s="62">
        <v>0</v>
      </c>
      <c r="AV575" s="28">
        <v>0</v>
      </c>
    </row>
    <row r="576" spans="1:49" x14ac:dyDescent="0.3">
      <c r="A576" s="17"/>
      <c r="B576" s="69" t="s">
        <v>40</v>
      </c>
      <c r="C576" s="92"/>
      <c r="D576" s="17"/>
      <c r="E576" s="17"/>
      <c r="F576" s="17">
        <f t="shared" si="525"/>
        <v>4.6440000000000001</v>
      </c>
      <c r="G576" s="17">
        <f t="shared" ref="G576:W576" si="545">SUM(G565:G575)</f>
        <v>5.4233333333333329</v>
      </c>
      <c r="H576" s="17">
        <f t="shared" si="545"/>
        <v>142.316</v>
      </c>
      <c r="I576" s="17">
        <f t="shared" si="545"/>
        <v>403.34199999999998</v>
      </c>
      <c r="J576" s="17">
        <f t="shared" si="545"/>
        <v>0.72840000000000005</v>
      </c>
      <c r="K576" s="17">
        <f t="shared" si="545"/>
        <v>0.47186666666666671</v>
      </c>
      <c r="L576" s="17">
        <f t="shared" si="545"/>
        <v>100.7466</v>
      </c>
      <c r="M576" s="17">
        <f t="shared" si="545"/>
        <v>0</v>
      </c>
      <c r="N576" s="17">
        <f t="shared" si="545"/>
        <v>65.719200000000001</v>
      </c>
      <c r="O576" s="17">
        <f t="shared" si="545"/>
        <v>114.50919999999999</v>
      </c>
      <c r="P576" s="17">
        <f t="shared" si="545"/>
        <v>3854.5922</v>
      </c>
      <c r="Q576" s="17">
        <f t="shared" si="545"/>
        <v>89.234666666666669</v>
      </c>
      <c r="R576" s="17">
        <f t="shared" si="545"/>
        <v>178.4</v>
      </c>
      <c r="S576" s="17">
        <f t="shared" si="545"/>
        <v>464.87200000000001</v>
      </c>
      <c r="T576" s="17">
        <f t="shared" si="545"/>
        <v>6.9348666666666672</v>
      </c>
      <c r="U576" s="17">
        <f t="shared" si="545"/>
        <v>52.850666666666669</v>
      </c>
      <c r="V576" s="17">
        <f t="shared" si="545"/>
        <v>5.1282666666666668</v>
      </c>
      <c r="W576" s="17">
        <f t="shared" si="545"/>
        <v>270.70933333333335</v>
      </c>
      <c r="X576" s="17"/>
      <c r="Y576" s="17"/>
      <c r="AB576" s="162" t="s">
        <v>40</v>
      </c>
      <c r="AC576" s="163"/>
      <c r="AD576" s="164">
        <v>1000</v>
      </c>
      <c r="AE576" s="82">
        <v>25.8</v>
      </c>
      <c r="AF576" s="82">
        <v>13.9</v>
      </c>
      <c r="AG576" s="82">
        <v>92.5</v>
      </c>
      <c r="AH576" s="164">
        <v>598</v>
      </c>
      <c r="AI576" s="165">
        <v>0.43</v>
      </c>
      <c r="AJ576" s="165">
        <v>0.26</v>
      </c>
      <c r="AK576" s="229">
        <v>488</v>
      </c>
      <c r="AL576" s="167">
        <v>0</v>
      </c>
      <c r="AM576" s="168">
        <v>34.4</v>
      </c>
      <c r="AN576" s="167">
        <v>465</v>
      </c>
      <c r="AO576" s="167">
        <v>2052</v>
      </c>
      <c r="AP576" s="167">
        <v>69</v>
      </c>
      <c r="AQ576" s="167">
        <v>104</v>
      </c>
      <c r="AR576" s="167">
        <v>273</v>
      </c>
      <c r="AS576" s="165">
        <v>4.32</v>
      </c>
      <c r="AT576" s="166">
        <v>84</v>
      </c>
      <c r="AU576" s="165">
        <v>1.1599999999999999</v>
      </c>
      <c r="AV576" s="166">
        <v>164</v>
      </c>
    </row>
    <row r="577" spans="1:49" x14ac:dyDescent="0.3">
      <c r="A577" s="17" t="s">
        <v>221</v>
      </c>
      <c r="B577" s="96"/>
      <c r="C577" s="92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AB577" s="96"/>
      <c r="AC577" s="169"/>
      <c r="AD577" s="170"/>
      <c r="AE577" s="171"/>
      <c r="AF577" s="171"/>
      <c r="AG577" s="171"/>
      <c r="AH577" s="170"/>
      <c r="AI577" s="172"/>
      <c r="AJ577" s="172"/>
      <c r="AK577" s="230"/>
      <c r="AL577" s="174"/>
      <c r="AM577" s="175"/>
      <c r="AN577" s="174"/>
      <c r="AO577" s="174"/>
      <c r="AP577" s="174"/>
      <c r="AQ577" s="174"/>
      <c r="AR577" s="174"/>
      <c r="AS577" s="172"/>
      <c r="AT577" s="173"/>
      <c r="AU577" s="172"/>
      <c r="AV577" s="173"/>
    </row>
    <row r="578" spans="1:49" x14ac:dyDescent="0.3">
      <c r="A578" s="17"/>
      <c r="B578" s="96"/>
      <c r="C578" s="92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AB578" s="96"/>
      <c r="AC578" s="169"/>
      <c r="AD578" s="170"/>
      <c r="AE578" s="171"/>
      <c r="AF578" s="171"/>
      <c r="AG578" s="171"/>
      <c r="AH578" s="170"/>
      <c r="AI578" s="172"/>
      <c r="AJ578" s="172"/>
      <c r="AK578" s="230"/>
      <c r="AL578" s="174"/>
      <c r="AM578" s="175"/>
      <c r="AN578" s="174"/>
      <c r="AO578" s="174"/>
      <c r="AP578" s="174"/>
      <c r="AQ578" s="174"/>
      <c r="AR578" s="174"/>
      <c r="AS578" s="172"/>
      <c r="AT578" s="173"/>
      <c r="AU578" s="172"/>
      <c r="AV578" s="173"/>
    </row>
    <row r="579" spans="1:49" x14ac:dyDescent="0.3">
      <c r="A579" s="17"/>
      <c r="B579" s="96"/>
      <c r="C579" s="92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AB579" s="96"/>
      <c r="AC579" s="169"/>
      <c r="AD579" s="170"/>
      <c r="AE579" s="171"/>
      <c r="AF579" s="171"/>
      <c r="AG579" s="171"/>
      <c r="AH579" s="170"/>
      <c r="AI579" s="172"/>
      <c r="AJ579" s="172"/>
      <c r="AK579" s="230"/>
      <c r="AL579" s="174"/>
      <c r="AM579" s="175"/>
      <c r="AN579" s="174"/>
      <c r="AO579" s="174"/>
      <c r="AP579" s="174"/>
      <c r="AQ579" s="174"/>
      <c r="AR579" s="174"/>
      <c r="AS579" s="172"/>
      <c r="AT579" s="173"/>
      <c r="AU579" s="172"/>
      <c r="AV579" s="173"/>
    </row>
    <row r="580" spans="1:49" x14ac:dyDescent="0.3">
      <c r="A580" s="17"/>
      <c r="B580" s="96"/>
      <c r="C580" s="92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AB580" s="96"/>
      <c r="AC580" s="169"/>
      <c r="AD580" s="170"/>
      <c r="AE580" s="171"/>
      <c r="AF580" s="171"/>
      <c r="AG580" s="171"/>
      <c r="AH580" s="170"/>
      <c r="AI580" s="172"/>
      <c r="AJ580" s="172"/>
      <c r="AK580" s="230"/>
      <c r="AL580" s="174"/>
      <c r="AM580" s="175"/>
      <c r="AN580" s="174"/>
      <c r="AO580" s="174"/>
      <c r="AP580" s="174"/>
      <c r="AQ580" s="174"/>
      <c r="AR580" s="174"/>
      <c r="AS580" s="172"/>
      <c r="AT580" s="173"/>
      <c r="AU580" s="172"/>
      <c r="AV580" s="173"/>
    </row>
    <row r="581" spans="1:49" x14ac:dyDescent="0.3">
      <c r="A581" s="17"/>
      <c r="B581" s="96"/>
      <c r="C581" s="92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AB581" s="96"/>
      <c r="AC581" s="169"/>
      <c r="AD581" s="170"/>
      <c r="AE581" s="171"/>
      <c r="AF581" s="171"/>
      <c r="AG581" s="171"/>
      <c r="AH581" s="170"/>
      <c r="AI581" s="172"/>
      <c r="AJ581" s="172"/>
      <c r="AK581" s="230"/>
      <c r="AL581" s="174"/>
      <c r="AM581" s="175"/>
      <c r="AN581" s="174"/>
      <c r="AO581" s="174"/>
      <c r="AP581" s="174"/>
      <c r="AQ581" s="174"/>
      <c r="AR581" s="174"/>
      <c r="AS581" s="172"/>
      <c r="AT581" s="173"/>
      <c r="AU581" s="172"/>
      <c r="AV581" s="173"/>
    </row>
    <row r="582" spans="1:49" x14ac:dyDescent="0.3">
      <c r="A582" s="17"/>
      <c r="B582" s="96"/>
      <c r="C582" s="92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AB582" s="96"/>
      <c r="AC582" s="169"/>
      <c r="AD582" s="170"/>
      <c r="AE582" s="171"/>
      <c r="AF582" s="171"/>
      <c r="AG582" s="171"/>
      <c r="AH582" s="170"/>
      <c r="AI582" s="172"/>
      <c r="AJ582" s="172"/>
      <c r="AK582" s="230"/>
      <c r="AL582" s="174"/>
      <c r="AM582" s="175"/>
      <c r="AN582" s="174"/>
      <c r="AO582" s="174"/>
      <c r="AP582" s="174"/>
      <c r="AQ582" s="174"/>
      <c r="AR582" s="174"/>
      <c r="AS582" s="172"/>
      <c r="AT582" s="173"/>
      <c r="AU582" s="172"/>
      <c r="AV582" s="173"/>
    </row>
    <row r="583" spans="1:49" x14ac:dyDescent="0.3">
      <c r="A583" s="17"/>
      <c r="B583" s="96"/>
      <c r="C583" s="92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AB583" s="96"/>
      <c r="AC583" s="169"/>
      <c r="AD583" s="170"/>
      <c r="AE583" s="171"/>
      <c r="AF583" s="171"/>
      <c r="AG583" s="171"/>
      <c r="AH583" s="170"/>
      <c r="AI583" s="172"/>
      <c r="AJ583" s="172"/>
      <c r="AK583" s="230"/>
      <c r="AL583" s="174"/>
      <c r="AM583" s="175"/>
      <c r="AN583" s="174"/>
      <c r="AO583" s="174"/>
      <c r="AP583" s="174"/>
      <c r="AQ583" s="174"/>
      <c r="AR583" s="174"/>
      <c r="AS583" s="172"/>
      <c r="AT583" s="173"/>
      <c r="AU583" s="172"/>
      <c r="AV583" s="173"/>
    </row>
    <row r="584" spans="1:49" x14ac:dyDescent="0.3">
      <c r="A584" s="17"/>
      <c r="B584" s="96"/>
      <c r="C584" s="92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AB584" s="96"/>
      <c r="AC584" s="169"/>
      <c r="AD584" s="170"/>
      <c r="AE584" s="171"/>
      <c r="AF584" s="171"/>
      <c r="AG584" s="171"/>
      <c r="AH584" s="170"/>
      <c r="AI584" s="172"/>
      <c r="AJ584" s="172"/>
      <c r="AK584" s="230"/>
      <c r="AL584" s="174"/>
      <c r="AM584" s="175"/>
      <c r="AN584" s="174"/>
      <c r="AO584" s="174"/>
      <c r="AP584" s="174"/>
      <c r="AQ584" s="174"/>
      <c r="AR584" s="174"/>
      <c r="AS584" s="172"/>
      <c r="AT584" s="173"/>
      <c r="AU584" s="172"/>
      <c r="AV584" s="173"/>
    </row>
    <row r="585" spans="1:49" x14ac:dyDescent="0.3">
      <c r="A585" s="17" t="s">
        <v>100</v>
      </c>
      <c r="B585" s="17"/>
      <c r="C585" s="92">
        <v>180</v>
      </c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 t="s">
        <v>101</v>
      </c>
      <c r="Y585" s="17">
        <v>8</v>
      </c>
      <c r="AA585" t="s">
        <v>100</v>
      </c>
      <c r="AW585" t="s">
        <v>101</v>
      </c>
    </row>
    <row r="586" spans="1:49" ht="15" customHeight="1" x14ac:dyDescent="0.3">
      <c r="A586" s="17"/>
      <c r="B586" s="70" t="s">
        <v>55</v>
      </c>
      <c r="C586" s="95"/>
      <c r="D586" s="67">
        <f>C$585*AC586/AD$590</f>
        <v>205.65</v>
      </c>
      <c r="E586" s="17">
        <f>C$585*AD586/AD$590</f>
        <v>151.19999999999999</v>
      </c>
      <c r="F586" s="17">
        <f>$C$585*AE586/$AD$590</f>
        <v>2.85</v>
      </c>
      <c r="G586" s="17">
        <f t="shared" ref="G586:W589" si="546">$C$585*AF586/$AD$590</f>
        <v>0.45</v>
      </c>
      <c r="H586" s="17">
        <f t="shared" si="546"/>
        <v>22.5</v>
      </c>
      <c r="I586" s="17">
        <f t="shared" si="546"/>
        <v>105.89999999999999</v>
      </c>
      <c r="J586" s="17">
        <f t="shared" si="546"/>
        <v>0.13499999999999998</v>
      </c>
      <c r="K586" s="17">
        <f t="shared" si="546"/>
        <v>0.09</v>
      </c>
      <c r="L586" s="17">
        <f t="shared" si="546"/>
        <v>2.73</v>
      </c>
      <c r="M586" s="17">
        <f t="shared" si="546"/>
        <v>0</v>
      </c>
      <c r="N586" s="17">
        <f t="shared" si="546"/>
        <v>12.090000000000002</v>
      </c>
      <c r="O586" s="17">
        <f t="shared" si="546"/>
        <v>5.7</v>
      </c>
      <c r="P586" s="17">
        <f t="shared" si="546"/>
        <v>712.5</v>
      </c>
      <c r="Q586" s="17">
        <f t="shared" si="546"/>
        <v>13.35</v>
      </c>
      <c r="R586" s="17">
        <f t="shared" si="546"/>
        <v>30</v>
      </c>
      <c r="S586" s="17">
        <f t="shared" si="546"/>
        <v>76.5</v>
      </c>
      <c r="T586" s="17">
        <f t="shared" si="546"/>
        <v>1.1850000000000001</v>
      </c>
      <c r="U586" s="17">
        <f t="shared" si="546"/>
        <v>7.5</v>
      </c>
      <c r="V586" s="17">
        <f t="shared" si="546"/>
        <v>0.36</v>
      </c>
      <c r="W586" s="17">
        <f t="shared" si="546"/>
        <v>45</v>
      </c>
      <c r="X586" s="17"/>
      <c r="Y586" s="17"/>
      <c r="AB586" s="86" t="s">
        <v>55</v>
      </c>
      <c r="AC586" s="56">
        <v>137.1</v>
      </c>
      <c r="AD586" s="56">
        <v>100.8</v>
      </c>
      <c r="AE586" s="56">
        <v>1.9</v>
      </c>
      <c r="AF586" s="56">
        <v>0.3</v>
      </c>
      <c r="AG586" s="56">
        <v>15</v>
      </c>
      <c r="AH586" s="56">
        <v>70.599999999999994</v>
      </c>
      <c r="AI586" s="71">
        <v>0.09</v>
      </c>
      <c r="AJ586" s="71">
        <v>0.06</v>
      </c>
      <c r="AK586" s="21">
        <v>1.82</v>
      </c>
      <c r="AL586" s="57">
        <v>0</v>
      </c>
      <c r="AM586" s="71">
        <v>8.06</v>
      </c>
      <c r="AN586" s="56">
        <v>3.8</v>
      </c>
      <c r="AO586" s="57">
        <v>475</v>
      </c>
      <c r="AP586" s="56">
        <v>8.9</v>
      </c>
      <c r="AQ586" s="57">
        <v>20</v>
      </c>
      <c r="AR586" s="57">
        <v>51</v>
      </c>
      <c r="AS586" s="71">
        <v>0.79</v>
      </c>
      <c r="AT586" s="25">
        <v>5</v>
      </c>
      <c r="AU586" s="71">
        <v>0.24</v>
      </c>
      <c r="AV586" s="19">
        <v>30</v>
      </c>
    </row>
    <row r="587" spans="1:49" x14ac:dyDescent="0.3">
      <c r="A587" s="17"/>
      <c r="B587" s="70" t="s">
        <v>35</v>
      </c>
      <c r="C587" s="95"/>
      <c r="D587" s="67">
        <f t="shared" ref="D587:D589" si="547">C$585*AC587/AD$590</f>
        <v>45</v>
      </c>
      <c r="E587" s="17">
        <f>C$585*AD587/AD$590</f>
        <v>45</v>
      </c>
      <c r="F587" s="17">
        <f>$C$585*AE587/$AD$590</f>
        <v>0.9</v>
      </c>
      <c r="G587" s="17">
        <f t="shared" si="546"/>
        <v>0.6</v>
      </c>
      <c r="H587" s="17">
        <f t="shared" si="546"/>
        <v>1.2</v>
      </c>
      <c r="I587" s="17">
        <f t="shared" si="546"/>
        <v>13.950000000000001</v>
      </c>
      <c r="J587" s="17">
        <f t="shared" si="546"/>
        <v>1.5000000000000001E-2</v>
      </c>
      <c r="K587" s="17">
        <f t="shared" si="546"/>
        <v>3.0000000000000002E-2</v>
      </c>
      <c r="L587" s="17">
        <f t="shared" si="546"/>
        <v>3.81</v>
      </c>
      <c r="M587" s="17">
        <f t="shared" si="546"/>
        <v>0</v>
      </c>
      <c r="N587" s="17">
        <f t="shared" si="546"/>
        <v>0.15</v>
      </c>
      <c r="O587" s="17">
        <f t="shared" si="546"/>
        <v>10.95</v>
      </c>
      <c r="P587" s="17">
        <f t="shared" si="546"/>
        <v>34.5</v>
      </c>
      <c r="Q587" s="17">
        <f t="shared" si="546"/>
        <v>30</v>
      </c>
      <c r="R587" s="17">
        <f t="shared" si="546"/>
        <v>3.4499999999999997</v>
      </c>
      <c r="S587" s="17">
        <f t="shared" si="546"/>
        <v>22.5</v>
      </c>
      <c r="T587" s="17">
        <f t="shared" si="546"/>
        <v>3.0000000000000002E-2</v>
      </c>
      <c r="U587" s="17">
        <f t="shared" si="546"/>
        <v>2.5499999999999998</v>
      </c>
      <c r="V587" s="17">
        <f t="shared" si="546"/>
        <v>0.51</v>
      </c>
      <c r="W587" s="17">
        <f t="shared" si="546"/>
        <v>5.7</v>
      </c>
      <c r="X587" s="17"/>
      <c r="Y587" s="17"/>
      <c r="AB587" s="86" t="s">
        <v>35</v>
      </c>
      <c r="AC587" s="299">
        <v>30</v>
      </c>
      <c r="AD587" s="299">
        <v>30</v>
      </c>
      <c r="AE587" s="56">
        <v>0.6</v>
      </c>
      <c r="AF587" s="56">
        <v>0.4</v>
      </c>
      <c r="AG587" s="56">
        <v>0.8</v>
      </c>
      <c r="AH587" s="56">
        <v>9.3000000000000007</v>
      </c>
      <c r="AI587" s="71">
        <v>0.01</v>
      </c>
      <c r="AJ587" s="71">
        <v>0.02</v>
      </c>
      <c r="AK587" s="21">
        <v>2.54</v>
      </c>
      <c r="AL587" s="57">
        <v>0</v>
      </c>
      <c r="AM587" s="56">
        <v>0.1</v>
      </c>
      <c r="AN587" s="56">
        <v>7.3</v>
      </c>
      <c r="AO587" s="57">
        <v>23</v>
      </c>
      <c r="AP587" s="57">
        <v>20</v>
      </c>
      <c r="AQ587" s="56">
        <v>2.2999999999999998</v>
      </c>
      <c r="AR587" s="57">
        <v>15</v>
      </c>
      <c r="AS587" s="71">
        <v>0.02</v>
      </c>
      <c r="AT587" s="24">
        <v>1.7</v>
      </c>
      <c r="AU587" s="71">
        <v>0.34</v>
      </c>
      <c r="AV587" s="20">
        <v>3.8</v>
      </c>
    </row>
    <row r="588" spans="1:49" ht="15" customHeight="1" x14ac:dyDescent="0.3">
      <c r="A588" s="17"/>
      <c r="B588" s="70" t="s">
        <v>37</v>
      </c>
      <c r="C588" s="95"/>
      <c r="D588" s="67">
        <f t="shared" si="547"/>
        <v>8.1000000000000014</v>
      </c>
      <c r="E588" s="17">
        <f>C$585*AD588/AD$590</f>
        <v>8.1000000000000014</v>
      </c>
      <c r="F588" s="17">
        <f>$C$585*AE588/$AD$590</f>
        <v>0.15</v>
      </c>
      <c r="G588" s="17">
        <f t="shared" si="546"/>
        <v>5.0999999999999996</v>
      </c>
      <c r="H588" s="17">
        <f t="shared" si="546"/>
        <v>0.15</v>
      </c>
      <c r="I588" s="17">
        <f t="shared" si="546"/>
        <v>47.55</v>
      </c>
      <c r="J588" s="17">
        <f t="shared" si="546"/>
        <v>0</v>
      </c>
      <c r="K588" s="17">
        <f t="shared" si="546"/>
        <v>1.5000000000000001E-2</v>
      </c>
      <c r="L588" s="17">
        <f t="shared" si="546"/>
        <v>22.05</v>
      </c>
      <c r="M588" s="17">
        <f t="shared" si="546"/>
        <v>0.10500000000000001</v>
      </c>
      <c r="N588" s="17">
        <f t="shared" si="546"/>
        <v>0</v>
      </c>
      <c r="O588" s="17">
        <f t="shared" si="546"/>
        <v>0.9</v>
      </c>
      <c r="P588" s="17">
        <f t="shared" si="546"/>
        <v>2.0999999999999996</v>
      </c>
      <c r="Q588" s="17">
        <f t="shared" si="546"/>
        <v>1.8</v>
      </c>
      <c r="R588" s="17">
        <f t="shared" si="546"/>
        <v>0</v>
      </c>
      <c r="S588" s="17">
        <f t="shared" si="546"/>
        <v>2.0999999999999996</v>
      </c>
      <c r="T588" s="17">
        <f t="shared" si="546"/>
        <v>1.5000000000000001E-2</v>
      </c>
      <c r="U588" s="17">
        <f t="shared" si="546"/>
        <v>0</v>
      </c>
      <c r="V588" s="17">
        <f t="shared" si="546"/>
        <v>7.4999999999999997E-2</v>
      </c>
      <c r="W588" s="17">
        <f t="shared" si="546"/>
        <v>0.3</v>
      </c>
      <c r="X588" s="17"/>
      <c r="Y588" s="17"/>
      <c r="AB588" s="86" t="s">
        <v>37</v>
      </c>
      <c r="AC588" s="56">
        <v>5.4</v>
      </c>
      <c r="AD588" s="56">
        <v>5.4</v>
      </c>
      <c r="AE588" s="56">
        <v>0.1</v>
      </c>
      <c r="AF588" s="56">
        <v>3.4</v>
      </c>
      <c r="AG588" s="56">
        <v>0.1</v>
      </c>
      <c r="AH588" s="56">
        <v>31.7</v>
      </c>
      <c r="AI588" s="57">
        <v>0</v>
      </c>
      <c r="AJ588" s="71">
        <v>0.01</v>
      </c>
      <c r="AK588" s="20">
        <v>14.7</v>
      </c>
      <c r="AL588" s="71">
        <v>7.0000000000000007E-2</v>
      </c>
      <c r="AM588" s="57">
        <v>0</v>
      </c>
      <c r="AN588" s="56">
        <v>0.6</v>
      </c>
      <c r="AO588" s="56">
        <v>1.4</v>
      </c>
      <c r="AP588" s="56">
        <v>1.2</v>
      </c>
      <c r="AQ588" s="57">
        <v>0</v>
      </c>
      <c r="AR588" s="56">
        <v>1.4</v>
      </c>
      <c r="AS588" s="71">
        <v>0.01</v>
      </c>
      <c r="AT588" s="25">
        <v>0</v>
      </c>
      <c r="AU588" s="71">
        <v>0.05</v>
      </c>
      <c r="AV588" s="20">
        <v>0.2</v>
      </c>
    </row>
    <row r="589" spans="1:49" ht="15" customHeight="1" x14ac:dyDescent="0.3">
      <c r="A589" s="17"/>
      <c r="B589" s="70" t="s">
        <v>38</v>
      </c>
      <c r="C589" s="95"/>
      <c r="D589" s="67">
        <f t="shared" si="547"/>
        <v>0.6</v>
      </c>
      <c r="E589" s="17">
        <f>C$585*AD589/AD$590</f>
        <v>0.6</v>
      </c>
      <c r="F589" s="17">
        <f>$C$585*AE589/$AD$590</f>
        <v>0</v>
      </c>
      <c r="G589" s="17">
        <f t="shared" si="546"/>
        <v>0</v>
      </c>
      <c r="H589" s="17">
        <f t="shared" si="546"/>
        <v>0</v>
      </c>
      <c r="I589" s="17">
        <f t="shared" si="546"/>
        <v>0</v>
      </c>
      <c r="J589" s="17">
        <f t="shared" si="546"/>
        <v>0</v>
      </c>
      <c r="K589" s="17">
        <f t="shared" si="546"/>
        <v>0</v>
      </c>
      <c r="L589" s="17">
        <f t="shared" si="546"/>
        <v>0</v>
      </c>
      <c r="M589" s="17">
        <f t="shared" si="546"/>
        <v>0</v>
      </c>
      <c r="N589" s="17">
        <f t="shared" si="546"/>
        <v>0</v>
      </c>
      <c r="O589" s="17">
        <f t="shared" si="546"/>
        <v>177</v>
      </c>
      <c r="P589" s="17">
        <f t="shared" si="546"/>
        <v>0</v>
      </c>
      <c r="Q589" s="17">
        <f t="shared" si="546"/>
        <v>1.95</v>
      </c>
      <c r="R589" s="17">
        <f t="shared" si="546"/>
        <v>0.15</v>
      </c>
      <c r="S589" s="17">
        <f t="shared" si="546"/>
        <v>0.45</v>
      </c>
      <c r="T589" s="17">
        <f t="shared" si="546"/>
        <v>1.5000000000000001E-2</v>
      </c>
      <c r="U589" s="17">
        <f t="shared" si="546"/>
        <v>24</v>
      </c>
      <c r="V589" s="17">
        <f t="shared" si="546"/>
        <v>0</v>
      </c>
      <c r="W589" s="17">
        <f t="shared" si="546"/>
        <v>0</v>
      </c>
      <c r="X589" s="17"/>
      <c r="Y589" s="17"/>
      <c r="AB589" s="86" t="s">
        <v>38</v>
      </c>
      <c r="AC589" s="56">
        <v>0.4</v>
      </c>
      <c r="AD589" s="56">
        <v>0.4</v>
      </c>
      <c r="AE589" s="57">
        <v>0</v>
      </c>
      <c r="AF589" s="57">
        <v>0</v>
      </c>
      <c r="AG589" s="57">
        <v>0</v>
      </c>
      <c r="AH589" s="57">
        <v>0</v>
      </c>
      <c r="AI589" s="57">
        <v>0</v>
      </c>
      <c r="AJ589" s="57">
        <v>0</v>
      </c>
      <c r="AK589" s="19">
        <v>0</v>
      </c>
      <c r="AL589" s="57">
        <v>0</v>
      </c>
      <c r="AM589" s="57">
        <v>0</v>
      </c>
      <c r="AN589" s="57">
        <v>118</v>
      </c>
      <c r="AO589" s="57">
        <v>0</v>
      </c>
      <c r="AP589" s="56">
        <v>1.3</v>
      </c>
      <c r="AQ589" s="56">
        <v>0.1</v>
      </c>
      <c r="AR589" s="56">
        <v>0.3</v>
      </c>
      <c r="AS589" s="71">
        <v>0.01</v>
      </c>
      <c r="AT589" s="39">
        <v>16</v>
      </c>
      <c r="AU589" s="57">
        <v>0</v>
      </c>
      <c r="AV589" s="19">
        <v>0</v>
      </c>
    </row>
    <row r="590" spans="1:49" x14ac:dyDescent="0.3">
      <c r="A590" s="17"/>
      <c r="B590" s="69" t="s">
        <v>40</v>
      </c>
      <c r="C590" s="96"/>
      <c r="D590" s="17"/>
      <c r="E590" s="17"/>
      <c r="F590" s="17">
        <f>SUM(F586:F589)</f>
        <v>3.9</v>
      </c>
      <c r="G590" s="17">
        <f t="shared" ref="G590:W590" si="548">SUM(G586:G589)</f>
        <v>6.1499999999999995</v>
      </c>
      <c r="H590" s="17">
        <f t="shared" si="548"/>
        <v>23.849999999999998</v>
      </c>
      <c r="I590" s="17">
        <f t="shared" si="548"/>
        <v>167.39999999999998</v>
      </c>
      <c r="J590" s="17">
        <f t="shared" si="548"/>
        <v>0.15</v>
      </c>
      <c r="K590" s="17">
        <f t="shared" si="548"/>
        <v>0.13500000000000001</v>
      </c>
      <c r="L590" s="17">
        <f t="shared" si="548"/>
        <v>28.59</v>
      </c>
      <c r="M590" s="17">
        <f t="shared" si="548"/>
        <v>0.10500000000000001</v>
      </c>
      <c r="N590" s="17">
        <f t="shared" si="548"/>
        <v>12.240000000000002</v>
      </c>
      <c r="O590" s="17">
        <f t="shared" si="548"/>
        <v>194.55</v>
      </c>
      <c r="P590" s="17">
        <f t="shared" si="548"/>
        <v>749.1</v>
      </c>
      <c r="Q590" s="17">
        <f t="shared" si="548"/>
        <v>47.1</v>
      </c>
      <c r="R590" s="17">
        <f t="shared" si="548"/>
        <v>33.6</v>
      </c>
      <c r="S590" s="17">
        <f t="shared" si="548"/>
        <v>101.55</v>
      </c>
      <c r="T590" s="17">
        <f t="shared" si="548"/>
        <v>1.2449999999999999</v>
      </c>
      <c r="U590" s="17">
        <f t="shared" si="548"/>
        <v>34.049999999999997</v>
      </c>
      <c r="V590" s="17">
        <f t="shared" si="548"/>
        <v>0.94499999999999995</v>
      </c>
      <c r="W590" s="17">
        <f t="shared" si="548"/>
        <v>51</v>
      </c>
      <c r="X590" s="17"/>
      <c r="Y590" s="17"/>
      <c r="AB590" s="87" t="s">
        <v>40</v>
      </c>
      <c r="AC590" s="59"/>
      <c r="AD590" s="60">
        <v>120</v>
      </c>
      <c r="AE590" s="61">
        <v>2.6</v>
      </c>
      <c r="AF590" s="61">
        <v>4.2</v>
      </c>
      <c r="AG590" s="61">
        <v>15.8</v>
      </c>
      <c r="AH590" s="61">
        <v>111.5</v>
      </c>
      <c r="AI590" s="88">
        <v>0.1</v>
      </c>
      <c r="AJ590" s="88">
        <v>0.09</v>
      </c>
      <c r="AK590" s="23">
        <v>19</v>
      </c>
      <c r="AL590" s="88">
        <v>7.0000000000000007E-2</v>
      </c>
      <c r="AM590" s="88">
        <v>8.16</v>
      </c>
      <c r="AN590" s="60">
        <v>129</v>
      </c>
      <c r="AO590" s="60">
        <v>500</v>
      </c>
      <c r="AP590" s="60">
        <v>32</v>
      </c>
      <c r="AQ590" s="60">
        <v>23</v>
      </c>
      <c r="AR590" s="60">
        <v>68</v>
      </c>
      <c r="AS590" s="88">
        <v>0.82</v>
      </c>
      <c r="AT590" s="27">
        <v>23</v>
      </c>
      <c r="AU590" s="88">
        <v>0.62</v>
      </c>
      <c r="AV590" s="23">
        <v>34</v>
      </c>
    </row>
    <row r="591" spans="1:49" x14ac:dyDescent="0.3">
      <c r="A591" s="17" t="s">
        <v>219</v>
      </c>
      <c r="B591" s="17"/>
      <c r="C591" s="92">
        <v>100</v>
      </c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 t="s">
        <v>220</v>
      </c>
      <c r="Y591" s="17">
        <v>52</v>
      </c>
      <c r="AA591" t="s">
        <v>219</v>
      </c>
      <c r="AW591" t="s">
        <v>220</v>
      </c>
    </row>
    <row r="592" spans="1:49" ht="15" customHeight="1" x14ac:dyDescent="0.3">
      <c r="A592" s="17"/>
      <c r="B592" s="70" t="s">
        <v>64</v>
      </c>
      <c r="C592" s="92"/>
      <c r="D592" s="67">
        <f t="shared" ref="D592:D597" si="549">C$591*AC592/AD$598</f>
        <v>59.166666666666664</v>
      </c>
      <c r="E592" s="17">
        <f t="shared" ref="E592:E597" si="550">C$591*AD592/AD$598</f>
        <v>52.333333333333336</v>
      </c>
      <c r="F592" s="17">
        <f t="shared" ref="F592:O597" si="551">$C$591*AE592/$AD$598</f>
        <v>9.1666666666666661</v>
      </c>
      <c r="G592" s="17">
        <f t="shared" si="551"/>
        <v>7.3333333333333339</v>
      </c>
      <c r="H592" s="17">
        <f t="shared" si="551"/>
        <v>0</v>
      </c>
      <c r="I592" s="17">
        <f t="shared" si="551"/>
        <v>102.83333333333333</v>
      </c>
      <c r="J592" s="17">
        <f t="shared" si="551"/>
        <v>1.6666666666666666E-2</v>
      </c>
      <c r="K592" s="17">
        <f t="shared" si="551"/>
        <v>6.6666666666666666E-2</v>
      </c>
      <c r="L592" s="17">
        <f t="shared" si="551"/>
        <v>0</v>
      </c>
      <c r="M592" s="17">
        <f t="shared" si="551"/>
        <v>0</v>
      </c>
      <c r="N592" s="17">
        <f t="shared" si="551"/>
        <v>0</v>
      </c>
      <c r="O592" s="17">
        <f t="shared" si="551"/>
        <v>26.666666666666668</v>
      </c>
      <c r="P592" s="17">
        <f t="shared" ref="P592:W597" si="552">$C$591*AO592/$AD$598</f>
        <v>141.66666666666666</v>
      </c>
      <c r="Q592" s="17">
        <f t="shared" si="552"/>
        <v>4.166666666666667</v>
      </c>
      <c r="R592" s="17">
        <f t="shared" si="552"/>
        <v>10</v>
      </c>
      <c r="S592" s="17">
        <f t="shared" si="552"/>
        <v>85</v>
      </c>
      <c r="T592" s="17">
        <f t="shared" si="552"/>
        <v>1.2333333333333334</v>
      </c>
      <c r="U592" s="17">
        <f t="shared" si="552"/>
        <v>3.833333333333333</v>
      </c>
      <c r="V592" s="17">
        <f t="shared" si="552"/>
        <v>0</v>
      </c>
      <c r="W592" s="17">
        <f t="shared" si="552"/>
        <v>33.333333333333336</v>
      </c>
      <c r="X592" s="17"/>
      <c r="Y592" s="17"/>
      <c r="AB592" s="86" t="s">
        <v>64</v>
      </c>
      <c r="AC592" s="56">
        <v>35.5</v>
      </c>
      <c r="AD592" s="56">
        <v>31.4</v>
      </c>
      <c r="AE592" s="56">
        <v>5.5</v>
      </c>
      <c r="AF592" s="56">
        <v>4.4000000000000004</v>
      </c>
      <c r="AG592" s="57">
        <v>0</v>
      </c>
      <c r="AH592" s="56">
        <v>61.7</v>
      </c>
      <c r="AI592" s="64">
        <v>0.01</v>
      </c>
      <c r="AJ592" s="64">
        <v>0.04</v>
      </c>
      <c r="AK592" s="28">
        <v>0</v>
      </c>
      <c r="AL592" s="62">
        <v>0</v>
      </c>
      <c r="AM592" s="62">
        <v>0</v>
      </c>
      <c r="AN592" s="62">
        <v>16</v>
      </c>
      <c r="AO592" s="62">
        <v>85</v>
      </c>
      <c r="AP592" s="63">
        <v>2.5</v>
      </c>
      <c r="AQ592" s="62">
        <v>6</v>
      </c>
      <c r="AR592" s="62">
        <v>51</v>
      </c>
      <c r="AS592" s="64">
        <v>0.74</v>
      </c>
      <c r="AT592" s="29">
        <v>2.2999999999999998</v>
      </c>
      <c r="AU592" s="62">
        <v>0</v>
      </c>
      <c r="AV592" s="28">
        <v>20</v>
      </c>
    </row>
    <row r="593" spans="1:49" ht="15" customHeight="1" x14ac:dyDescent="0.3">
      <c r="A593" s="17"/>
      <c r="B593" s="70" t="s">
        <v>63</v>
      </c>
      <c r="C593" s="92"/>
      <c r="D593" s="67">
        <f t="shared" si="549"/>
        <v>6.666666666666667</v>
      </c>
      <c r="E593" s="17">
        <f t="shared" si="550"/>
        <v>6.666666666666667</v>
      </c>
      <c r="F593" s="17">
        <f t="shared" si="551"/>
        <v>0.5</v>
      </c>
      <c r="G593" s="17">
        <f t="shared" si="551"/>
        <v>0</v>
      </c>
      <c r="H593" s="17">
        <f t="shared" si="551"/>
        <v>4.5</v>
      </c>
      <c r="I593" s="17">
        <f t="shared" si="551"/>
        <v>20.166666666666668</v>
      </c>
      <c r="J593" s="17">
        <f t="shared" si="551"/>
        <v>0</v>
      </c>
      <c r="K593" s="17">
        <f t="shared" si="551"/>
        <v>0</v>
      </c>
      <c r="L593" s="17">
        <f t="shared" si="551"/>
        <v>0</v>
      </c>
      <c r="M593" s="17">
        <f t="shared" si="551"/>
        <v>0</v>
      </c>
      <c r="N593" s="17">
        <f t="shared" si="551"/>
        <v>0</v>
      </c>
      <c r="O593" s="17">
        <f t="shared" si="551"/>
        <v>0.66666666666666663</v>
      </c>
      <c r="P593" s="17">
        <f t="shared" si="552"/>
        <v>5.5333333333333332</v>
      </c>
      <c r="Q593" s="17">
        <f t="shared" si="552"/>
        <v>0.5</v>
      </c>
      <c r="R593" s="17">
        <f t="shared" si="552"/>
        <v>2.8333333333333335</v>
      </c>
      <c r="S593" s="17">
        <f t="shared" si="552"/>
        <v>8.6666666666666661</v>
      </c>
      <c r="T593" s="17">
        <f t="shared" si="552"/>
        <v>0.05</v>
      </c>
      <c r="U593" s="17">
        <f t="shared" si="552"/>
        <v>0.16666666666666666</v>
      </c>
      <c r="V593" s="17">
        <f t="shared" si="552"/>
        <v>0.8833333333333333</v>
      </c>
      <c r="W593" s="17">
        <f t="shared" si="552"/>
        <v>3.3333333333333335</v>
      </c>
      <c r="X593" s="17"/>
      <c r="Y593" s="17"/>
      <c r="AB593" s="86" t="s">
        <v>63</v>
      </c>
      <c r="AC593" s="57">
        <v>4</v>
      </c>
      <c r="AD593" s="57">
        <v>4</v>
      </c>
      <c r="AE593" s="56">
        <v>0.3</v>
      </c>
      <c r="AF593" s="57">
        <v>0</v>
      </c>
      <c r="AG593" s="56">
        <v>2.7</v>
      </c>
      <c r="AH593" s="56">
        <v>12.1</v>
      </c>
      <c r="AI593" s="62">
        <v>0</v>
      </c>
      <c r="AJ593" s="62">
        <v>0</v>
      </c>
      <c r="AK593" s="28">
        <v>0</v>
      </c>
      <c r="AL593" s="62">
        <v>0</v>
      </c>
      <c r="AM593" s="62">
        <v>0</v>
      </c>
      <c r="AN593" s="63">
        <v>0.4</v>
      </c>
      <c r="AO593" s="64">
        <v>3.32</v>
      </c>
      <c r="AP593" s="63">
        <v>0.3</v>
      </c>
      <c r="AQ593" s="63">
        <v>1.7</v>
      </c>
      <c r="AR593" s="63">
        <v>5.2</v>
      </c>
      <c r="AS593" s="64">
        <v>0.03</v>
      </c>
      <c r="AT593" s="29">
        <v>0.1</v>
      </c>
      <c r="AU593" s="64">
        <v>0.53</v>
      </c>
      <c r="AV593" s="28">
        <v>2</v>
      </c>
    </row>
    <row r="594" spans="1:49" ht="15" customHeight="1" x14ac:dyDescent="0.3">
      <c r="A594" s="17"/>
      <c r="B594" s="70" t="s">
        <v>47</v>
      </c>
      <c r="C594" s="92"/>
      <c r="D594" s="67">
        <f t="shared" si="549"/>
        <v>87.5</v>
      </c>
      <c r="E594" s="17">
        <f t="shared" si="550"/>
        <v>77.5</v>
      </c>
      <c r="F594" s="17">
        <f t="shared" si="551"/>
        <v>1.3333333333333333</v>
      </c>
      <c r="G594" s="17">
        <f t="shared" si="551"/>
        <v>0</v>
      </c>
      <c r="H594" s="17">
        <f t="shared" si="551"/>
        <v>3.3333333333333335</v>
      </c>
      <c r="I594" s="17">
        <f t="shared" si="551"/>
        <v>19.166666666666668</v>
      </c>
      <c r="J594" s="17">
        <f t="shared" si="551"/>
        <v>1.6666666666666666E-2</v>
      </c>
      <c r="K594" s="17">
        <f t="shared" si="551"/>
        <v>1.6666666666666666E-2</v>
      </c>
      <c r="L594" s="17">
        <f t="shared" si="551"/>
        <v>1.4</v>
      </c>
      <c r="M594" s="17">
        <f t="shared" si="551"/>
        <v>0</v>
      </c>
      <c r="N594" s="17">
        <f t="shared" si="551"/>
        <v>13.949999999999998</v>
      </c>
      <c r="O594" s="17">
        <f t="shared" si="551"/>
        <v>7.6666666666666661</v>
      </c>
      <c r="P594" s="17">
        <f t="shared" si="552"/>
        <v>193.33333333333334</v>
      </c>
      <c r="Q594" s="17">
        <f t="shared" si="552"/>
        <v>33.333333333333336</v>
      </c>
      <c r="R594" s="17">
        <f t="shared" si="552"/>
        <v>10.833333333333334</v>
      </c>
      <c r="S594" s="17">
        <f t="shared" si="552"/>
        <v>21.666666666666668</v>
      </c>
      <c r="T594" s="17">
        <f t="shared" si="552"/>
        <v>0.4</v>
      </c>
      <c r="U594" s="17">
        <f t="shared" si="552"/>
        <v>2.3333333333333335</v>
      </c>
      <c r="V594" s="17">
        <f t="shared" si="552"/>
        <v>0.2</v>
      </c>
      <c r="W594" s="17">
        <f t="shared" si="552"/>
        <v>7.833333333333333</v>
      </c>
      <c r="X594" s="17"/>
      <c r="Y594" s="17"/>
      <c r="AB594" s="86" t="s">
        <v>47</v>
      </c>
      <c r="AC594" s="56">
        <v>52.5</v>
      </c>
      <c r="AD594" s="56">
        <v>46.5</v>
      </c>
      <c r="AE594" s="56">
        <v>0.8</v>
      </c>
      <c r="AF594" s="57">
        <v>0</v>
      </c>
      <c r="AG594" s="57">
        <v>2</v>
      </c>
      <c r="AH594" s="56">
        <v>11.5</v>
      </c>
      <c r="AI594" s="64">
        <v>0.01</v>
      </c>
      <c r="AJ594" s="64">
        <v>0.01</v>
      </c>
      <c r="AK594" s="41">
        <v>0.84</v>
      </c>
      <c r="AL594" s="62">
        <v>0</v>
      </c>
      <c r="AM594" s="64">
        <v>8.3699999999999992</v>
      </c>
      <c r="AN594" s="63">
        <v>4.5999999999999996</v>
      </c>
      <c r="AO594" s="62">
        <v>116</v>
      </c>
      <c r="AP594" s="62">
        <v>20</v>
      </c>
      <c r="AQ594" s="63">
        <v>6.5</v>
      </c>
      <c r="AR594" s="62">
        <v>13</v>
      </c>
      <c r="AS594" s="64">
        <v>0.24</v>
      </c>
      <c r="AT594" s="29">
        <v>1.4</v>
      </c>
      <c r="AU594" s="64">
        <v>0.12</v>
      </c>
      <c r="AV594" s="30">
        <v>4.7</v>
      </c>
    </row>
    <row r="595" spans="1:49" ht="15" customHeight="1" x14ac:dyDescent="0.3">
      <c r="A595" s="17"/>
      <c r="B595" s="70" t="s">
        <v>37</v>
      </c>
      <c r="C595" s="92"/>
      <c r="D595" s="67">
        <f t="shared" si="549"/>
        <v>5</v>
      </c>
      <c r="E595" s="17">
        <f t="shared" si="550"/>
        <v>5</v>
      </c>
      <c r="F595" s="17">
        <f t="shared" si="551"/>
        <v>0</v>
      </c>
      <c r="G595" s="17">
        <f t="shared" si="551"/>
        <v>3.1666666666666665</v>
      </c>
      <c r="H595" s="17">
        <f t="shared" si="551"/>
        <v>0</v>
      </c>
      <c r="I595" s="17">
        <f t="shared" si="551"/>
        <v>29.166666666666668</v>
      </c>
      <c r="J595" s="17">
        <f t="shared" si="551"/>
        <v>0</v>
      </c>
      <c r="K595" s="17">
        <f t="shared" si="551"/>
        <v>0</v>
      </c>
      <c r="L595" s="17">
        <f t="shared" si="551"/>
        <v>13.5</v>
      </c>
      <c r="M595" s="17">
        <f t="shared" si="551"/>
        <v>6.6666666666666666E-2</v>
      </c>
      <c r="N595" s="17">
        <f t="shared" si="551"/>
        <v>0</v>
      </c>
      <c r="O595" s="17">
        <f t="shared" si="551"/>
        <v>0.5</v>
      </c>
      <c r="P595" s="17">
        <f t="shared" si="552"/>
        <v>1.25</v>
      </c>
      <c r="Q595" s="17">
        <f t="shared" si="552"/>
        <v>1</v>
      </c>
      <c r="R595" s="17">
        <f t="shared" si="552"/>
        <v>0</v>
      </c>
      <c r="S595" s="17">
        <f t="shared" si="552"/>
        <v>1.3333333333333333</v>
      </c>
      <c r="T595" s="17">
        <f t="shared" si="552"/>
        <v>1.6666666666666666E-2</v>
      </c>
      <c r="U595" s="17">
        <f t="shared" si="552"/>
        <v>0</v>
      </c>
      <c r="V595" s="17">
        <f t="shared" si="552"/>
        <v>0.05</v>
      </c>
      <c r="W595" s="17">
        <f t="shared" si="552"/>
        <v>0.16666666666666666</v>
      </c>
      <c r="X595" s="17"/>
      <c r="Y595" s="17"/>
      <c r="AB595" s="86" t="s">
        <v>37</v>
      </c>
      <c r="AC595" s="57">
        <v>3</v>
      </c>
      <c r="AD595" s="57">
        <v>3</v>
      </c>
      <c r="AE595" s="57">
        <v>0</v>
      </c>
      <c r="AF595" s="56">
        <v>1.9</v>
      </c>
      <c r="AG595" s="57">
        <v>0</v>
      </c>
      <c r="AH595" s="56">
        <v>17.5</v>
      </c>
      <c r="AI595" s="62">
        <v>0</v>
      </c>
      <c r="AJ595" s="62">
        <v>0</v>
      </c>
      <c r="AK595" s="40">
        <v>8.1</v>
      </c>
      <c r="AL595" s="64">
        <v>0.04</v>
      </c>
      <c r="AM595" s="62">
        <v>0</v>
      </c>
      <c r="AN595" s="63">
        <v>0.3</v>
      </c>
      <c r="AO595" s="64">
        <v>0.75</v>
      </c>
      <c r="AP595" s="63">
        <v>0.6</v>
      </c>
      <c r="AQ595" s="62">
        <v>0</v>
      </c>
      <c r="AR595" s="63">
        <v>0.8</v>
      </c>
      <c r="AS595" s="64">
        <v>0.01</v>
      </c>
      <c r="AT595" s="31">
        <v>0</v>
      </c>
      <c r="AU595" s="64">
        <v>0.03</v>
      </c>
      <c r="AV595" s="30">
        <v>0.1</v>
      </c>
    </row>
    <row r="596" spans="1:49" ht="15" customHeight="1" x14ac:dyDescent="0.3">
      <c r="A596" s="17"/>
      <c r="B596" s="70" t="s">
        <v>38</v>
      </c>
      <c r="C596" s="92"/>
      <c r="D596" s="67">
        <f t="shared" si="549"/>
        <v>0.5</v>
      </c>
      <c r="E596" s="17">
        <f t="shared" si="550"/>
        <v>0.5</v>
      </c>
      <c r="F596" s="17">
        <f t="shared" si="551"/>
        <v>0</v>
      </c>
      <c r="G596" s="17">
        <f t="shared" si="551"/>
        <v>0</v>
      </c>
      <c r="H596" s="17">
        <f t="shared" si="551"/>
        <v>0</v>
      </c>
      <c r="I596" s="17">
        <f t="shared" si="551"/>
        <v>0</v>
      </c>
      <c r="J596" s="17">
        <f t="shared" si="551"/>
        <v>0</v>
      </c>
      <c r="K596" s="17">
        <f t="shared" si="551"/>
        <v>0</v>
      </c>
      <c r="L596" s="17">
        <f t="shared" si="551"/>
        <v>0</v>
      </c>
      <c r="M596" s="17">
        <f t="shared" si="551"/>
        <v>0</v>
      </c>
      <c r="N596" s="17">
        <f t="shared" si="551"/>
        <v>0</v>
      </c>
      <c r="O596" s="17">
        <f t="shared" si="551"/>
        <v>146.66666666666666</v>
      </c>
      <c r="P596" s="17">
        <f t="shared" si="552"/>
        <v>3.3333333333333333E-2</v>
      </c>
      <c r="Q596" s="17">
        <f t="shared" si="552"/>
        <v>1.6666666666666667</v>
      </c>
      <c r="R596" s="17">
        <f t="shared" si="552"/>
        <v>0.16666666666666666</v>
      </c>
      <c r="S596" s="17">
        <f t="shared" si="552"/>
        <v>0.33333333333333331</v>
      </c>
      <c r="T596" s="17">
        <f t="shared" si="552"/>
        <v>1.6666666666666666E-2</v>
      </c>
      <c r="U596" s="17">
        <f t="shared" si="552"/>
        <v>20</v>
      </c>
      <c r="V596" s="17">
        <f t="shared" si="552"/>
        <v>0</v>
      </c>
      <c r="W596" s="17">
        <f t="shared" si="552"/>
        <v>0</v>
      </c>
      <c r="X596" s="17"/>
      <c r="Y596" s="17"/>
      <c r="AB596" s="86" t="s">
        <v>38</v>
      </c>
      <c r="AC596" s="56">
        <v>0.3</v>
      </c>
      <c r="AD596" s="56">
        <v>0.3</v>
      </c>
      <c r="AE596" s="57">
        <v>0</v>
      </c>
      <c r="AF596" s="57">
        <v>0</v>
      </c>
      <c r="AG596" s="57">
        <v>0</v>
      </c>
      <c r="AH596" s="75">
        <v>0</v>
      </c>
      <c r="AI596" s="218">
        <v>0</v>
      </c>
      <c r="AJ596" s="218">
        <v>0</v>
      </c>
      <c r="AK596" s="219">
        <v>0</v>
      </c>
      <c r="AL596" s="218">
        <v>0</v>
      </c>
      <c r="AM596" s="218">
        <v>0</v>
      </c>
      <c r="AN596" s="218">
        <v>88</v>
      </c>
      <c r="AO596" s="220">
        <v>0.02</v>
      </c>
      <c r="AP596" s="218">
        <v>1</v>
      </c>
      <c r="AQ596" s="221">
        <v>0.1</v>
      </c>
      <c r="AR596" s="221">
        <v>0.2</v>
      </c>
      <c r="AS596" s="220">
        <v>0.01</v>
      </c>
      <c r="AT596" s="222">
        <v>12</v>
      </c>
      <c r="AU596" s="218">
        <v>0</v>
      </c>
      <c r="AV596" s="219">
        <v>0</v>
      </c>
    </row>
    <row r="597" spans="1:49" ht="15" customHeight="1" x14ac:dyDescent="0.3">
      <c r="A597" s="17"/>
      <c r="B597" s="150" t="s">
        <v>77</v>
      </c>
      <c r="C597" s="92"/>
      <c r="D597" s="67">
        <f t="shared" si="549"/>
        <v>0</v>
      </c>
      <c r="E597" s="17">
        <f t="shared" si="550"/>
        <v>142</v>
      </c>
      <c r="F597" s="17">
        <f t="shared" si="551"/>
        <v>0</v>
      </c>
      <c r="G597" s="17">
        <f t="shared" si="551"/>
        <v>0</v>
      </c>
      <c r="H597" s="17">
        <f t="shared" si="551"/>
        <v>0</v>
      </c>
      <c r="I597" s="17">
        <f t="shared" si="551"/>
        <v>0</v>
      </c>
      <c r="J597" s="17">
        <f t="shared" si="551"/>
        <v>0</v>
      </c>
      <c r="K597" s="17">
        <f t="shared" si="551"/>
        <v>0</v>
      </c>
      <c r="L597" s="17">
        <f t="shared" si="551"/>
        <v>0</v>
      </c>
      <c r="M597" s="17">
        <f t="shared" si="551"/>
        <v>0</v>
      </c>
      <c r="N597" s="17">
        <f t="shared" si="551"/>
        <v>0</v>
      </c>
      <c r="O597" s="17">
        <f t="shared" si="551"/>
        <v>0</v>
      </c>
      <c r="P597" s="17">
        <f t="shared" si="552"/>
        <v>0</v>
      </c>
      <c r="Q597" s="17">
        <f t="shared" si="552"/>
        <v>0</v>
      </c>
      <c r="R597" s="17">
        <f t="shared" si="552"/>
        <v>0</v>
      </c>
      <c r="S597" s="17">
        <f t="shared" si="552"/>
        <v>0</v>
      </c>
      <c r="T597" s="17">
        <f t="shared" si="552"/>
        <v>0</v>
      </c>
      <c r="U597" s="17">
        <f t="shared" si="552"/>
        <v>0</v>
      </c>
      <c r="V597" s="17">
        <f t="shared" si="552"/>
        <v>0</v>
      </c>
      <c r="W597" s="17">
        <f t="shared" si="552"/>
        <v>0</v>
      </c>
      <c r="X597" s="17"/>
      <c r="Y597" s="17"/>
      <c r="AB597" s="147" t="s">
        <v>77</v>
      </c>
      <c r="AC597" s="148"/>
      <c r="AD597" s="217">
        <v>85.2</v>
      </c>
      <c r="AE597" s="148"/>
      <c r="AF597" s="148"/>
      <c r="AG597" s="148"/>
      <c r="AH597" s="189"/>
      <c r="AI597" s="17"/>
      <c r="AJ597" s="17"/>
      <c r="AK597" s="17"/>
      <c r="AL597" s="17"/>
      <c r="AM597" s="17"/>
      <c r="AN597" s="17"/>
      <c r="AO597" s="17"/>
      <c r="AP597" s="17"/>
      <c r="AQ597" s="17"/>
      <c r="AR597" s="17"/>
      <c r="AS597" s="17"/>
      <c r="AT597" s="17"/>
      <c r="AU597" s="17"/>
      <c r="AV597" s="17"/>
    </row>
    <row r="598" spans="1:49" x14ac:dyDescent="0.3">
      <c r="A598" s="17"/>
      <c r="B598" s="69" t="s">
        <v>40</v>
      </c>
      <c r="C598" s="92"/>
      <c r="D598" s="17"/>
      <c r="E598" s="17"/>
      <c r="F598" s="17">
        <f>SUM(F592:F597)</f>
        <v>11</v>
      </c>
      <c r="G598" s="17">
        <f t="shared" ref="G598:W598" si="553">SUM(G592:G597)</f>
        <v>10.5</v>
      </c>
      <c r="H598" s="17">
        <f t="shared" si="553"/>
        <v>7.8333333333333339</v>
      </c>
      <c r="I598" s="17">
        <f t="shared" si="553"/>
        <v>171.33333333333331</v>
      </c>
      <c r="J598" s="17">
        <f t="shared" si="553"/>
        <v>3.3333333333333333E-2</v>
      </c>
      <c r="K598" s="17">
        <f t="shared" si="553"/>
        <v>8.3333333333333329E-2</v>
      </c>
      <c r="L598" s="17">
        <f t="shared" si="553"/>
        <v>14.9</v>
      </c>
      <c r="M598" s="17">
        <f t="shared" si="553"/>
        <v>6.6666666666666666E-2</v>
      </c>
      <c r="N598" s="17">
        <f t="shared" si="553"/>
        <v>13.949999999999998</v>
      </c>
      <c r="O598" s="17">
        <f t="shared" si="553"/>
        <v>182.16666666666666</v>
      </c>
      <c r="P598" s="17">
        <f t="shared" si="553"/>
        <v>341.81666666666666</v>
      </c>
      <c r="Q598" s="17">
        <f t="shared" si="553"/>
        <v>40.666666666666664</v>
      </c>
      <c r="R598" s="17">
        <f t="shared" si="553"/>
        <v>23.833333333333336</v>
      </c>
      <c r="S598" s="17">
        <f t="shared" si="553"/>
        <v>117</v>
      </c>
      <c r="T598" s="17">
        <f t="shared" si="553"/>
        <v>1.7166666666666668</v>
      </c>
      <c r="U598" s="17">
        <f t="shared" si="553"/>
        <v>26.333333333333332</v>
      </c>
      <c r="V598" s="17">
        <f t="shared" si="553"/>
        <v>1.1333333333333333</v>
      </c>
      <c r="W598" s="17">
        <f t="shared" si="553"/>
        <v>44.666666666666671</v>
      </c>
      <c r="X598" s="17"/>
      <c r="Y598" s="17"/>
      <c r="AB598" s="87" t="s">
        <v>40</v>
      </c>
      <c r="AC598" s="59"/>
      <c r="AD598" s="60">
        <v>60</v>
      </c>
      <c r="AE598" s="61">
        <v>6.6</v>
      </c>
      <c r="AF598" s="61">
        <v>6.3</v>
      </c>
      <c r="AG598" s="61">
        <v>4.7</v>
      </c>
      <c r="AH598" s="223">
        <v>102.8</v>
      </c>
      <c r="AI598" s="224">
        <v>0.02</v>
      </c>
      <c r="AJ598" s="224">
        <v>0.05</v>
      </c>
      <c r="AK598" s="225">
        <v>8.94</v>
      </c>
      <c r="AL598" s="224">
        <v>0.04</v>
      </c>
      <c r="AM598" s="224">
        <v>8.3699999999999992</v>
      </c>
      <c r="AN598" s="226">
        <v>109</v>
      </c>
      <c r="AO598" s="226">
        <v>205</v>
      </c>
      <c r="AP598" s="226">
        <v>24</v>
      </c>
      <c r="AQ598" s="226">
        <v>14</v>
      </c>
      <c r="AR598" s="226">
        <v>70</v>
      </c>
      <c r="AS598" s="224">
        <v>1.03</v>
      </c>
      <c r="AT598" s="227">
        <v>16</v>
      </c>
      <c r="AU598" s="224">
        <v>0.68</v>
      </c>
      <c r="AV598" s="228">
        <v>27</v>
      </c>
    </row>
    <row r="599" spans="1:49" x14ac:dyDescent="0.3">
      <c r="A599" s="17" t="s">
        <v>167</v>
      </c>
      <c r="B599" s="96"/>
      <c r="C599" s="92">
        <v>40</v>
      </c>
      <c r="D599" s="17"/>
      <c r="E599" s="17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7" t="s">
        <v>168</v>
      </c>
      <c r="Y599" s="17">
        <v>34</v>
      </c>
      <c r="AA599" t="s">
        <v>167</v>
      </c>
      <c r="AB599" s="90"/>
      <c r="AC599" s="127"/>
      <c r="AD599" s="128"/>
      <c r="AE599" s="128"/>
      <c r="AF599" s="129"/>
      <c r="AG599" s="128"/>
      <c r="AH599" s="129"/>
      <c r="AI599" s="158"/>
      <c r="AJ599" s="161"/>
      <c r="AK599" s="177"/>
      <c r="AL599" s="158"/>
      <c r="AM599" s="158"/>
      <c r="AN599" s="160"/>
      <c r="AO599" s="160"/>
      <c r="AP599" s="160"/>
      <c r="AQ599" s="160"/>
      <c r="AR599" s="160"/>
      <c r="AS599" s="158"/>
      <c r="AT599" s="178"/>
      <c r="AU599" s="158"/>
      <c r="AV599" s="159"/>
      <c r="AW599" t="s">
        <v>168</v>
      </c>
    </row>
    <row r="600" spans="1:49" x14ac:dyDescent="0.3">
      <c r="A600" s="17"/>
      <c r="B600" s="200" t="s">
        <v>169</v>
      </c>
      <c r="C600" s="92"/>
      <c r="D600" s="17">
        <f>C599*AC600/AD601</f>
        <v>45.2</v>
      </c>
      <c r="E600" s="17">
        <f>C599*AD600/AD601</f>
        <v>40</v>
      </c>
      <c r="F600" s="17">
        <f>C599*AE600/AD601</f>
        <v>0.26666666666666666</v>
      </c>
      <c r="G600" s="17">
        <f>C599*AF600/AD601</f>
        <v>0</v>
      </c>
      <c r="H600" s="17">
        <f>C599*AG600/AD601</f>
        <v>1.0666666666666667</v>
      </c>
      <c r="I600" s="17">
        <f>C599*AH600/AD601</f>
        <v>5.6</v>
      </c>
      <c r="J600" s="17">
        <f>C599*AI600/AD601</f>
        <v>1.3333333333333334E-2</v>
      </c>
      <c r="K600" s="17">
        <f>C599*AJ600/AD601</f>
        <v>1.3333333333333334E-2</v>
      </c>
      <c r="L600" s="17">
        <f>C599*AK600/AD601</f>
        <v>4</v>
      </c>
      <c r="M600" s="17">
        <f>C599*AL600/AD601</f>
        <v>0</v>
      </c>
      <c r="N600" s="17">
        <f>C599*AM600/AD601</f>
        <v>4</v>
      </c>
      <c r="O600" s="17">
        <f>C599*AN600/AD601</f>
        <v>3.2</v>
      </c>
      <c r="P600" s="17">
        <f>C599*AO600/AD601</f>
        <v>56</v>
      </c>
      <c r="Q600" s="17">
        <f>C599*AP600/AD601</f>
        <v>9.1999999999999993</v>
      </c>
      <c r="R600" s="17">
        <f>C599*AQ600/AD601</f>
        <v>5.6</v>
      </c>
      <c r="S600" s="17">
        <f>C599*AR600/AD601</f>
        <v>17.333333333333332</v>
      </c>
      <c r="T600" s="17">
        <f>C599*AS600/AD601</f>
        <v>0.23999999999999996</v>
      </c>
      <c r="U600" s="17">
        <f>C599*AT600/AD601</f>
        <v>1.2</v>
      </c>
      <c r="V600" s="17">
        <f>C599*AU600/AD601</f>
        <v>0.11999999999999998</v>
      </c>
      <c r="W600" s="17">
        <f>C599*AV600/AD601</f>
        <v>6.8</v>
      </c>
      <c r="X600" s="17"/>
      <c r="Y600" s="17"/>
      <c r="AB600" s="179" t="s">
        <v>169</v>
      </c>
      <c r="AC600" s="56">
        <v>33.9</v>
      </c>
      <c r="AD600" s="57">
        <v>30</v>
      </c>
      <c r="AE600" s="56">
        <v>0.2</v>
      </c>
      <c r="AF600" s="57">
        <v>0</v>
      </c>
      <c r="AG600" s="56">
        <v>0.8</v>
      </c>
      <c r="AH600" s="56">
        <v>4.2</v>
      </c>
      <c r="AI600" s="71">
        <v>0.01</v>
      </c>
      <c r="AJ600" s="71">
        <v>0.01</v>
      </c>
      <c r="AK600" s="19">
        <v>3</v>
      </c>
      <c r="AL600" s="57">
        <v>0</v>
      </c>
      <c r="AM600" s="57">
        <v>3</v>
      </c>
      <c r="AN600" s="56">
        <v>2.4</v>
      </c>
      <c r="AO600" s="57">
        <v>42</v>
      </c>
      <c r="AP600" s="56">
        <v>6.9</v>
      </c>
      <c r="AQ600" s="56">
        <v>4.2</v>
      </c>
      <c r="AR600" s="57">
        <v>13</v>
      </c>
      <c r="AS600" s="71">
        <v>0.18</v>
      </c>
      <c r="AT600" s="20">
        <v>0.9</v>
      </c>
      <c r="AU600" s="71">
        <v>0.09</v>
      </c>
      <c r="AV600" s="20">
        <v>5.0999999999999996</v>
      </c>
    </row>
    <row r="601" spans="1:49" x14ac:dyDescent="0.3">
      <c r="A601" s="17"/>
      <c r="B601" s="156" t="s">
        <v>132</v>
      </c>
      <c r="C601" s="92"/>
      <c r="D601" s="17"/>
      <c r="E601" s="17"/>
      <c r="F601" s="18">
        <f>SUM(F600)</f>
        <v>0.26666666666666666</v>
      </c>
      <c r="G601" s="18">
        <f t="shared" ref="G601:W601" si="554">SUM(G600)</f>
        <v>0</v>
      </c>
      <c r="H601" s="18">
        <f t="shared" si="554"/>
        <v>1.0666666666666667</v>
      </c>
      <c r="I601" s="18">
        <f t="shared" si="554"/>
        <v>5.6</v>
      </c>
      <c r="J601" s="18">
        <f t="shared" si="554"/>
        <v>1.3333333333333334E-2</v>
      </c>
      <c r="K601" s="18">
        <f t="shared" si="554"/>
        <v>1.3333333333333334E-2</v>
      </c>
      <c r="L601" s="18">
        <f t="shared" si="554"/>
        <v>4</v>
      </c>
      <c r="M601" s="18">
        <f t="shared" si="554"/>
        <v>0</v>
      </c>
      <c r="N601" s="18">
        <f t="shared" si="554"/>
        <v>4</v>
      </c>
      <c r="O601" s="18">
        <f t="shared" si="554"/>
        <v>3.2</v>
      </c>
      <c r="P601" s="18">
        <f t="shared" si="554"/>
        <v>56</v>
      </c>
      <c r="Q601" s="18">
        <f t="shared" si="554"/>
        <v>9.1999999999999993</v>
      </c>
      <c r="R601" s="18">
        <f t="shared" si="554"/>
        <v>5.6</v>
      </c>
      <c r="S601" s="18">
        <f t="shared" si="554"/>
        <v>17.333333333333332</v>
      </c>
      <c r="T601" s="18">
        <f t="shared" si="554"/>
        <v>0.23999999999999996</v>
      </c>
      <c r="U601" s="18">
        <f t="shared" si="554"/>
        <v>1.2</v>
      </c>
      <c r="V601" s="18">
        <f t="shared" si="554"/>
        <v>0.11999999999999998</v>
      </c>
      <c r="W601" s="18">
        <f t="shared" si="554"/>
        <v>6.8</v>
      </c>
      <c r="X601" s="17"/>
      <c r="Y601" s="17"/>
      <c r="AB601" s="179" t="s">
        <v>132</v>
      </c>
      <c r="AC601" s="127"/>
      <c r="AD601" s="128">
        <v>30</v>
      </c>
      <c r="AE601" s="128">
        <f>AE600</f>
        <v>0.2</v>
      </c>
      <c r="AF601" s="128">
        <f t="shared" ref="AF601:AV601" si="555">AF600</f>
        <v>0</v>
      </c>
      <c r="AG601" s="128">
        <f t="shared" si="555"/>
        <v>0.8</v>
      </c>
      <c r="AH601" s="128">
        <f t="shared" si="555"/>
        <v>4.2</v>
      </c>
      <c r="AI601" s="128">
        <f t="shared" si="555"/>
        <v>0.01</v>
      </c>
      <c r="AJ601" s="128">
        <f t="shared" si="555"/>
        <v>0.01</v>
      </c>
      <c r="AK601" s="128">
        <f t="shared" si="555"/>
        <v>3</v>
      </c>
      <c r="AL601" s="128">
        <f t="shared" si="555"/>
        <v>0</v>
      </c>
      <c r="AM601" s="128">
        <f t="shared" si="555"/>
        <v>3</v>
      </c>
      <c r="AN601" s="128">
        <f t="shared" si="555"/>
        <v>2.4</v>
      </c>
      <c r="AO601" s="128">
        <f t="shared" si="555"/>
        <v>42</v>
      </c>
      <c r="AP601" s="128">
        <f t="shared" si="555"/>
        <v>6.9</v>
      </c>
      <c r="AQ601" s="128">
        <f t="shared" si="555"/>
        <v>4.2</v>
      </c>
      <c r="AR601" s="128">
        <f t="shared" si="555"/>
        <v>13</v>
      </c>
      <c r="AS601" s="128">
        <f t="shared" si="555"/>
        <v>0.18</v>
      </c>
      <c r="AT601" s="128">
        <f t="shared" si="555"/>
        <v>0.9</v>
      </c>
      <c r="AU601" s="128">
        <f t="shared" si="555"/>
        <v>0.09</v>
      </c>
      <c r="AV601" s="128">
        <f t="shared" si="555"/>
        <v>5.0999999999999996</v>
      </c>
    </row>
    <row r="602" spans="1:49" x14ac:dyDescent="0.3">
      <c r="A602" s="17" t="s">
        <v>107</v>
      </c>
      <c r="B602" s="17"/>
      <c r="C602" s="92">
        <v>150</v>
      </c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 t="s">
        <v>108</v>
      </c>
      <c r="Y602" s="17">
        <v>11</v>
      </c>
      <c r="AA602" t="s">
        <v>107</v>
      </c>
      <c r="AW602" t="s">
        <v>108</v>
      </c>
    </row>
    <row r="603" spans="1:49" ht="15" customHeight="1" x14ac:dyDescent="0.3">
      <c r="A603" s="17"/>
      <c r="B603" s="70" t="s">
        <v>36</v>
      </c>
      <c r="C603" s="92"/>
      <c r="D603" s="67">
        <f>C$602*AC603/AD$606</f>
        <v>5.2</v>
      </c>
      <c r="E603" s="17">
        <f>C$602*AD603/AD$606</f>
        <v>5.2</v>
      </c>
      <c r="F603" s="17">
        <f t="shared" ref="F603:O605" si="556">$C$602*AE603/$AD$606</f>
        <v>0</v>
      </c>
      <c r="G603" s="17">
        <f t="shared" si="556"/>
        <v>0</v>
      </c>
      <c r="H603" s="17">
        <f t="shared" si="556"/>
        <v>4.8</v>
      </c>
      <c r="I603" s="17">
        <f t="shared" si="556"/>
        <v>19.100000000000001</v>
      </c>
      <c r="J603" s="17">
        <f t="shared" si="556"/>
        <v>0</v>
      </c>
      <c r="K603" s="17">
        <f t="shared" si="556"/>
        <v>0</v>
      </c>
      <c r="L603" s="17">
        <f t="shared" si="556"/>
        <v>0</v>
      </c>
      <c r="M603" s="17">
        <f t="shared" si="556"/>
        <v>0</v>
      </c>
      <c r="N603" s="17">
        <f t="shared" si="556"/>
        <v>0</v>
      </c>
      <c r="O603" s="17">
        <f t="shared" si="556"/>
        <v>0</v>
      </c>
      <c r="P603" s="17">
        <f t="shared" ref="P603:W605" si="557">$C$602*AO603/$AD$606</f>
        <v>0.13</v>
      </c>
      <c r="Q603" s="17">
        <f t="shared" si="557"/>
        <v>0.1</v>
      </c>
      <c r="R603" s="17">
        <f t="shared" si="557"/>
        <v>0</v>
      </c>
      <c r="S603" s="17">
        <f t="shared" si="557"/>
        <v>0</v>
      </c>
      <c r="T603" s="17">
        <f t="shared" si="557"/>
        <v>0.01</v>
      </c>
      <c r="U603" s="17">
        <f t="shared" si="557"/>
        <v>0</v>
      </c>
      <c r="V603" s="17">
        <f t="shared" si="557"/>
        <v>0</v>
      </c>
      <c r="W603" s="17">
        <f t="shared" si="557"/>
        <v>0</v>
      </c>
      <c r="X603" s="17"/>
      <c r="Y603" s="17"/>
      <c r="AB603" s="86" t="s">
        <v>36</v>
      </c>
      <c r="AC603" s="56">
        <v>5.2</v>
      </c>
      <c r="AD603" s="56">
        <v>5.2</v>
      </c>
      <c r="AE603" s="57">
        <v>0</v>
      </c>
      <c r="AF603" s="57">
        <v>0</v>
      </c>
      <c r="AG603" s="56">
        <v>4.8</v>
      </c>
      <c r="AH603" s="56">
        <v>19.100000000000001</v>
      </c>
      <c r="AI603" s="62">
        <v>0</v>
      </c>
      <c r="AJ603" s="62">
        <v>0</v>
      </c>
      <c r="AK603" s="28">
        <v>0</v>
      </c>
      <c r="AL603" s="62">
        <v>0</v>
      </c>
      <c r="AM603" s="62">
        <v>0</v>
      </c>
      <c r="AN603" s="62">
        <v>0</v>
      </c>
      <c r="AO603" s="64">
        <v>0.13</v>
      </c>
      <c r="AP603" s="63">
        <v>0.1</v>
      </c>
      <c r="AQ603" s="62">
        <v>0</v>
      </c>
      <c r="AR603" s="62">
        <v>0</v>
      </c>
      <c r="AS603" s="64">
        <v>0.01</v>
      </c>
      <c r="AT603" s="28">
        <v>0</v>
      </c>
      <c r="AU603" s="62">
        <v>0</v>
      </c>
      <c r="AV603" s="28">
        <v>0</v>
      </c>
    </row>
    <row r="604" spans="1:49" ht="15" customHeight="1" x14ac:dyDescent="0.3">
      <c r="A604" s="17"/>
      <c r="B604" s="70" t="s">
        <v>87</v>
      </c>
      <c r="C604" s="92"/>
      <c r="D604" s="67">
        <f t="shared" ref="D604:D605" si="558">C$602*AC604/AD$606</f>
        <v>20.100000000000001</v>
      </c>
      <c r="E604" s="17">
        <f t="shared" ref="E604:E605" si="559">C$602*AD604/AD$606</f>
        <v>17.8</v>
      </c>
      <c r="F604" s="17">
        <f t="shared" si="556"/>
        <v>0.4</v>
      </c>
      <c r="G604" s="17">
        <f t="shared" si="556"/>
        <v>0</v>
      </c>
      <c r="H604" s="17">
        <f t="shared" si="556"/>
        <v>10.1</v>
      </c>
      <c r="I604" s="17">
        <f t="shared" si="556"/>
        <v>41.7</v>
      </c>
      <c r="J604" s="17">
        <f t="shared" si="556"/>
        <v>0</v>
      </c>
      <c r="K604" s="17">
        <f t="shared" si="556"/>
        <v>0</v>
      </c>
      <c r="L604" s="17">
        <f t="shared" si="556"/>
        <v>11.3</v>
      </c>
      <c r="M604" s="17">
        <f t="shared" si="556"/>
        <v>0</v>
      </c>
      <c r="N604" s="17">
        <f t="shared" si="556"/>
        <v>0.02</v>
      </c>
      <c r="O604" s="17">
        <f t="shared" si="556"/>
        <v>0</v>
      </c>
      <c r="P604" s="17">
        <f t="shared" si="557"/>
        <v>0</v>
      </c>
      <c r="Q604" s="17">
        <f t="shared" si="557"/>
        <v>37</v>
      </c>
      <c r="R604" s="17">
        <f t="shared" si="557"/>
        <v>1.6</v>
      </c>
      <c r="S604" s="17">
        <f t="shared" si="557"/>
        <v>3.2</v>
      </c>
      <c r="T604" s="17">
        <f t="shared" si="557"/>
        <v>0.05</v>
      </c>
      <c r="U604" s="17">
        <f t="shared" si="557"/>
        <v>0</v>
      </c>
      <c r="V604" s="17">
        <f t="shared" si="557"/>
        <v>0</v>
      </c>
      <c r="W604" s="17">
        <f t="shared" si="557"/>
        <v>0</v>
      </c>
      <c r="X604" s="17"/>
      <c r="Y604" s="17"/>
      <c r="AB604" s="86" t="s">
        <v>87</v>
      </c>
      <c r="AC604" s="56">
        <v>20.100000000000001</v>
      </c>
      <c r="AD604" s="299">
        <v>17.8</v>
      </c>
      <c r="AE604" s="56">
        <v>0.4</v>
      </c>
      <c r="AF604" s="57">
        <v>0</v>
      </c>
      <c r="AG604" s="56">
        <v>10.1</v>
      </c>
      <c r="AH604" s="56">
        <v>41.7</v>
      </c>
      <c r="AI604" s="62">
        <v>0</v>
      </c>
      <c r="AJ604" s="62">
        <v>0</v>
      </c>
      <c r="AK604" s="30">
        <v>11.3</v>
      </c>
      <c r="AL604" s="62">
        <v>0</v>
      </c>
      <c r="AM604" s="64">
        <v>0.02</v>
      </c>
      <c r="AN604" s="62">
        <v>0</v>
      </c>
      <c r="AO604" s="62">
        <v>0</v>
      </c>
      <c r="AP604" s="62">
        <v>37</v>
      </c>
      <c r="AQ604" s="63">
        <v>1.6</v>
      </c>
      <c r="AR604" s="63">
        <v>3.2</v>
      </c>
      <c r="AS604" s="64">
        <v>0.05</v>
      </c>
      <c r="AT604" s="28">
        <v>0</v>
      </c>
      <c r="AU604" s="62">
        <v>0</v>
      </c>
      <c r="AV604" s="28">
        <v>0</v>
      </c>
    </row>
    <row r="605" spans="1:49" x14ac:dyDescent="0.3">
      <c r="A605" s="17"/>
      <c r="B605" s="70" t="s">
        <v>39</v>
      </c>
      <c r="C605" s="92"/>
      <c r="D605" s="67">
        <f t="shared" si="558"/>
        <v>142.5</v>
      </c>
      <c r="E605" s="17">
        <f t="shared" si="559"/>
        <v>142.5</v>
      </c>
      <c r="F605" s="17">
        <f t="shared" si="556"/>
        <v>0</v>
      </c>
      <c r="G605" s="17">
        <f t="shared" si="556"/>
        <v>0</v>
      </c>
      <c r="H605" s="17">
        <f t="shared" si="556"/>
        <v>0</v>
      </c>
      <c r="I605" s="17">
        <f t="shared" si="556"/>
        <v>0</v>
      </c>
      <c r="J605" s="17">
        <f t="shared" si="556"/>
        <v>0</v>
      </c>
      <c r="K605" s="17">
        <f t="shared" si="556"/>
        <v>0</v>
      </c>
      <c r="L605" s="17">
        <f t="shared" si="556"/>
        <v>0</v>
      </c>
      <c r="M605" s="17">
        <f t="shared" si="556"/>
        <v>0</v>
      </c>
      <c r="N605" s="17">
        <f t="shared" si="556"/>
        <v>0</v>
      </c>
      <c r="O605" s="17">
        <f t="shared" si="556"/>
        <v>0</v>
      </c>
      <c r="P605" s="17">
        <f t="shared" si="557"/>
        <v>0</v>
      </c>
      <c r="Q605" s="17">
        <f t="shared" si="557"/>
        <v>0</v>
      </c>
      <c r="R605" s="17">
        <f t="shared" si="557"/>
        <v>0</v>
      </c>
      <c r="S605" s="17">
        <f t="shared" si="557"/>
        <v>0</v>
      </c>
      <c r="T605" s="17">
        <f t="shared" si="557"/>
        <v>0</v>
      </c>
      <c r="U605" s="17">
        <f t="shared" si="557"/>
        <v>0</v>
      </c>
      <c r="V605" s="17">
        <f t="shared" si="557"/>
        <v>0</v>
      </c>
      <c r="W605" s="17">
        <f t="shared" si="557"/>
        <v>0</v>
      </c>
      <c r="X605" s="17"/>
      <c r="Y605" s="17"/>
      <c r="AB605" s="86" t="s">
        <v>39</v>
      </c>
      <c r="AC605" s="56">
        <v>142.5</v>
      </c>
      <c r="AD605" s="56">
        <v>142.5</v>
      </c>
      <c r="AE605" s="57">
        <v>0</v>
      </c>
      <c r="AF605" s="57">
        <v>0</v>
      </c>
      <c r="AG605" s="57">
        <v>0</v>
      </c>
      <c r="AH605" s="57">
        <v>0</v>
      </c>
      <c r="AI605" s="62">
        <v>0</v>
      </c>
      <c r="AJ605" s="62">
        <v>0</v>
      </c>
      <c r="AK605" s="28">
        <v>0</v>
      </c>
      <c r="AL605" s="62">
        <v>0</v>
      </c>
      <c r="AM605" s="62">
        <v>0</v>
      </c>
      <c r="AN605" s="62">
        <v>0</v>
      </c>
      <c r="AO605" s="62">
        <v>0</v>
      </c>
      <c r="AP605" s="62">
        <v>0</v>
      </c>
      <c r="AQ605" s="62">
        <v>0</v>
      </c>
      <c r="AR605" s="62">
        <v>0</v>
      </c>
      <c r="AS605" s="62">
        <v>0</v>
      </c>
      <c r="AT605" s="28">
        <v>0</v>
      </c>
      <c r="AU605" s="62">
        <v>0</v>
      </c>
      <c r="AV605" s="28">
        <v>0</v>
      </c>
    </row>
    <row r="606" spans="1:49" x14ac:dyDescent="0.3">
      <c r="A606" s="17"/>
      <c r="B606" s="69" t="s">
        <v>40</v>
      </c>
      <c r="C606" s="92"/>
      <c r="D606" s="17"/>
      <c r="E606" s="17"/>
      <c r="F606" s="18">
        <f>SUM(F603:F605)</f>
        <v>0.4</v>
      </c>
      <c r="G606" s="18">
        <f t="shared" ref="G606:W606" si="560">SUM(G603:G605)</f>
        <v>0</v>
      </c>
      <c r="H606" s="18">
        <f t="shared" si="560"/>
        <v>14.899999999999999</v>
      </c>
      <c r="I606" s="18">
        <f t="shared" si="560"/>
        <v>60.800000000000004</v>
      </c>
      <c r="J606" s="18">
        <f t="shared" si="560"/>
        <v>0</v>
      </c>
      <c r="K606" s="18">
        <f t="shared" si="560"/>
        <v>0</v>
      </c>
      <c r="L606" s="18">
        <f t="shared" si="560"/>
        <v>11.3</v>
      </c>
      <c r="M606" s="18">
        <f t="shared" si="560"/>
        <v>0</v>
      </c>
      <c r="N606" s="18">
        <f t="shared" si="560"/>
        <v>0.02</v>
      </c>
      <c r="O606" s="18">
        <f t="shared" si="560"/>
        <v>0</v>
      </c>
      <c r="P606" s="18">
        <f t="shared" si="560"/>
        <v>0.13</v>
      </c>
      <c r="Q606" s="18">
        <f t="shared" si="560"/>
        <v>37.1</v>
      </c>
      <c r="R606" s="18">
        <f t="shared" si="560"/>
        <v>1.6</v>
      </c>
      <c r="S606" s="18">
        <f t="shared" si="560"/>
        <v>3.2</v>
      </c>
      <c r="T606" s="18">
        <f t="shared" si="560"/>
        <v>6.0000000000000005E-2</v>
      </c>
      <c r="U606" s="18">
        <f t="shared" si="560"/>
        <v>0</v>
      </c>
      <c r="V606" s="18">
        <f t="shared" si="560"/>
        <v>0</v>
      </c>
      <c r="W606" s="18">
        <f t="shared" si="560"/>
        <v>0</v>
      </c>
      <c r="X606" s="17"/>
      <c r="Y606" s="17"/>
      <c r="AB606" s="87" t="s">
        <v>40</v>
      </c>
      <c r="AC606" s="59"/>
      <c r="AD606" s="60">
        <v>150</v>
      </c>
      <c r="AE606" s="61">
        <v>0.4</v>
      </c>
      <c r="AF606" s="60">
        <v>0</v>
      </c>
      <c r="AG606" s="61">
        <v>14.9</v>
      </c>
      <c r="AH606" s="61">
        <v>60.8</v>
      </c>
      <c r="AI606" s="66">
        <v>0</v>
      </c>
      <c r="AJ606" s="66">
        <v>0</v>
      </c>
      <c r="AK606" s="47">
        <v>11.3</v>
      </c>
      <c r="AL606" s="66">
        <v>0</v>
      </c>
      <c r="AM606" s="65">
        <v>0.02</v>
      </c>
      <c r="AN606" s="66">
        <v>0</v>
      </c>
      <c r="AO606" s="65">
        <v>0.13</v>
      </c>
      <c r="AP606" s="66">
        <v>37</v>
      </c>
      <c r="AQ606" s="83">
        <v>1.6</v>
      </c>
      <c r="AR606" s="83">
        <v>3.2</v>
      </c>
      <c r="AS606" s="65">
        <v>0.06</v>
      </c>
      <c r="AT606" s="32">
        <v>0</v>
      </c>
      <c r="AU606" s="66">
        <v>0</v>
      </c>
      <c r="AV606" s="32">
        <v>0</v>
      </c>
    </row>
    <row r="607" spans="1:49" ht="15" customHeight="1" x14ac:dyDescent="0.3">
      <c r="A607" s="70" t="s">
        <v>109</v>
      </c>
      <c r="B607" s="70"/>
      <c r="C607" s="92">
        <v>40</v>
      </c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 t="s">
        <v>96</v>
      </c>
      <c r="Y607" s="17">
        <v>12</v>
      </c>
      <c r="AA607" s="89" t="s">
        <v>109</v>
      </c>
      <c r="AB607" s="89"/>
      <c r="AW607" t="s">
        <v>96</v>
      </c>
    </row>
    <row r="608" spans="1:49" ht="13.5" customHeight="1" x14ac:dyDescent="0.3">
      <c r="A608" s="17"/>
      <c r="B608" s="70" t="s">
        <v>109</v>
      </c>
      <c r="C608" s="92"/>
      <c r="D608" s="17">
        <f>C607*AC608/AD609</f>
        <v>40</v>
      </c>
      <c r="E608" s="17">
        <f>C607*AD608/AD609</f>
        <v>40</v>
      </c>
      <c r="F608" s="17">
        <f>C607*AE608/AD609</f>
        <v>2.6666666666666665</v>
      </c>
      <c r="G608" s="17">
        <f>C607*AF608/AD609</f>
        <v>0.53333333333333333</v>
      </c>
      <c r="H608" s="17">
        <f>C607*AG608/AD609</f>
        <v>15.866666666666667</v>
      </c>
      <c r="I608" s="17">
        <f>C607*AH608/AD609</f>
        <v>78.266666666666666</v>
      </c>
      <c r="J608" s="17">
        <f>C607*AI608/AD609</f>
        <v>0</v>
      </c>
      <c r="K608" s="17">
        <f>C607*AJ608/AD609</f>
        <v>0</v>
      </c>
      <c r="L608" s="17">
        <f>C607*AK608/AD609</f>
        <v>0</v>
      </c>
      <c r="M608" s="17">
        <f>C607*AL608/AD609</f>
        <v>0</v>
      </c>
      <c r="N608" s="17">
        <f>C607*AM608/AD609</f>
        <v>0</v>
      </c>
      <c r="O608" s="17">
        <f>C607*AN608/AD609</f>
        <v>0</v>
      </c>
      <c r="P608" s="17">
        <f>C607*AO608/AD609</f>
        <v>0</v>
      </c>
      <c r="Q608" s="17">
        <f>C607*AP608/AD609</f>
        <v>0</v>
      </c>
      <c r="R608" s="17">
        <f>C607*AQ608/AD609</f>
        <v>0</v>
      </c>
      <c r="S608" s="17">
        <f>C607*AR608/AD609</f>
        <v>0</v>
      </c>
      <c r="T608" s="17">
        <f>C607*AS608/AD609</f>
        <v>0</v>
      </c>
      <c r="U608" s="17">
        <f>C607*AT608/AD609</f>
        <v>0</v>
      </c>
      <c r="V608" s="17">
        <f>C607*AU608/AD609</f>
        <v>0</v>
      </c>
      <c r="W608" s="17">
        <f>C607*AV608/AD609</f>
        <v>0</v>
      </c>
      <c r="X608" s="17"/>
      <c r="Y608" s="17"/>
      <c r="AB608" s="70" t="s">
        <v>109</v>
      </c>
      <c r="AC608" s="101">
        <v>30</v>
      </c>
      <c r="AD608" s="101">
        <v>30</v>
      </c>
      <c r="AE608" s="102">
        <v>2</v>
      </c>
      <c r="AF608" s="103">
        <v>0.4</v>
      </c>
      <c r="AG608" s="103">
        <v>11.9</v>
      </c>
      <c r="AH608" s="103">
        <v>58.7</v>
      </c>
      <c r="AI608" s="17"/>
      <c r="AJ608" s="17"/>
      <c r="AK608" s="17"/>
      <c r="AL608" s="17"/>
      <c r="AM608" s="17"/>
      <c r="AN608" s="17"/>
      <c r="AO608" s="17"/>
      <c r="AP608" s="17"/>
      <c r="AQ608" s="17"/>
      <c r="AR608" s="17"/>
      <c r="AS608" s="17"/>
      <c r="AT608" s="17"/>
      <c r="AU608" s="17"/>
      <c r="AV608" s="17"/>
    </row>
    <row r="609" spans="1:49" x14ac:dyDescent="0.3">
      <c r="A609" s="17"/>
      <c r="B609" s="69" t="s">
        <v>40</v>
      </c>
      <c r="C609" s="92"/>
      <c r="D609" s="17"/>
      <c r="E609" s="17"/>
      <c r="F609" s="18">
        <f>SUM(F608)</f>
        <v>2.6666666666666665</v>
      </c>
      <c r="G609" s="18">
        <f t="shared" ref="G609:W609" si="561">SUM(G608)</f>
        <v>0.53333333333333333</v>
      </c>
      <c r="H609" s="18">
        <f t="shared" si="561"/>
        <v>15.866666666666667</v>
      </c>
      <c r="I609" s="18">
        <f t="shared" si="561"/>
        <v>78.266666666666666</v>
      </c>
      <c r="J609" s="18">
        <f t="shared" si="561"/>
        <v>0</v>
      </c>
      <c r="K609" s="18">
        <f t="shared" si="561"/>
        <v>0</v>
      </c>
      <c r="L609" s="18">
        <f t="shared" si="561"/>
        <v>0</v>
      </c>
      <c r="M609" s="18">
        <f t="shared" si="561"/>
        <v>0</v>
      </c>
      <c r="N609" s="18">
        <f t="shared" si="561"/>
        <v>0</v>
      </c>
      <c r="O609" s="18">
        <f t="shared" si="561"/>
        <v>0</v>
      </c>
      <c r="P609" s="18">
        <f t="shared" si="561"/>
        <v>0</v>
      </c>
      <c r="Q609" s="18">
        <f t="shared" si="561"/>
        <v>0</v>
      </c>
      <c r="R609" s="18">
        <f t="shared" si="561"/>
        <v>0</v>
      </c>
      <c r="S609" s="18">
        <f t="shared" si="561"/>
        <v>0</v>
      </c>
      <c r="T609" s="18">
        <f t="shared" si="561"/>
        <v>0</v>
      </c>
      <c r="U609" s="18">
        <f t="shared" si="561"/>
        <v>0</v>
      </c>
      <c r="V609" s="18">
        <f t="shared" si="561"/>
        <v>0</v>
      </c>
      <c r="W609" s="18">
        <f t="shared" si="561"/>
        <v>0</v>
      </c>
      <c r="X609" s="17"/>
      <c r="Y609" s="17"/>
      <c r="AB609" s="87" t="s">
        <v>40</v>
      </c>
      <c r="AC609" s="100">
        <v>30</v>
      </c>
      <c r="AD609" s="100">
        <v>30</v>
      </c>
      <c r="AE609" s="104">
        <f>AE608</f>
        <v>2</v>
      </c>
      <c r="AF609" s="104">
        <f t="shared" ref="AF609:AV609" si="562">AF608</f>
        <v>0.4</v>
      </c>
      <c r="AG609" s="104">
        <f t="shared" si="562"/>
        <v>11.9</v>
      </c>
      <c r="AH609" s="104">
        <f t="shared" si="562"/>
        <v>58.7</v>
      </c>
      <c r="AI609" s="104">
        <f t="shared" si="562"/>
        <v>0</v>
      </c>
      <c r="AJ609" s="104">
        <f t="shared" si="562"/>
        <v>0</v>
      </c>
      <c r="AK609" s="104">
        <f t="shared" si="562"/>
        <v>0</v>
      </c>
      <c r="AL609" s="104">
        <f t="shared" si="562"/>
        <v>0</v>
      </c>
      <c r="AM609" s="104">
        <f t="shared" si="562"/>
        <v>0</v>
      </c>
      <c r="AN609" s="104">
        <f t="shared" si="562"/>
        <v>0</v>
      </c>
      <c r="AO609" s="104">
        <f t="shared" si="562"/>
        <v>0</v>
      </c>
      <c r="AP609" s="104">
        <f t="shared" si="562"/>
        <v>0</v>
      </c>
      <c r="AQ609" s="104">
        <f t="shared" si="562"/>
        <v>0</v>
      </c>
      <c r="AR609" s="104">
        <f t="shared" si="562"/>
        <v>0</v>
      </c>
      <c r="AS609" s="104">
        <f t="shared" si="562"/>
        <v>0</v>
      </c>
      <c r="AT609" s="104">
        <f t="shared" si="562"/>
        <v>0</v>
      </c>
      <c r="AU609" s="104">
        <f t="shared" si="562"/>
        <v>0</v>
      </c>
      <c r="AV609" s="104">
        <f t="shared" si="562"/>
        <v>0</v>
      </c>
    </row>
    <row r="610" spans="1:49" ht="18" x14ac:dyDescent="0.35">
      <c r="A610" s="110" t="s">
        <v>133</v>
      </c>
      <c r="B610" s="110"/>
      <c r="C610" s="119">
        <f>SUM(C564:C609)</f>
        <v>690</v>
      </c>
      <c r="D610" s="119">
        <f t="shared" ref="D610:E610" si="563">SUM(D564:D609)</f>
        <v>1008.4493333333334</v>
      </c>
      <c r="E610" s="119">
        <f t="shared" si="563"/>
        <v>1020.9059999999999</v>
      </c>
      <c r="F610" s="134">
        <f>SUM(F576+F590+F598+F601+F606+F609)</f>
        <v>22.877333333333333</v>
      </c>
      <c r="G610" s="134">
        <f t="shared" ref="G610:W610" si="564">SUM(G576+G590+G598+G601+G606+G609)</f>
        <v>22.606666666666666</v>
      </c>
      <c r="H610" s="134">
        <f t="shared" si="564"/>
        <v>205.83266666666668</v>
      </c>
      <c r="I610" s="134">
        <f t="shared" si="564"/>
        <v>886.74199999999985</v>
      </c>
      <c r="J610" s="134">
        <f t="shared" si="564"/>
        <v>0.9250666666666667</v>
      </c>
      <c r="K610" s="134">
        <f t="shared" si="564"/>
        <v>0.70353333333333334</v>
      </c>
      <c r="L610" s="134">
        <f t="shared" si="564"/>
        <v>159.53660000000002</v>
      </c>
      <c r="M610" s="134">
        <f t="shared" si="564"/>
        <v>0.17166666666666669</v>
      </c>
      <c r="N610" s="134">
        <f t="shared" si="564"/>
        <v>95.929200000000009</v>
      </c>
      <c r="O610" s="134">
        <f t="shared" si="564"/>
        <v>494.42586666666665</v>
      </c>
      <c r="P610" s="134">
        <f t="shared" si="564"/>
        <v>5001.6388666666671</v>
      </c>
      <c r="Q610" s="134">
        <f t="shared" si="564"/>
        <v>223.3013333333333</v>
      </c>
      <c r="R610" s="134">
        <f t="shared" si="564"/>
        <v>243.03333333333333</v>
      </c>
      <c r="S610" s="134">
        <f t="shared" si="564"/>
        <v>703.95533333333344</v>
      </c>
      <c r="T610" s="134">
        <f t="shared" si="564"/>
        <v>10.196533333333335</v>
      </c>
      <c r="U610" s="134">
        <f t="shared" si="564"/>
        <v>114.434</v>
      </c>
      <c r="V610" s="134">
        <f t="shared" si="564"/>
        <v>7.3266</v>
      </c>
      <c r="W610" s="134">
        <f t="shared" si="564"/>
        <v>373.17600000000004</v>
      </c>
      <c r="X610" s="110"/>
      <c r="Y610" s="110"/>
    </row>
    <row r="611" spans="1:49" ht="18" x14ac:dyDescent="0.35">
      <c r="A611" s="110" t="s">
        <v>144</v>
      </c>
      <c r="B611" s="110"/>
      <c r="C611" s="119"/>
      <c r="D611" s="110"/>
      <c r="E611" s="110"/>
      <c r="F611" s="110"/>
      <c r="G611" s="110"/>
      <c r="H611" s="110"/>
      <c r="I611" s="110"/>
      <c r="J611" s="110"/>
      <c r="K611" s="110"/>
      <c r="L611" s="110"/>
      <c r="M611" s="110"/>
      <c r="N611" s="110"/>
      <c r="O611" s="110"/>
      <c r="P611" s="110"/>
      <c r="Q611" s="110"/>
      <c r="R611" s="110"/>
      <c r="S611" s="110"/>
      <c r="T611" s="110"/>
      <c r="U611" s="110"/>
      <c r="V611" s="110"/>
      <c r="W611" s="110"/>
      <c r="X611" s="110"/>
      <c r="Y611" s="110"/>
    </row>
    <row r="612" spans="1:49" ht="15" customHeight="1" x14ac:dyDescent="0.3">
      <c r="A612" s="17" t="s">
        <v>171</v>
      </c>
      <c r="B612" s="17"/>
      <c r="C612" s="92">
        <v>109</v>
      </c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 t="s">
        <v>172</v>
      </c>
      <c r="Y612" s="17">
        <v>35</v>
      </c>
      <c r="AA612" t="s">
        <v>171</v>
      </c>
      <c r="AW612" t="s">
        <v>172</v>
      </c>
    </row>
    <row r="613" spans="1:49" ht="27.6" x14ac:dyDescent="0.3">
      <c r="A613" s="17"/>
      <c r="B613" s="70" t="s">
        <v>48</v>
      </c>
      <c r="C613" s="92"/>
      <c r="D613" s="67">
        <f>C$612*AC613/AD$617</f>
        <v>1.67642</v>
      </c>
      <c r="E613" s="17">
        <f>C$612*AD613/AD$617</f>
        <v>1.6753299999999998</v>
      </c>
      <c r="F613" s="17">
        <f>$C$612*AE613/$AD$617</f>
        <v>7.956999999999999</v>
      </c>
      <c r="G613" s="17">
        <f t="shared" ref="G613:W616" si="565">$C$612*AF613/$AD$617</f>
        <v>6.7580000000000009</v>
      </c>
      <c r="H613" s="17">
        <f t="shared" si="565"/>
        <v>0.436</v>
      </c>
      <c r="I613" s="17">
        <f t="shared" si="565"/>
        <v>94.83</v>
      </c>
      <c r="J613" s="17">
        <f t="shared" si="565"/>
        <v>3.27E-2</v>
      </c>
      <c r="K613" s="17">
        <f t="shared" si="565"/>
        <v>0.22889999999999999</v>
      </c>
      <c r="L613" s="17">
        <f t="shared" si="565"/>
        <v>104.64</v>
      </c>
      <c r="M613" s="17">
        <f t="shared" si="565"/>
        <v>1.4715</v>
      </c>
      <c r="N613" s="17">
        <f t="shared" si="565"/>
        <v>0</v>
      </c>
      <c r="O613" s="17">
        <f t="shared" si="565"/>
        <v>68.67</v>
      </c>
      <c r="P613" s="17">
        <f t="shared" si="565"/>
        <v>78.48</v>
      </c>
      <c r="Q613" s="17">
        <f t="shared" si="565"/>
        <v>32.700000000000003</v>
      </c>
      <c r="R613" s="17">
        <f t="shared" si="565"/>
        <v>6.976</v>
      </c>
      <c r="S613" s="17">
        <f t="shared" si="565"/>
        <v>112.27</v>
      </c>
      <c r="T613" s="17">
        <f t="shared" si="565"/>
        <v>1.4606000000000001</v>
      </c>
      <c r="U613" s="17">
        <f t="shared" si="565"/>
        <v>13.08</v>
      </c>
      <c r="V613" s="17">
        <f t="shared" si="565"/>
        <v>18.094000000000001</v>
      </c>
      <c r="W613" s="17">
        <f t="shared" si="565"/>
        <v>37.06</v>
      </c>
      <c r="X613" s="17"/>
      <c r="Y613" s="17"/>
      <c r="AB613" s="86" t="s">
        <v>48</v>
      </c>
      <c r="AC613" s="56">
        <v>1.538</v>
      </c>
      <c r="AD613" s="56">
        <v>1.5369999999999999</v>
      </c>
      <c r="AE613" s="56">
        <v>7.3</v>
      </c>
      <c r="AF613" s="56">
        <v>6.2</v>
      </c>
      <c r="AG613" s="56">
        <v>0.4</v>
      </c>
      <c r="AH613" s="57">
        <v>87</v>
      </c>
      <c r="AI613" s="71">
        <v>0.03</v>
      </c>
      <c r="AJ613" s="71">
        <v>0.21</v>
      </c>
      <c r="AK613" s="19">
        <v>96</v>
      </c>
      <c r="AL613" s="71">
        <v>1.35</v>
      </c>
      <c r="AM613" s="57">
        <v>0</v>
      </c>
      <c r="AN613" s="57">
        <v>63</v>
      </c>
      <c r="AO613" s="57">
        <v>72</v>
      </c>
      <c r="AP613" s="57">
        <v>30</v>
      </c>
      <c r="AQ613" s="56">
        <v>6.4</v>
      </c>
      <c r="AR613" s="57">
        <v>103</v>
      </c>
      <c r="AS613" s="71">
        <v>1.34</v>
      </c>
      <c r="AT613" s="39">
        <v>12</v>
      </c>
      <c r="AU613" s="56">
        <v>16.600000000000001</v>
      </c>
      <c r="AV613" s="19">
        <v>34</v>
      </c>
    </row>
    <row r="614" spans="1:49" ht="15" customHeight="1" x14ac:dyDescent="0.3">
      <c r="A614" s="17"/>
      <c r="B614" s="70" t="s">
        <v>35</v>
      </c>
      <c r="C614" s="92"/>
      <c r="D614" s="67">
        <f t="shared" ref="D614:D616" si="566">C$612*AC614/AD$617</f>
        <v>54.5</v>
      </c>
      <c r="E614" s="17">
        <f t="shared" ref="E614:E616" si="567">C$612*AD614/AD$617</f>
        <v>54.5</v>
      </c>
      <c r="F614" s="17">
        <f t="shared" ref="F614:F616" si="568">$C$612*AE614/$AD$617</f>
        <v>1.1990000000000001</v>
      </c>
      <c r="G614" s="17">
        <f t="shared" si="565"/>
        <v>0.98100000000000009</v>
      </c>
      <c r="H614" s="17">
        <f t="shared" si="565"/>
        <v>1.8529999999999998</v>
      </c>
      <c r="I614" s="17">
        <f t="shared" si="565"/>
        <v>20.164999999999999</v>
      </c>
      <c r="J614" s="17">
        <f t="shared" si="565"/>
        <v>1.09E-2</v>
      </c>
      <c r="K614" s="17">
        <f t="shared" si="565"/>
        <v>5.45E-2</v>
      </c>
      <c r="L614" s="17">
        <f t="shared" si="565"/>
        <v>5.5372000000000003</v>
      </c>
      <c r="M614" s="17">
        <f t="shared" si="565"/>
        <v>0</v>
      </c>
      <c r="N614" s="17">
        <f t="shared" si="565"/>
        <v>0.218</v>
      </c>
      <c r="O614" s="17">
        <f t="shared" si="565"/>
        <v>16.350000000000001</v>
      </c>
      <c r="P614" s="17">
        <f t="shared" si="565"/>
        <v>51.23</v>
      </c>
      <c r="Q614" s="17">
        <f t="shared" si="565"/>
        <v>44.69</v>
      </c>
      <c r="R614" s="17">
        <f t="shared" si="565"/>
        <v>5.1230000000000011</v>
      </c>
      <c r="S614" s="17">
        <f t="shared" si="565"/>
        <v>32.700000000000003</v>
      </c>
      <c r="T614" s="17">
        <f t="shared" si="565"/>
        <v>3.27E-2</v>
      </c>
      <c r="U614" s="17">
        <f t="shared" si="565"/>
        <v>3.8149999999999999</v>
      </c>
      <c r="V614" s="17">
        <f t="shared" si="565"/>
        <v>0.74120000000000008</v>
      </c>
      <c r="W614" s="17">
        <f t="shared" si="565"/>
        <v>8.3930000000000007</v>
      </c>
      <c r="X614" s="17"/>
      <c r="Y614" s="17"/>
      <c r="AB614" s="86" t="s">
        <v>35</v>
      </c>
      <c r="AC614" s="299">
        <v>50</v>
      </c>
      <c r="AD614" s="299">
        <v>50</v>
      </c>
      <c r="AE614" s="56">
        <v>1.1000000000000001</v>
      </c>
      <c r="AF614" s="56">
        <v>0.9</v>
      </c>
      <c r="AG614" s="56">
        <v>1.7</v>
      </c>
      <c r="AH614" s="56">
        <v>18.5</v>
      </c>
      <c r="AI614" s="71">
        <v>0.01</v>
      </c>
      <c r="AJ614" s="71">
        <v>0.05</v>
      </c>
      <c r="AK614" s="21">
        <v>5.08</v>
      </c>
      <c r="AL614" s="57">
        <v>0</v>
      </c>
      <c r="AM614" s="56">
        <v>0.2</v>
      </c>
      <c r="AN614" s="57">
        <v>15</v>
      </c>
      <c r="AO614" s="57">
        <v>47</v>
      </c>
      <c r="AP614" s="57">
        <v>41</v>
      </c>
      <c r="AQ614" s="56">
        <v>4.7</v>
      </c>
      <c r="AR614" s="57">
        <v>30</v>
      </c>
      <c r="AS614" s="71">
        <v>0.03</v>
      </c>
      <c r="AT614" s="24">
        <v>3.5</v>
      </c>
      <c r="AU614" s="71">
        <v>0.68</v>
      </c>
      <c r="AV614" s="20">
        <v>7.7</v>
      </c>
    </row>
    <row r="615" spans="1:49" ht="15" customHeight="1" x14ac:dyDescent="0.3">
      <c r="A615" s="17"/>
      <c r="B615" s="70" t="s">
        <v>37</v>
      </c>
      <c r="C615" s="92"/>
      <c r="D615" s="67">
        <f t="shared" si="566"/>
        <v>4.3600000000000003</v>
      </c>
      <c r="E615" s="17">
        <f t="shared" si="567"/>
        <v>4.3600000000000003</v>
      </c>
      <c r="F615" s="17">
        <f t="shared" si="568"/>
        <v>0.109</v>
      </c>
      <c r="G615" s="17">
        <f t="shared" si="565"/>
        <v>5.3410000000000002</v>
      </c>
      <c r="H615" s="17">
        <f t="shared" si="565"/>
        <v>0.109</v>
      </c>
      <c r="I615" s="17">
        <f t="shared" si="565"/>
        <v>48.614000000000004</v>
      </c>
      <c r="J615" s="17">
        <f t="shared" si="565"/>
        <v>0</v>
      </c>
      <c r="K615" s="17">
        <f t="shared" si="565"/>
        <v>1.09E-2</v>
      </c>
      <c r="L615" s="17">
        <f t="shared" si="565"/>
        <v>22.562999999999999</v>
      </c>
      <c r="M615" s="17">
        <f t="shared" si="565"/>
        <v>0.109</v>
      </c>
      <c r="N615" s="17">
        <f t="shared" si="565"/>
        <v>0</v>
      </c>
      <c r="O615" s="17">
        <f t="shared" si="565"/>
        <v>0.98100000000000009</v>
      </c>
      <c r="P615" s="17">
        <f t="shared" si="565"/>
        <v>2.0709999999999997</v>
      </c>
      <c r="Q615" s="17">
        <f t="shared" si="565"/>
        <v>1.744</v>
      </c>
      <c r="R615" s="17">
        <f t="shared" si="565"/>
        <v>0</v>
      </c>
      <c r="S615" s="17">
        <f t="shared" si="565"/>
        <v>2.1800000000000002</v>
      </c>
      <c r="T615" s="17">
        <f t="shared" si="565"/>
        <v>1.09E-2</v>
      </c>
      <c r="U615" s="17">
        <f t="shared" si="565"/>
        <v>0</v>
      </c>
      <c r="V615" s="17">
        <f t="shared" si="565"/>
        <v>7.6300000000000007E-2</v>
      </c>
      <c r="W615" s="17">
        <f t="shared" si="565"/>
        <v>0.218</v>
      </c>
      <c r="X615" s="17"/>
      <c r="Y615" s="17"/>
      <c r="AB615" s="86" t="s">
        <v>37</v>
      </c>
      <c r="AC615" s="299">
        <v>4</v>
      </c>
      <c r="AD615" s="299">
        <v>4</v>
      </c>
      <c r="AE615" s="56">
        <v>0.1</v>
      </c>
      <c r="AF615" s="56">
        <v>4.9000000000000004</v>
      </c>
      <c r="AG615" s="56">
        <v>0.1</v>
      </c>
      <c r="AH615" s="56">
        <v>44.6</v>
      </c>
      <c r="AI615" s="57">
        <v>0</v>
      </c>
      <c r="AJ615" s="71">
        <v>0.01</v>
      </c>
      <c r="AK615" s="20">
        <v>20.7</v>
      </c>
      <c r="AL615" s="56">
        <v>0.1</v>
      </c>
      <c r="AM615" s="57">
        <v>0</v>
      </c>
      <c r="AN615" s="56">
        <v>0.9</v>
      </c>
      <c r="AO615" s="56">
        <v>1.9</v>
      </c>
      <c r="AP615" s="56">
        <v>1.6</v>
      </c>
      <c r="AQ615" s="57">
        <v>0</v>
      </c>
      <c r="AR615" s="57">
        <v>2</v>
      </c>
      <c r="AS615" s="71">
        <v>0.01</v>
      </c>
      <c r="AT615" s="25">
        <v>0</v>
      </c>
      <c r="AU615" s="71">
        <v>7.0000000000000007E-2</v>
      </c>
      <c r="AV615" s="20">
        <v>0.2</v>
      </c>
    </row>
    <row r="616" spans="1:49" ht="16.5" customHeight="1" x14ac:dyDescent="0.3">
      <c r="A616" s="17"/>
      <c r="B616" s="70" t="s">
        <v>38</v>
      </c>
      <c r="C616" s="92"/>
      <c r="D616" s="67">
        <f t="shared" si="566"/>
        <v>0.872</v>
      </c>
      <c r="E616" s="17">
        <f t="shared" si="567"/>
        <v>0.872</v>
      </c>
      <c r="F616" s="17">
        <f t="shared" si="568"/>
        <v>0</v>
      </c>
      <c r="G616" s="17">
        <f t="shared" si="565"/>
        <v>0</v>
      </c>
      <c r="H616" s="17">
        <f t="shared" si="565"/>
        <v>0</v>
      </c>
      <c r="I616" s="17">
        <f t="shared" si="565"/>
        <v>0</v>
      </c>
      <c r="J616" s="17">
        <f t="shared" si="565"/>
        <v>0</v>
      </c>
      <c r="K616" s="17">
        <f t="shared" si="565"/>
        <v>0</v>
      </c>
      <c r="L616" s="17">
        <f t="shared" si="565"/>
        <v>0</v>
      </c>
      <c r="M616" s="17">
        <f t="shared" si="565"/>
        <v>0</v>
      </c>
      <c r="N616" s="17">
        <f t="shared" si="565"/>
        <v>0</v>
      </c>
      <c r="O616" s="17">
        <f t="shared" si="565"/>
        <v>106.82</v>
      </c>
      <c r="P616" s="17">
        <f t="shared" si="565"/>
        <v>0</v>
      </c>
      <c r="Q616" s="17">
        <f t="shared" si="565"/>
        <v>1.1990000000000001</v>
      </c>
      <c r="R616" s="17">
        <f t="shared" si="565"/>
        <v>0.109</v>
      </c>
      <c r="S616" s="17">
        <f t="shared" si="565"/>
        <v>0.218</v>
      </c>
      <c r="T616" s="17">
        <f t="shared" si="565"/>
        <v>1.09E-2</v>
      </c>
      <c r="U616" s="17">
        <f t="shared" si="565"/>
        <v>14.17</v>
      </c>
      <c r="V616" s="17">
        <f t="shared" si="565"/>
        <v>0</v>
      </c>
      <c r="W616" s="17">
        <f t="shared" si="565"/>
        <v>0</v>
      </c>
      <c r="X616" s="17"/>
      <c r="Y616" s="17"/>
      <c r="AB616" s="86" t="s">
        <v>38</v>
      </c>
      <c r="AC616" s="299">
        <v>0.8</v>
      </c>
      <c r="AD616" s="299">
        <v>0.8</v>
      </c>
      <c r="AE616" s="57">
        <v>0</v>
      </c>
      <c r="AF616" s="57">
        <v>0</v>
      </c>
      <c r="AG616" s="57">
        <v>0</v>
      </c>
      <c r="AH616" s="57">
        <v>0</v>
      </c>
      <c r="AI616" s="57">
        <v>0</v>
      </c>
      <c r="AJ616" s="57">
        <v>0</v>
      </c>
      <c r="AK616" s="19">
        <v>0</v>
      </c>
      <c r="AL616" s="57">
        <v>0</v>
      </c>
      <c r="AM616" s="57">
        <v>0</v>
      </c>
      <c r="AN616" s="57">
        <v>98</v>
      </c>
      <c r="AO616" s="57">
        <v>0</v>
      </c>
      <c r="AP616" s="56">
        <v>1.1000000000000001</v>
      </c>
      <c r="AQ616" s="56">
        <v>0.1</v>
      </c>
      <c r="AR616" s="56">
        <v>0.2</v>
      </c>
      <c r="AS616" s="71">
        <v>0.01</v>
      </c>
      <c r="AT616" s="39">
        <v>13</v>
      </c>
      <c r="AU616" s="57">
        <v>0</v>
      </c>
      <c r="AV616" s="19">
        <v>0</v>
      </c>
    </row>
    <row r="617" spans="1:49" x14ac:dyDescent="0.3">
      <c r="A617" s="17"/>
      <c r="B617" s="69" t="s">
        <v>40</v>
      </c>
      <c r="C617" s="92"/>
      <c r="D617" s="17"/>
      <c r="E617" s="17"/>
      <c r="F617" s="18">
        <f>SUM(F613:F616)</f>
        <v>9.2649999999999988</v>
      </c>
      <c r="G617" s="18">
        <f t="shared" ref="G617:W617" si="569">SUM(G613:G616)</f>
        <v>13.080000000000002</v>
      </c>
      <c r="H617" s="18">
        <f t="shared" si="569"/>
        <v>2.3979999999999997</v>
      </c>
      <c r="I617" s="18">
        <f t="shared" si="569"/>
        <v>163.60900000000001</v>
      </c>
      <c r="J617" s="18">
        <f t="shared" si="569"/>
        <v>4.36E-2</v>
      </c>
      <c r="K617" s="18">
        <f t="shared" si="569"/>
        <v>0.29430000000000001</v>
      </c>
      <c r="L617" s="18">
        <f t="shared" si="569"/>
        <v>132.74019999999999</v>
      </c>
      <c r="M617" s="18">
        <f t="shared" si="569"/>
        <v>1.5805</v>
      </c>
      <c r="N617" s="18">
        <f t="shared" si="569"/>
        <v>0.218</v>
      </c>
      <c r="O617" s="18">
        <f t="shared" si="569"/>
        <v>192.821</v>
      </c>
      <c r="P617" s="18">
        <f t="shared" si="569"/>
        <v>131.78100000000001</v>
      </c>
      <c r="Q617" s="18">
        <f t="shared" si="569"/>
        <v>80.332999999999998</v>
      </c>
      <c r="R617" s="18">
        <f t="shared" si="569"/>
        <v>12.208</v>
      </c>
      <c r="S617" s="18">
        <f t="shared" si="569"/>
        <v>147.36799999999999</v>
      </c>
      <c r="T617" s="18">
        <f t="shared" si="569"/>
        <v>1.5150999999999999</v>
      </c>
      <c r="U617" s="18">
        <f t="shared" si="569"/>
        <v>31.064999999999998</v>
      </c>
      <c r="V617" s="18">
        <f t="shared" si="569"/>
        <v>18.9115</v>
      </c>
      <c r="W617" s="18">
        <f t="shared" si="569"/>
        <v>45.671000000000006</v>
      </c>
      <c r="X617" s="17"/>
      <c r="Y617" s="17"/>
      <c r="AB617" s="87" t="s">
        <v>40</v>
      </c>
      <c r="AC617" s="59"/>
      <c r="AD617" s="60">
        <v>100</v>
      </c>
      <c r="AE617" s="61">
        <v>8.5</v>
      </c>
      <c r="AF617" s="61">
        <v>11.9</v>
      </c>
      <c r="AG617" s="61">
        <v>2.1</v>
      </c>
      <c r="AH617" s="61">
        <v>150.1</v>
      </c>
      <c r="AI617" s="88">
        <v>0.05</v>
      </c>
      <c r="AJ617" s="88">
        <v>0.27</v>
      </c>
      <c r="AK617" s="23">
        <v>122</v>
      </c>
      <c r="AL617" s="88">
        <v>1.45</v>
      </c>
      <c r="AM617" s="61">
        <v>0.2</v>
      </c>
      <c r="AN617" s="60">
        <v>176</v>
      </c>
      <c r="AO617" s="60">
        <v>120</v>
      </c>
      <c r="AP617" s="60">
        <v>73</v>
      </c>
      <c r="AQ617" s="60">
        <v>11</v>
      </c>
      <c r="AR617" s="60">
        <v>135</v>
      </c>
      <c r="AS617" s="88">
        <v>1.39</v>
      </c>
      <c r="AT617" s="27">
        <v>29</v>
      </c>
      <c r="AU617" s="61">
        <v>17.399999999999999</v>
      </c>
      <c r="AV617" s="23">
        <v>42</v>
      </c>
    </row>
    <row r="618" spans="1:49" x14ac:dyDescent="0.3">
      <c r="A618" s="17" t="s">
        <v>222</v>
      </c>
      <c r="B618" s="17"/>
      <c r="C618" s="92">
        <v>105</v>
      </c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 t="s">
        <v>223</v>
      </c>
      <c r="Y618" s="17">
        <v>53</v>
      </c>
      <c r="AA618" t="s">
        <v>222</v>
      </c>
      <c r="AW618" t="s">
        <v>223</v>
      </c>
    </row>
    <row r="619" spans="1:49" ht="15" customHeight="1" x14ac:dyDescent="0.3">
      <c r="A619" s="17"/>
      <c r="B619" s="70" t="s">
        <v>76</v>
      </c>
      <c r="C619" s="92"/>
      <c r="D619" s="67">
        <f>C$618*AC619/AD$626</f>
        <v>94.85</v>
      </c>
      <c r="E619" s="17">
        <f>C$618*AD619/AD$626</f>
        <v>84</v>
      </c>
      <c r="F619" s="17">
        <f>$C$618*AE619/$AD$626</f>
        <v>12.6</v>
      </c>
      <c r="G619" s="17">
        <f t="shared" ref="G619:W625" si="570">$C$618*AF619/$AD$626</f>
        <v>0.7</v>
      </c>
      <c r="H619" s="17">
        <f t="shared" si="570"/>
        <v>0</v>
      </c>
      <c r="I619" s="17">
        <f t="shared" si="570"/>
        <v>56.174999999999997</v>
      </c>
      <c r="J619" s="17">
        <f t="shared" si="570"/>
        <v>7.0000000000000007E-2</v>
      </c>
      <c r="K619" s="17">
        <f t="shared" si="570"/>
        <v>7.0000000000000007E-2</v>
      </c>
      <c r="L619" s="17">
        <f t="shared" si="570"/>
        <v>5.04</v>
      </c>
      <c r="M619" s="17">
        <f t="shared" si="570"/>
        <v>0.17499999999999999</v>
      </c>
      <c r="N619" s="17">
        <f t="shared" si="570"/>
        <v>0.17499999999999999</v>
      </c>
      <c r="O619" s="17">
        <f t="shared" si="570"/>
        <v>26.25</v>
      </c>
      <c r="P619" s="17">
        <f t="shared" si="570"/>
        <v>292.25</v>
      </c>
      <c r="Q619" s="17">
        <f t="shared" si="570"/>
        <v>29.75</v>
      </c>
      <c r="R619" s="17">
        <f t="shared" si="570"/>
        <v>40.25</v>
      </c>
      <c r="S619" s="17">
        <f t="shared" si="570"/>
        <v>175</v>
      </c>
      <c r="T619" s="17">
        <f t="shared" si="570"/>
        <v>0.57750000000000001</v>
      </c>
      <c r="U619" s="17">
        <f t="shared" si="570"/>
        <v>126</v>
      </c>
      <c r="V619" s="17">
        <f t="shared" si="570"/>
        <v>11.76</v>
      </c>
      <c r="W619" s="17">
        <f t="shared" si="570"/>
        <v>588</v>
      </c>
      <c r="X619" s="17"/>
      <c r="Y619" s="17"/>
      <c r="AB619" s="86" t="s">
        <v>76</v>
      </c>
      <c r="AC619" s="56">
        <v>54.2</v>
      </c>
      <c r="AD619" s="57">
        <v>48</v>
      </c>
      <c r="AE619" s="56">
        <v>7.2</v>
      </c>
      <c r="AF619" s="56">
        <v>0.4</v>
      </c>
      <c r="AG619" s="57">
        <v>0</v>
      </c>
      <c r="AH619" s="56">
        <v>32.1</v>
      </c>
      <c r="AI619" s="71">
        <v>0.04</v>
      </c>
      <c r="AJ619" s="71">
        <v>0.04</v>
      </c>
      <c r="AK619" s="21">
        <v>2.88</v>
      </c>
      <c r="AL619" s="56">
        <v>0.1</v>
      </c>
      <c r="AM619" s="56">
        <v>0.1</v>
      </c>
      <c r="AN619" s="57">
        <v>15</v>
      </c>
      <c r="AO619" s="57">
        <v>167</v>
      </c>
      <c r="AP619" s="57">
        <v>17</v>
      </c>
      <c r="AQ619" s="57">
        <v>23</v>
      </c>
      <c r="AR619" s="57">
        <v>100</v>
      </c>
      <c r="AS619" s="71">
        <v>0.33</v>
      </c>
      <c r="AT619" s="39">
        <v>72</v>
      </c>
      <c r="AU619" s="71">
        <v>6.72</v>
      </c>
      <c r="AV619" s="19">
        <v>336</v>
      </c>
    </row>
    <row r="620" spans="1:49" ht="15" customHeight="1" x14ac:dyDescent="0.3">
      <c r="A620" s="17"/>
      <c r="B620" s="70" t="s">
        <v>75</v>
      </c>
      <c r="C620" s="92"/>
      <c r="D620" s="67">
        <f t="shared" ref="D620:D625" si="571">C$618*AC620/AD$626</f>
        <v>19.95</v>
      </c>
      <c r="E620" s="17">
        <f t="shared" ref="E620:E625" si="572">C$618*AD620/AD$626</f>
        <v>19.95</v>
      </c>
      <c r="F620" s="17">
        <f t="shared" ref="F620:F625" si="573">$C$618*AE620/$AD$626</f>
        <v>1.4</v>
      </c>
      <c r="G620" s="17">
        <f t="shared" si="570"/>
        <v>0.17499999999999999</v>
      </c>
      <c r="H620" s="17">
        <f t="shared" si="570"/>
        <v>8.9250000000000007</v>
      </c>
      <c r="I620" s="17">
        <f t="shared" si="570"/>
        <v>42.7</v>
      </c>
      <c r="J620" s="17">
        <f t="shared" si="570"/>
        <v>1.7500000000000002E-2</v>
      </c>
      <c r="K620" s="17">
        <f t="shared" si="570"/>
        <v>0</v>
      </c>
      <c r="L620" s="17">
        <f t="shared" si="570"/>
        <v>0</v>
      </c>
      <c r="M620" s="17">
        <f t="shared" si="570"/>
        <v>0</v>
      </c>
      <c r="N620" s="17">
        <f t="shared" si="570"/>
        <v>0</v>
      </c>
      <c r="O620" s="17">
        <f t="shared" si="570"/>
        <v>75.25</v>
      </c>
      <c r="P620" s="17">
        <f t="shared" si="570"/>
        <v>15.400000000000002</v>
      </c>
      <c r="Q620" s="17">
        <f t="shared" si="570"/>
        <v>3.5</v>
      </c>
      <c r="R620" s="17">
        <f t="shared" si="570"/>
        <v>2.4500000000000002</v>
      </c>
      <c r="S620" s="17">
        <f t="shared" si="570"/>
        <v>11.375</v>
      </c>
      <c r="T620" s="17">
        <f t="shared" si="570"/>
        <v>0.1925</v>
      </c>
      <c r="U620" s="17">
        <f t="shared" si="570"/>
        <v>0.7</v>
      </c>
      <c r="V620" s="17">
        <f t="shared" si="570"/>
        <v>1.05</v>
      </c>
      <c r="W620" s="17">
        <f t="shared" si="570"/>
        <v>2.9750000000000001</v>
      </c>
      <c r="X620" s="17"/>
      <c r="Y620" s="17"/>
      <c r="AB620" s="86" t="s">
        <v>75</v>
      </c>
      <c r="AC620" s="56">
        <v>11.4</v>
      </c>
      <c r="AD620" s="56">
        <v>11.4</v>
      </c>
      <c r="AE620" s="56">
        <v>0.8</v>
      </c>
      <c r="AF620" s="56">
        <v>0.1</v>
      </c>
      <c r="AG620" s="56">
        <v>5.0999999999999996</v>
      </c>
      <c r="AH620" s="56">
        <v>24.4</v>
      </c>
      <c r="AI620" s="71">
        <v>0.01</v>
      </c>
      <c r="AJ620" s="57">
        <v>0</v>
      </c>
      <c r="AK620" s="19">
        <v>0</v>
      </c>
      <c r="AL620" s="57">
        <v>0</v>
      </c>
      <c r="AM620" s="57">
        <v>0</v>
      </c>
      <c r="AN620" s="57">
        <v>43</v>
      </c>
      <c r="AO620" s="56">
        <v>8.8000000000000007</v>
      </c>
      <c r="AP620" s="57">
        <v>2</v>
      </c>
      <c r="AQ620" s="56">
        <v>1.4</v>
      </c>
      <c r="AR620" s="56">
        <v>6.5</v>
      </c>
      <c r="AS620" s="71">
        <v>0.11</v>
      </c>
      <c r="AT620" s="24">
        <v>0.4</v>
      </c>
      <c r="AU620" s="56">
        <v>0.6</v>
      </c>
      <c r="AV620" s="20">
        <v>1.7</v>
      </c>
    </row>
    <row r="621" spans="1:49" ht="15" customHeight="1" x14ac:dyDescent="0.3">
      <c r="A621" s="17"/>
      <c r="B621" s="70" t="s">
        <v>48</v>
      </c>
      <c r="C621" s="92"/>
      <c r="D621" s="67">
        <f t="shared" si="571"/>
        <v>0.1575</v>
      </c>
      <c r="E621" s="17">
        <f t="shared" si="572"/>
        <v>0.1575</v>
      </c>
      <c r="F621" s="17">
        <f t="shared" si="573"/>
        <v>0.7</v>
      </c>
      <c r="G621" s="17">
        <f t="shared" si="570"/>
        <v>0.7</v>
      </c>
      <c r="H621" s="17">
        <f t="shared" si="570"/>
        <v>0</v>
      </c>
      <c r="I621" s="17">
        <f t="shared" si="570"/>
        <v>8.9250000000000007</v>
      </c>
      <c r="J621" s="17">
        <f t="shared" si="570"/>
        <v>0</v>
      </c>
      <c r="K621" s="17">
        <f t="shared" si="570"/>
        <v>1.7500000000000002E-2</v>
      </c>
      <c r="L621" s="17">
        <f t="shared" si="570"/>
        <v>9.8350000000000009</v>
      </c>
      <c r="M621" s="17">
        <f t="shared" si="570"/>
        <v>0.14000000000000001</v>
      </c>
      <c r="N621" s="17">
        <f t="shared" si="570"/>
        <v>0</v>
      </c>
      <c r="O621" s="17">
        <f t="shared" si="570"/>
        <v>6.4749999999999996</v>
      </c>
      <c r="P621" s="17">
        <f t="shared" si="570"/>
        <v>7.35</v>
      </c>
      <c r="Q621" s="17">
        <f t="shared" si="570"/>
        <v>2.9750000000000001</v>
      </c>
      <c r="R621" s="17">
        <f t="shared" si="570"/>
        <v>0.7</v>
      </c>
      <c r="S621" s="17">
        <f t="shared" si="570"/>
        <v>10.5</v>
      </c>
      <c r="T621" s="17">
        <f t="shared" si="570"/>
        <v>0.14000000000000001</v>
      </c>
      <c r="U621" s="17">
        <f t="shared" si="570"/>
        <v>1.2250000000000001</v>
      </c>
      <c r="V621" s="17">
        <f t="shared" si="570"/>
        <v>1.6975</v>
      </c>
      <c r="W621" s="17">
        <f t="shared" si="570"/>
        <v>3.5</v>
      </c>
      <c r="X621" s="17"/>
      <c r="Y621" s="17"/>
      <c r="AB621" s="86" t="s">
        <v>48</v>
      </c>
      <c r="AC621" s="57">
        <v>0.09</v>
      </c>
      <c r="AD621" s="56">
        <v>0.09</v>
      </c>
      <c r="AE621" s="56">
        <v>0.4</v>
      </c>
      <c r="AF621" s="56">
        <v>0.4</v>
      </c>
      <c r="AG621" s="57">
        <v>0</v>
      </c>
      <c r="AH621" s="56">
        <v>5.0999999999999996</v>
      </c>
      <c r="AI621" s="57">
        <v>0</v>
      </c>
      <c r="AJ621" s="71">
        <v>0.01</v>
      </c>
      <c r="AK621" s="21">
        <v>5.62</v>
      </c>
      <c r="AL621" s="71">
        <v>0.08</v>
      </c>
      <c r="AM621" s="57">
        <v>0</v>
      </c>
      <c r="AN621" s="56">
        <v>3.7</v>
      </c>
      <c r="AO621" s="56">
        <v>4.2</v>
      </c>
      <c r="AP621" s="56">
        <v>1.7</v>
      </c>
      <c r="AQ621" s="56">
        <v>0.4</v>
      </c>
      <c r="AR621" s="57">
        <v>6</v>
      </c>
      <c r="AS621" s="71">
        <v>0.08</v>
      </c>
      <c r="AT621" s="24">
        <v>0.7</v>
      </c>
      <c r="AU621" s="71">
        <v>0.97</v>
      </c>
      <c r="AV621" s="19">
        <v>2</v>
      </c>
    </row>
    <row r="622" spans="1:49" ht="15" customHeight="1" x14ac:dyDescent="0.3">
      <c r="A622" s="17"/>
      <c r="B622" s="70" t="s">
        <v>37</v>
      </c>
      <c r="C622" s="92"/>
      <c r="D622" s="67">
        <f t="shared" si="571"/>
        <v>2.1</v>
      </c>
      <c r="E622" s="17">
        <f t="shared" si="572"/>
        <v>2.1</v>
      </c>
      <c r="F622" s="17">
        <f t="shared" si="573"/>
        <v>0</v>
      </c>
      <c r="G622" s="17">
        <f t="shared" si="570"/>
        <v>1.4</v>
      </c>
      <c r="H622" s="17">
        <f t="shared" si="570"/>
        <v>0</v>
      </c>
      <c r="I622" s="17">
        <f t="shared" si="570"/>
        <v>12.25</v>
      </c>
      <c r="J622" s="17">
        <f t="shared" si="570"/>
        <v>0</v>
      </c>
      <c r="K622" s="17">
        <f t="shared" si="570"/>
        <v>0</v>
      </c>
      <c r="L622" s="17">
        <f t="shared" si="570"/>
        <v>5.6700000000000008</v>
      </c>
      <c r="M622" s="17">
        <f t="shared" si="570"/>
        <v>3.5000000000000003E-2</v>
      </c>
      <c r="N622" s="17">
        <f t="shared" si="570"/>
        <v>0</v>
      </c>
      <c r="O622" s="17">
        <f t="shared" si="570"/>
        <v>0.17499999999999999</v>
      </c>
      <c r="P622" s="17">
        <f t="shared" si="570"/>
        <v>0.52500000000000002</v>
      </c>
      <c r="Q622" s="17">
        <f t="shared" si="570"/>
        <v>0.52500000000000002</v>
      </c>
      <c r="R622" s="17">
        <f t="shared" si="570"/>
        <v>0</v>
      </c>
      <c r="S622" s="17">
        <f t="shared" si="570"/>
        <v>0.52500000000000002</v>
      </c>
      <c r="T622" s="17">
        <f t="shared" si="570"/>
        <v>0</v>
      </c>
      <c r="U622" s="17">
        <f t="shared" si="570"/>
        <v>0</v>
      </c>
      <c r="V622" s="17">
        <f t="shared" si="570"/>
        <v>1.7500000000000002E-2</v>
      </c>
      <c r="W622" s="17">
        <f t="shared" si="570"/>
        <v>0</v>
      </c>
      <c r="X622" s="17"/>
      <c r="Y622" s="17"/>
      <c r="AB622" s="86" t="s">
        <v>37</v>
      </c>
      <c r="AC622" s="56">
        <v>1.2</v>
      </c>
      <c r="AD622" s="56">
        <v>1.2</v>
      </c>
      <c r="AE622" s="57">
        <v>0</v>
      </c>
      <c r="AF622" s="56">
        <v>0.8</v>
      </c>
      <c r="AG622" s="57">
        <v>0</v>
      </c>
      <c r="AH622" s="57">
        <v>7</v>
      </c>
      <c r="AI622" s="57">
        <v>0</v>
      </c>
      <c r="AJ622" s="57">
        <v>0</v>
      </c>
      <c r="AK622" s="21">
        <v>3.24</v>
      </c>
      <c r="AL622" s="71">
        <v>0.02</v>
      </c>
      <c r="AM622" s="57">
        <v>0</v>
      </c>
      <c r="AN622" s="56">
        <v>0.1</v>
      </c>
      <c r="AO622" s="56">
        <v>0.3</v>
      </c>
      <c r="AP622" s="56">
        <v>0.3</v>
      </c>
      <c r="AQ622" s="57">
        <v>0</v>
      </c>
      <c r="AR622" s="56">
        <v>0.3</v>
      </c>
      <c r="AS622" s="57">
        <v>0</v>
      </c>
      <c r="AT622" s="25">
        <v>0</v>
      </c>
      <c r="AU622" s="71">
        <v>0.01</v>
      </c>
      <c r="AV622" s="19">
        <v>0</v>
      </c>
    </row>
    <row r="623" spans="1:49" ht="15" customHeight="1" x14ac:dyDescent="0.3">
      <c r="A623" s="17"/>
      <c r="B623" s="70" t="s">
        <v>38</v>
      </c>
      <c r="C623" s="92"/>
      <c r="D623" s="67">
        <f t="shared" si="571"/>
        <v>0.35</v>
      </c>
      <c r="E623" s="17">
        <f t="shared" si="572"/>
        <v>0.35</v>
      </c>
      <c r="F623" s="17">
        <f t="shared" si="573"/>
        <v>0</v>
      </c>
      <c r="G623" s="17">
        <f t="shared" si="570"/>
        <v>0</v>
      </c>
      <c r="H623" s="17">
        <f t="shared" si="570"/>
        <v>0</v>
      </c>
      <c r="I623" s="17">
        <f t="shared" si="570"/>
        <v>0</v>
      </c>
      <c r="J623" s="17">
        <f t="shared" si="570"/>
        <v>0</v>
      </c>
      <c r="K623" s="17">
        <f t="shared" si="570"/>
        <v>0</v>
      </c>
      <c r="L623" s="17">
        <f t="shared" si="570"/>
        <v>0</v>
      </c>
      <c r="M623" s="17">
        <f t="shared" si="570"/>
        <v>0</v>
      </c>
      <c r="N623" s="17">
        <f t="shared" si="570"/>
        <v>0</v>
      </c>
      <c r="O623" s="17">
        <f t="shared" si="570"/>
        <v>124.25</v>
      </c>
      <c r="P623" s="17">
        <f t="shared" si="570"/>
        <v>0</v>
      </c>
      <c r="Q623" s="17">
        <f t="shared" si="570"/>
        <v>1.4</v>
      </c>
      <c r="R623" s="17">
        <f t="shared" si="570"/>
        <v>0.17499999999999999</v>
      </c>
      <c r="S623" s="17">
        <f t="shared" si="570"/>
        <v>0.35</v>
      </c>
      <c r="T623" s="17">
        <f t="shared" si="570"/>
        <v>1.7500000000000002E-2</v>
      </c>
      <c r="U623" s="17">
        <f t="shared" si="570"/>
        <v>16.8</v>
      </c>
      <c r="V623" s="17">
        <f t="shared" si="570"/>
        <v>0</v>
      </c>
      <c r="W623" s="17">
        <f t="shared" si="570"/>
        <v>0</v>
      </c>
      <c r="X623" s="17"/>
      <c r="Y623" s="17"/>
      <c r="AB623" s="86" t="s">
        <v>38</v>
      </c>
      <c r="AC623" s="56">
        <v>0.2</v>
      </c>
      <c r="AD623" s="56">
        <v>0.2</v>
      </c>
      <c r="AE623" s="57">
        <v>0</v>
      </c>
      <c r="AF623" s="57">
        <v>0</v>
      </c>
      <c r="AG623" s="57">
        <v>0</v>
      </c>
      <c r="AH623" s="57">
        <v>0</v>
      </c>
      <c r="AI623" s="57">
        <v>0</v>
      </c>
      <c r="AJ623" s="57">
        <v>0</v>
      </c>
      <c r="AK623" s="19">
        <v>0</v>
      </c>
      <c r="AL623" s="57">
        <v>0</v>
      </c>
      <c r="AM623" s="57">
        <v>0</v>
      </c>
      <c r="AN623" s="57">
        <v>71</v>
      </c>
      <c r="AO623" s="57">
        <v>0</v>
      </c>
      <c r="AP623" s="56">
        <v>0.8</v>
      </c>
      <c r="AQ623" s="56">
        <v>0.1</v>
      </c>
      <c r="AR623" s="56">
        <v>0.2</v>
      </c>
      <c r="AS623" s="71">
        <v>0.01</v>
      </c>
      <c r="AT623" s="24">
        <v>9.6</v>
      </c>
      <c r="AU623" s="57">
        <v>0</v>
      </c>
      <c r="AV623" s="19">
        <v>0</v>
      </c>
    </row>
    <row r="624" spans="1:49" x14ac:dyDescent="0.3">
      <c r="A624" s="17"/>
      <c r="B624" s="70" t="s">
        <v>39</v>
      </c>
      <c r="C624" s="92"/>
      <c r="D624" s="67">
        <f t="shared" si="571"/>
        <v>14.7</v>
      </c>
      <c r="E624" s="17">
        <f t="shared" si="572"/>
        <v>14.7</v>
      </c>
      <c r="F624" s="17">
        <f t="shared" si="573"/>
        <v>0</v>
      </c>
      <c r="G624" s="17">
        <f t="shared" si="570"/>
        <v>0</v>
      </c>
      <c r="H624" s="17">
        <f t="shared" si="570"/>
        <v>0</v>
      </c>
      <c r="I624" s="17">
        <f t="shared" si="570"/>
        <v>0</v>
      </c>
      <c r="J624" s="17">
        <f t="shared" si="570"/>
        <v>0</v>
      </c>
      <c r="K624" s="17">
        <f t="shared" si="570"/>
        <v>0</v>
      </c>
      <c r="L624" s="17">
        <f t="shared" si="570"/>
        <v>0</v>
      </c>
      <c r="M624" s="17">
        <f t="shared" si="570"/>
        <v>0</v>
      </c>
      <c r="N624" s="17">
        <f t="shared" si="570"/>
        <v>0</v>
      </c>
      <c r="O624" s="17">
        <f t="shared" si="570"/>
        <v>0</v>
      </c>
      <c r="P624" s="17">
        <f t="shared" si="570"/>
        <v>0</v>
      </c>
      <c r="Q624" s="17">
        <f t="shared" si="570"/>
        <v>0</v>
      </c>
      <c r="R624" s="17">
        <f t="shared" si="570"/>
        <v>0</v>
      </c>
      <c r="S624" s="17">
        <f t="shared" si="570"/>
        <v>0</v>
      </c>
      <c r="T624" s="17">
        <f t="shared" si="570"/>
        <v>0</v>
      </c>
      <c r="U624" s="17">
        <f t="shared" si="570"/>
        <v>0</v>
      </c>
      <c r="V624" s="17">
        <f t="shared" si="570"/>
        <v>0</v>
      </c>
      <c r="W624" s="17">
        <f t="shared" si="570"/>
        <v>0</v>
      </c>
      <c r="X624" s="17"/>
      <c r="Y624" s="17"/>
      <c r="AB624" s="86" t="s">
        <v>39</v>
      </c>
      <c r="AC624" s="56">
        <v>8.4</v>
      </c>
      <c r="AD624" s="56">
        <v>8.4</v>
      </c>
      <c r="AE624" s="57">
        <v>0</v>
      </c>
      <c r="AF624" s="57">
        <v>0</v>
      </c>
      <c r="AG624" s="57">
        <v>0</v>
      </c>
      <c r="AH624" s="57">
        <v>0</v>
      </c>
      <c r="AI624" s="57">
        <v>0</v>
      </c>
      <c r="AJ624" s="57">
        <v>0</v>
      </c>
      <c r="AK624" s="19">
        <v>0</v>
      </c>
      <c r="AL624" s="57">
        <v>0</v>
      </c>
      <c r="AM624" s="57">
        <v>0</v>
      </c>
      <c r="AN624" s="57">
        <v>0</v>
      </c>
      <c r="AO624" s="57">
        <v>0</v>
      </c>
      <c r="AP624" s="57">
        <v>0</v>
      </c>
      <c r="AQ624" s="57">
        <v>0</v>
      </c>
      <c r="AR624" s="57">
        <v>0</v>
      </c>
      <c r="AS624" s="57">
        <v>0</v>
      </c>
      <c r="AT624" s="25">
        <v>0</v>
      </c>
      <c r="AU624" s="57">
        <v>0</v>
      </c>
      <c r="AV624" s="19">
        <v>0</v>
      </c>
    </row>
    <row r="625" spans="1:49" ht="15" customHeight="1" x14ac:dyDescent="0.3">
      <c r="A625" s="17"/>
      <c r="B625" s="150" t="s">
        <v>71</v>
      </c>
      <c r="C625" s="92"/>
      <c r="D625" s="67">
        <f t="shared" si="571"/>
        <v>0</v>
      </c>
      <c r="E625" s="17">
        <f t="shared" si="572"/>
        <v>127.4</v>
      </c>
      <c r="F625" s="17">
        <f t="shared" si="573"/>
        <v>0</v>
      </c>
      <c r="G625" s="17">
        <f t="shared" si="570"/>
        <v>0</v>
      </c>
      <c r="H625" s="17">
        <f t="shared" si="570"/>
        <v>0</v>
      </c>
      <c r="I625" s="17">
        <f t="shared" si="570"/>
        <v>0</v>
      </c>
      <c r="J625" s="17">
        <f t="shared" si="570"/>
        <v>0</v>
      </c>
      <c r="K625" s="17">
        <f t="shared" si="570"/>
        <v>0</v>
      </c>
      <c r="L625" s="17">
        <f t="shared" si="570"/>
        <v>0</v>
      </c>
      <c r="M625" s="17">
        <f t="shared" si="570"/>
        <v>0</v>
      </c>
      <c r="N625" s="17">
        <f t="shared" si="570"/>
        <v>0</v>
      </c>
      <c r="O625" s="17">
        <f t="shared" si="570"/>
        <v>0</v>
      </c>
      <c r="P625" s="17">
        <f t="shared" si="570"/>
        <v>0</v>
      </c>
      <c r="Q625" s="17">
        <f t="shared" si="570"/>
        <v>0</v>
      </c>
      <c r="R625" s="17">
        <f t="shared" si="570"/>
        <v>0</v>
      </c>
      <c r="S625" s="17">
        <f t="shared" si="570"/>
        <v>0</v>
      </c>
      <c r="T625" s="17">
        <f t="shared" si="570"/>
        <v>0</v>
      </c>
      <c r="U625" s="17">
        <f t="shared" si="570"/>
        <v>0</v>
      </c>
      <c r="V625" s="17">
        <f t="shared" si="570"/>
        <v>0</v>
      </c>
      <c r="W625" s="17">
        <f t="shared" si="570"/>
        <v>0</v>
      </c>
      <c r="X625" s="17"/>
      <c r="Y625" s="17"/>
      <c r="AB625" s="147" t="s">
        <v>71</v>
      </c>
      <c r="AC625" s="148"/>
      <c r="AD625" s="149">
        <v>72.8</v>
      </c>
      <c r="AE625" s="148"/>
      <c r="AF625" s="148"/>
      <c r="AG625" s="148"/>
      <c r="AH625" s="148"/>
    </row>
    <row r="626" spans="1:49" x14ac:dyDescent="0.3">
      <c r="A626" s="17"/>
      <c r="B626" s="69" t="s">
        <v>40</v>
      </c>
      <c r="C626" s="92"/>
      <c r="D626" s="17"/>
      <c r="E626" s="17"/>
      <c r="F626" s="17">
        <f>SUM(F619:F625)</f>
        <v>14.7</v>
      </c>
      <c r="G626" s="17">
        <f t="shared" ref="G626:W626" si="574">SUM(G619:G625)</f>
        <v>2.9749999999999996</v>
      </c>
      <c r="H626" s="17">
        <f t="shared" si="574"/>
        <v>8.9250000000000007</v>
      </c>
      <c r="I626" s="17">
        <f t="shared" si="574"/>
        <v>120.05</v>
      </c>
      <c r="J626" s="17">
        <f t="shared" si="574"/>
        <v>8.7500000000000008E-2</v>
      </c>
      <c r="K626" s="17">
        <f t="shared" si="574"/>
        <v>8.7500000000000008E-2</v>
      </c>
      <c r="L626" s="17">
        <f t="shared" si="574"/>
        <v>20.545000000000002</v>
      </c>
      <c r="M626" s="17">
        <f t="shared" si="574"/>
        <v>0.35</v>
      </c>
      <c r="N626" s="17">
        <f t="shared" si="574"/>
        <v>0.17499999999999999</v>
      </c>
      <c r="O626" s="17">
        <f t="shared" si="574"/>
        <v>232.39999999999998</v>
      </c>
      <c r="P626" s="17">
        <f t="shared" si="574"/>
        <v>315.52499999999998</v>
      </c>
      <c r="Q626" s="17">
        <f t="shared" si="574"/>
        <v>38.15</v>
      </c>
      <c r="R626" s="17">
        <f t="shared" si="574"/>
        <v>43.575000000000003</v>
      </c>
      <c r="S626" s="17">
        <f t="shared" si="574"/>
        <v>197.75</v>
      </c>
      <c r="T626" s="17">
        <f t="shared" si="574"/>
        <v>0.92749999999999999</v>
      </c>
      <c r="U626" s="17">
        <f t="shared" si="574"/>
        <v>144.72499999999999</v>
      </c>
      <c r="V626" s="17">
        <f t="shared" si="574"/>
        <v>14.525</v>
      </c>
      <c r="W626" s="17">
        <f t="shared" si="574"/>
        <v>594.47500000000002</v>
      </c>
      <c r="X626" s="17"/>
      <c r="Y626" s="17"/>
      <c r="AB626" s="87" t="s">
        <v>40</v>
      </c>
      <c r="AC626" s="59"/>
      <c r="AD626" s="60">
        <v>60</v>
      </c>
      <c r="AE626" s="61">
        <v>8.4</v>
      </c>
      <c r="AF626" s="61">
        <v>1.7</v>
      </c>
      <c r="AG626" s="61">
        <v>5.0999999999999996</v>
      </c>
      <c r="AH626" s="61">
        <v>68.599999999999994</v>
      </c>
      <c r="AI626" s="88">
        <v>0.05</v>
      </c>
      <c r="AJ626" s="88">
        <v>0.05</v>
      </c>
      <c r="AK626" s="22">
        <v>11.7</v>
      </c>
      <c r="AL626" s="61">
        <v>0.2</v>
      </c>
      <c r="AM626" s="61">
        <v>0.1</v>
      </c>
      <c r="AN626" s="60">
        <v>132</v>
      </c>
      <c r="AO626" s="60">
        <v>181</v>
      </c>
      <c r="AP626" s="60">
        <v>22</v>
      </c>
      <c r="AQ626" s="60">
        <v>25</v>
      </c>
      <c r="AR626" s="60">
        <v>113</v>
      </c>
      <c r="AS626" s="88">
        <v>0.53</v>
      </c>
      <c r="AT626" s="27">
        <v>83</v>
      </c>
      <c r="AU626" s="61">
        <v>8.3000000000000007</v>
      </c>
      <c r="AV626" s="23">
        <v>340</v>
      </c>
    </row>
    <row r="627" spans="1:49" x14ac:dyDescent="0.3">
      <c r="A627" s="17" t="s">
        <v>121</v>
      </c>
      <c r="B627" s="17"/>
      <c r="C627" s="92">
        <v>180</v>
      </c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 t="s">
        <v>96</v>
      </c>
      <c r="Y627" s="17">
        <v>15</v>
      </c>
      <c r="AA627" t="s">
        <v>121</v>
      </c>
    </row>
    <row r="628" spans="1:49" x14ac:dyDescent="0.3">
      <c r="A628" s="17"/>
      <c r="B628" s="17" t="s">
        <v>122</v>
      </c>
      <c r="C628" s="92"/>
      <c r="D628" s="17">
        <f>C627*AC628/AD629</f>
        <v>185.4</v>
      </c>
      <c r="E628" s="17">
        <f>C627*AD628/AD629</f>
        <v>180</v>
      </c>
      <c r="F628" s="17">
        <f>C627*AE628/AD629</f>
        <v>6.1199999999999992</v>
      </c>
      <c r="G628" s="17">
        <f>C627*AF628/AD629</f>
        <v>4.5599999999999996</v>
      </c>
      <c r="H628" s="17">
        <f>C627*AG628/AD629</f>
        <v>9.9600000000000009</v>
      </c>
      <c r="I628" s="17">
        <f>C627*AH628/AD629</f>
        <v>104.64</v>
      </c>
      <c r="J628" s="17">
        <f>C627*AI628/AD629</f>
        <v>0</v>
      </c>
      <c r="K628" s="17">
        <f>C627*AJ628/AD629</f>
        <v>0</v>
      </c>
      <c r="L628" s="17">
        <f>C627*AK628/AD629</f>
        <v>0</v>
      </c>
      <c r="M628" s="17">
        <f>C627*AL628/AD629</f>
        <v>0</v>
      </c>
      <c r="N628" s="17">
        <f>C627*AM628/AD629</f>
        <v>0</v>
      </c>
      <c r="O628" s="17">
        <f>C627*AN628/AD629</f>
        <v>0</v>
      </c>
      <c r="P628" s="17">
        <f>C627*AO628/AD629</f>
        <v>0</v>
      </c>
      <c r="Q628" s="17">
        <f>C627*AP628/AD629</f>
        <v>0</v>
      </c>
      <c r="R628" s="17">
        <f>C627*AQ628/AD629</f>
        <v>0</v>
      </c>
      <c r="S628" s="17">
        <f>C627*AR628/AD629</f>
        <v>0</v>
      </c>
      <c r="T628" s="17">
        <f>C627*AS628/AD629</f>
        <v>0</v>
      </c>
      <c r="U628" s="17">
        <f>C627*AT628/AD629</f>
        <v>0</v>
      </c>
      <c r="V628" s="17">
        <f>C627*AU628/AD629</f>
        <v>0</v>
      </c>
      <c r="W628" s="17">
        <f>C627*AV628/AD629</f>
        <v>0</v>
      </c>
      <c r="X628" s="17"/>
      <c r="Y628" s="17"/>
      <c r="AB628" s="17" t="s">
        <v>122</v>
      </c>
      <c r="AC628" s="101">
        <v>154.5</v>
      </c>
      <c r="AD628" s="102">
        <v>150</v>
      </c>
      <c r="AE628" s="103">
        <v>5.0999999999999996</v>
      </c>
      <c r="AF628" s="103">
        <v>3.8</v>
      </c>
      <c r="AG628" s="103">
        <v>8.3000000000000007</v>
      </c>
      <c r="AH628" s="103">
        <v>87.2</v>
      </c>
      <c r="AI628" s="17"/>
      <c r="AJ628" s="17"/>
      <c r="AK628" s="17"/>
      <c r="AL628" s="17"/>
      <c r="AM628" s="17"/>
      <c r="AN628" s="17"/>
      <c r="AO628" s="17"/>
      <c r="AP628" s="17"/>
      <c r="AQ628" s="17"/>
      <c r="AR628" s="17"/>
      <c r="AS628" s="17"/>
      <c r="AT628" s="17"/>
      <c r="AU628" s="17"/>
      <c r="AV628" s="17"/>
    </row>
    <row r="629" spans="1:49" x14ac:dyDescent="0.3">
      <c r="A629" s="17"/>
      <c r="B629" s="17"/>
      <c r="C629" s="92"/>
      <c r="D629" s="17"/>
      <c r="E629" s="17"/>
      <c r="F629" s="17">
        <f>SUM(F628)</f>
        <v>6.1199999999999992</v>
      </c>
      <c r="G629" s="17">
        <f t="shared" ref="G629:W629" si="575">SUM(G628)</f>
        <v>4.5599999999999996</v>
      </c>
      <c r="H629" s="17">
        <f t="shared" si="575"/>
        <v>9.9600000000000009</v>
      </c>
      <c r="I629" s="17">
        <f t="shared" si="575"/>
        <v>104.64</v>
      </c>
      <c r="J629" s="17">
        <f t="shared" si="575"/>
        <v>0</v>
      </c>
      <c r="K629" s="17">
        <f t="shared" si="575"/>
        <v>0</v>
      </c>
      <c r="L629" s="17">
        <f t="shared" si="575"/>
        <v>0</v>
      </c>
      <c r="M629" s="17">
        <f t="shared" si="575"/>
        <v>0</v>
      </c>
      <c r="N629" s="17">
        <f t="shared" si="575"/>
        <v>0</v>
      </c>
      <c r="O629" s="17">
        <f t="shared" si="575"/>
        <v>0</v>
      </c>
      <c r="P629" s="17">
        <f t="shared" si="575"/>
        <v>0</v>
      </c>
      <c r="Q629" s="17">
        <f t="shared" si="575"/>
        <v>0</v>
      </c>
      <c r="R629" s="17">
        <f t="shared" si="575"/>
        <v>0</v>
      </c>
      <c r="S629" s="17">
        <f t="shared" si="575"/>
        <v>0</v>
      </c>
      <c r="T629" s="17">
        <f t="shared" si="575"/>
        <v>0</v>
      </c>
      <c r="U629" s="17">
        <f t="shared" si="575"/>
        <v>0</v>
      </c>
      <c r="V629" s="17">
        <f t="shared" si="575"/>
        <v>0</v>
      </c>
      <c r="W629" s="17">
        <f t="shared" si="575"/>
        <v>0</v>
      </c>
      <c r="X629" s="17"/>
      <c r="Y629" s="17"/>
      <c r="AB629" s="69" t="s">
        <v>40</v>
      </c>
      <c r="AC629" s="126"/>
      <c r="AD629" s="17">
        <v>150</v>
      </c>
      <c r="AE629" s="18">
        <f>SUM(AE628)</f>
        <v>5.0999999999999996</v>
      </c>
      <c r="AF629" s="18">
        <f t="shared" ref="AF629:AV629" si="576">SUM(AF628)</f>
        <v>3.8</v>
      </c>
      <c r="AG629" s="18">
        <f t="shared" si="576"/>
        <v>8.3000000000000007</v>
      </c>
      <c r="AH629" s="18">
        <f t="shared" si="576"/>
        <v>87.2</v>
      </c>
      <c r="AI629" s="18">
        <f t="shared" si="576"/>
        <v>0</v>
      </c>
      <c r="AJ629" s="18">
        <f t="shared" si="576"/>
        <v>0</v>
      </c>
      <c r="AK629" s="18">
        <f t="shared" si="576"/>
        <v>0</v>
      </c>
      <c r="AL629" s="18">
        <f t="shared" si="576"/>
        <v>0</v>
      </c>
      <c r="AM629" s="18">
        <f t="shared" si="576"/>
        <v>0</v>
      </c>
      <c r="AN629" s="18">
        <f t="shared" si="576"/>
        <v>0</v>
      </c>
      <c r="AO629" s="18">
        <f t="shared" si="576"/>
        <v>0</v>
      </c>
      <c r="AP629" s="18">
        <f t="shared" si="576"/>
        <v>0</v>
      </c>
      <c r="AQ629" s="18">
        <f t="shared" si="576"/>
        <v>0</v>
      </c>
      <c r="AR629" s="18">
        <f t="shared" si="576"/>
        <v>0</v>
      </c>
      <c r="AS629" s="18">
        <f t="shared" si="576"/>
        <v>0</v>
      </c>
      <c r="AT629" s="18">
        <f t="shared" si="576"/>
        <v>0</v>
      </c>
      <c r="AU629" s="18">
        <f t="shared" si="576"/>
        <v>0</v>
      </c>
      <c r="AV629" s="18">
        <f t="shared" si="576"/>
        <v>0</v>
      </c>
      <c r="AW629" t="s">
        <v>96</v>
      </c>
    </row>
    <row r="630" spans="1:49" x14ac:dyDescent="0.3">
      <c r="A630" s="17" t="s">
        <v>95</v>
      </c>
      <c r="B630" s="17"/>
      <c r="C630" s="92">
        <v>30</v>
      </c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 t="s">
        <v>96</v>
      </c>
      <c r="Y630" s="17">
        <v>4</v>
      </c>
      <c r="AA630" s="17" t="s">
        <v>95</v>
      </c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  <c r="AQ630" s="17"/>
      <c r="AR630" s="17"/>
      <c r="AS630" s="17"/>
      <c r="AT630" s="17"/>
      <c r="AU630" s="17"/>
      <c r="AV630" s="17"/>
    </row>
    <row r="631" spans="1:49" x14ac:dyDescent="0.3">
      <c r="A631" s="17"/>
      <c r="B631" s="17" t="s">
        <v>95</v>
      </c>
      <c r="C631" s="92"/>
      <c r="D631" s="17">
        <f>C630*AC631/AD632</f>
        <v>30</v>
      </c>
      <c r="E631" s="17">
        <f>C630*AD631/AD632</f>
        <v>30</v>
      </c>
      <c r="F631" s="17">
        <f>C630*AE631/AD632</f>
        <v>2.25</v>
      </c>
      <c r="G631" s="17">
        <f>C630*AF631/AD632</f>
        <v>0.3</v>
      </c>
      <c r="H631" s="17">
        <f>C630*AG631/AD632</f>
        <v>15</v>
      </c>
      <c r="I631" s="17">
        <f>C630*AH631/AD632</f>
        <v>72</v>
      </c>
      <c r="J631" s="17">
        <f>C630*AI631/AD632</f>
        <v>0</v>
      </c>
      <c r="K631" s="17">
        <f>C630*AJ631/AD632</f>
        <v>0</v>
      </c>
      <c r="L631" s="17">
        <f>C630*AK631/AD632</f>
        <v>0</v>
      </c>
      <c r="M631" s="17">
        <f>C630*AL631/AD632</f>
        <v>0</v>
      </c>
      <c r="N631" s="17">
        <f>C630*AM631/AD632</f>
        <v>0</v>
      </c>
      <c r="O631" s="17">
        <f>C630*AN631/AD632</f>
        <v>0</v>
      </c>
      <c r="P631" s="17">
        <f>C630*AO631/AD632</f>
        <v>0</v>
      </c>
      <c r="Q631" s="17">
        <f>C630*AP631/AD632</f>
        <v>0</v>
      </c>
      <c r="R631" s="17">
        <f>C630*AQ631/AD632</f>
        <v>0</v>
      </c>
      <c r="S631" s="17">
        <f>C630*AR631/AD632</f>
        <v>0</v>
      </c>
      <c r="T631" s="17">
        <f>C630*AS631/AD632</f>
        <v>0</v>
      </c>
      <c r="U631" s="17">
        <f>C630*AT631/AD632</f>
        <v>0</v>
      </c>
      <c r="V631" s="17">
        <f>C630*AU631/AD632</f>
        <v>0</v>
      </c>
      <c r="W631" s="17">
        <f>C630*AV631/AD632</f>
        <v>0</v>
      </c>
      <c r="X631" s="17"/>
      <c r="Y631" s="17"/>
      <c r="AA631" s="17"/>
      <c r="AB631" s="17" t="s">
        <v>95</v>
      </c>
      <c r="AC631" s="17">
        <v>100</v>
      </c>
      <c r="AD631" s="17">
        <v>100</v>
      </c>
      <c r="AE631" s="17">
        <v>7.5</v>
      </c>
      <c r="AF631" s="17">
        <v>1</v>
      </c>
      <c r="AG631" s="17">
        <v>50</v>
      </c>
      <c r="AH631" s="17">
        <v>240</v>
      </c>
      <c r="AI631" s="17"/>
      <c r="AJ631" s="17"/>
      <c r="AK631" s="17"/>
      <c r="AL631" s="17"/>
      <c r="AM631" s="17"/>
      <c r="AN631" s="17"/>
      <c r="AO631" s="17"/>
      <c r="AP631" s="17"/>
      <c r="AQ631" s="17"/>
      <c r="AR631" s="17"/>
      <c r="AS631" s="17"/>
      <c r="AT631" s="17"/>
      <c r="AU631" s="17"/>
      <c r="AV631" s="17"/>
      <c r="AW631" t="s">
        <v>96</v>
      </c>
    </row>
    <row r="632" spans="1:49" x14ac:dyDescent="0.3">
      <c r="A632" s="17"/>
      <c r="B632" s="69" t="s">
        <v>40</v>
      </c>
      <c r="C632" s="96"/>
      <c r="D632" s="17"/>
      <c r="E632" s="17"/>
      <c r="F632" s="17">
        <f>SUM(F631)</f>
        <v>2.25</v>
      </c>
      <c r="G632" s="17">
        <f t="shared" ref="G632:W632" si="577">SUM(G631)</f>
        <v>0.3</v>
      </c>
      <c r="H632" s="17">
        <f t="shared" si="577"/>
        <v>15</v>
      </c>
      <c r="I632" s="17">
        <f t="shared" si="577"/>
        <v>72</v>
      </c>
      <c r="J632" s="17">
        <f t="shared" si="577"/>
        <v>0</v>
      </c>
      <c r="K632" s="17">
        <f t="shared" si="577"/>
        <v>0</v>
      </c>
      <c r="L632" s="17">
        <f t="shared" si="577"/>
        <v>0</v>
      </c>
      <c r="M632" s="17">
        <f t="shared" si="577"/>
        <v>0</v>
      </c>
      <c r="N632" s="17">
        <f t="shared" si="577"/>
        <v>0</v>
      </c>
      <c r="O632" s="17">
        <f t="shared" si="577"/>
        <v>0</v>
      </c>
      <c r="P632" s="17">
        <f t="shared" si="577"/>
        <v>0</v>
      </c>
      <c r="Q632" s="17">
        <f t="shared" si="577"/>
        <v>0</v>
      </c>
      <c r="R632" s="17">
        <f t="shared" si="577"/>
        <v>0</v>
      </c>
      <c r="S632" s="17">
        <f t="shared" si="577"/>
        <v>0</v>
      </c>
      <c r="T632" s="17">
        <f t="shared" si="577"/>
        <v>0</v>
      </c>
      <c r="U632" s="17">
        <f t="shared" si="577"/>
        <v>0</v>
      </c>
      <c r="V632" s="17">
        <f t="shared" si="577"/>
        <v>0</v>
      </c>
      <c r="W632" s="17">
        <f t="shared" si="577"/>
        <v>0</v>
      </c>
      <c r="X632" s="17"/>
      <c r="Y632" s="17"/>
      <c r="AA632" s="17"/>
      <c r="AB632" s="69" t="s">
        <v>40</v>
      </c>
      <c r="AC632" s="17"/>
      <c r="AD632" s="17">
        <v>100</v>
      </c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  <c r="AQ632" s="17"/>
      <c r="AR632" s="17"/>
      <c r="AS632" s="17"/>
      <c r="AT632" s="17"/>
      <c r="AU632" s="17"/>
      <c r="AV632" s="17"/>
    </row>
    <row r="633" spans="1:49" ht="18" x14ac:dyDescent="0.35">
      <c r="A633" s="110" t="s">
        <v>150</v>
      </c>
      <c r="B633" s="110"/>
      <c r="C633" s="119">
        <f>SUM(C612:C632)</f>
        <v>424</v>
      </c>
      <c r="D633" s="119">
        <f t="shared" ref="D633:E633" si="578">SUM(D612:D632)</f>
        <v>408.91591999999997</v>
      </c>
      <c r="E633" s="119">
        <f t="shared" si="578"/>
        <v>520.06483000000003</v>
      </c>
      <c r="F633" s="134">
        <f>SUM(F617+F626+F629+F632)</f>
        <v>32.334999999999994</v>
      </c>
      <c r="G633" s="134">
        <f t="shared" ref="G633:W633" si="579">SUM(G617+G626+G629+G632)</f>
        <v>20.914999999999999</v>
      </c>
      <c r="H633" s="134">
        <f t="shared" si="579"/>
        <v>36.283000000000001</v>
      </c>
      <c r="I633" s="134">
        <f t="shared" si="579"/>
        <v>460.29899999999998</v>
      </c>
      <c r="J633" s="134">
        <f t="shared" si="579"/>
        <v>0.13109999999999999</v>
      </c>
      <c r="K633" s="134">
        <f t="shared" si="579"/>
        <v>0.38180000000000003</v>
      </c>
      <c r="L633" s="134">
        <f t="shared" si="579"/>
        <v>153.28519999999997</v>
      </c>
      <c r="M633" s="134">
        <f t="shared" si="579"/>
        <v>1.9304999999999999</v>
      </c>
      <c r="N633" s="134">
        <f t="shared" si="579"/>
        <v>0.39300000000000002</v>
      </c>
      <c r="O633" s="134">
        <f t="shared" si="579"/>
        <v>425.221</v>
      </c>
      <c r="P633" s="134">
        <f t="shared" si="579"/>
        <v>447.30599999999998</v>
      </c>
      <c r="Q633" s="134">
        <f t="shared" si="579"/>
        <v>118.483</v>
      </c>
      <c r="R633" s="134">
        <f t="shared" si="579"/>
        <v>55.783000000000001</v>
      </c>
      <c r="S633" s="134">
        <f t="shared" si="579"/>
        <v>345.11799999999999</v>
      </c>
      <c r="T633" s="134">
        <f t="shared" si="579"/>
        <v>2.4425999999999997</v>
      </c>
      <c r="U633" s="134">
        <f t="shared" si="579"/>
        <v>175.79</v>
      </c>
      <c r="V633" s="134">
        <f t="shared" si="579"/>
        <v>33.436500000000002</v>
      </c>
      <c r="W633" s="134">
        <f t="shared" si="579"/>
        <v>640.14600000000007</v>
      </c>
      <c r="X633" s="110"/>
      <c r="Y633" s="110"/>
    </row>
    <row r="634" spans="1:49" ht="18" x14ac:dyDescent="0.35">
      <c r="A634" s="110" t="s">
        <v>224</v>
      </c>
      <c r="B634" s="110"/>
      <c r="C634" s="119">
        <f>SUM(C633+C610+C562+C555)</f>
        <v>1608</v>
      </c>
      <c r="D634" s="119">
        <f t="shared" ref="D634:W634" si="580">SUM(D633+D610+D562+D555)</f>
        <v>1957.5019200000002</v>
      </c>
      <c r="E634" s="119">
        <f t="shared" si="580"/>
        <v>2057.1074966666665</v>
      </c>
      <c r="F634" s="123">
        <f>SUM(F633+F610+F562+F555)</f>
        <v>66.045666666666662</v>
      </c>
      <c r="G634" s="119">
        <f t="shared" si="580"/>
        <v>59.783333333333324</v>
      </c>
      <c r="H634" s="119">
        <f t="shared" si="580"/>
        <v>305.56233333333336</v>
      </c>
      <c r="I634" s="119">
        <f t="shared" si="580"/>
        <v>1794.7376666666664</v>
      </c>
      <c r="J634" s="119">
        <f t="shared" si="580"/>
        <v>1.1413333333333333</v>
      </c>
      <c r="K634" s="119">
        <f t="shared" si="580"/>
        <v>1.2828333333333333</v>
      </c>
      <c r="L634" s="119">
        <f t="shared" si="580"/>
        <v>362.46213333333333</v>
      </c>
      <c r="M634" s="119">
        <f t="shared" si="580"/>
        <v>2.2081666666666666</v>
      </c>
      <c r="N634" s="119">
        <f t="shared" si="580"/>
        <v>97.164200000000008</v>
      </c>
      <c r="O634" s="119">
        <f t="shared" si="580"/>
        <v>1205.3802000000001</v>
      </c>
      <c r="P634" s="119">
        <f t="shared" si="580"/>
        <v>5703.1472000000003</v>
      </c>
      <c r="Q634" s="119">
        <f t="shared" si="580"/>
        <v>522.34933333333333</v>
      </c>
      <c r="R634" s="119">
        <f t="shared" si="580"/>
        <v>338.91133333333335</v>
      </c>
      <c r="S634" s="119">
        <f t="shared" si="580"/>
        <v>1224.6233333333334</v>
      </c>
      <c r="T634" s="119">
        <f t="shared" si="580"/>
        <v>13.625133333333334</v>
      </c>
      <c r="U634" s="119">
        <f t="shared" si="580"/>
        <v>335.30566666666664</v>
      </c>
      <c r="V634" s="119">
        <f t="shared" si="580"/>
        <v>45.386600000000001</v>
      </c>
      <c r="W634" s="119">
        <f t="shared" si="580"/>
        <v>1059.7603333333334</v>
      </c>
      <c r="X634" s="110"/>
      <c r="Y634" s="110"/>
    </row>
    <row r="635" spans="1:49" ht="18" x14ac:dyDescent="0.35">
      <c r="A635" s="110" t="s">
        <v>225</v>
      </c>
      <c r="B635" s="110"/>
      <c r="C635" s="119"/>
      <c r="D635" s="110"/>
      <c r="E635" s="110"/>
      <c r="F635" s="110"/>
      <c r="G635" s="110"/>
      <c r="H635" s="110"/>
      <c r="I635" s="110"/>
      <c r="J635" s="110"/>
      <c r="K635" s="110"/>
      <c r="L635" s="110"/>
      <c r="M635" s="110"/>
      <c r="N635" s="110"/>
      <c r="O635" s="110"/>
      <c r="P635" s="110"/>
      <c r="Q635" s="110"/>
      <c r="R635" s="110"/>
      <c r="S635" s="110"/>
      <c r="T635" s="110"/>
      <c r="U635" s="110"/>
      <c r="V635" s="110"/>
      <c r="W635" s="110"/>
      <c r="X635" s="110"/>
      <c r="Y635" s="110"/>
    </row>
    <row r="636" spans="1:49" ht="18" x14ac:dyDescent="0.35">
      <c r="A636" s="110" t="s">
        <v>0</v>
      </c>
      <c r="B636" s="110"/>
      <c r="C636" s="119"/>
      <c r="D636" s="110"/>
      <c r="E636" s="110"/>
      <c r="F636" s="110"/>
      <c r="G636" s="110"/>
      <c r="H636" s="110"/>
      <c r="I636" s="110"/>
      <c r="J636" s="110"/>
      <c r="K636" s="110"/>
      <c r="L636" s="110"/>
      <c r="M636" s="110"/>
      <c r="N636" s="110"/>
      <c r="O636" s="110"/>
      <c r="P636" s="110"/>
      <c r="Q636" s="110"/>
      <c r="R636" s="110"/>
      <c r="S636" s="110"/>
      <c r="T636" s="110"/>
      <c r="U636" s="110"/>
      <c r="V636" s="110"/>
      <c r="W636" s="110"/>
      <c r="X636" s="110"/>
      <c r="Y636" s="110"/>
    </row>
    <row r="637" spans="1:49" x14ac:dyDescent="0.3">
      <c r="A637" s="17" t="s">
        <v>226</v>
      </c>
      <c r="B637" s="17"/>
      <c r="C637" s="92">
        <v>150</v>
      </c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 t="s">
        <v>227</v>
      </c>
      <c r="Y637" s="17">
        <v>54</v>
      </c>
      <c r="AA637" t="s">
        <v>226</v>
      </c>
      <c r="AW637" t="s">
        <v>227</v>
      </c>
    </row>
    <row r="638" spans="1:49" ht="15" customHeight="1" x14ac:dyDescent="0.3">
      <c r="A638" s="17"/>
      <c r="B638" s="70" t="s">
        <v>34</v>
      </c>
      <c r="C638" s="92"/>
      <c r="D638" s="67">
        <f>C$637*AC638/AD$644</f>
        <v>28.5</v>
      </c>
      <c r="E638" s="17">
        <f>C$637*AD638/AD$644</f>
        <v>28.5</v>
      </c>
      <c r="F638" s="17">
        <f>$C$637*AE638/$AD$644</f>
        <v>3.375</v>
      </c>
      <c r="G638" s="17">
        <f t="shared" ref="G638:W643" si="581">$C$637*AF638/$AD$644</f>
        <v>0.875</v>
      </c>
      <c r="H638" s="17">
        <f t="shared" si="581"/>
        <v>14.75</v>
      </c>
      <c r="I638" s="17">
        <f t="shared" si="581"/>
        <v>80.125</v>
      </c>
      <c r="J638" s="17">
        <f t="shared" si="581"/>
        <v>8.7500000000000008E-2</v>
      </c>
      <c r="K638" s="17">
        <f t="shared" si="581"/>
        <v>0.05</v>
      </c>
      <c r="L638" s="17">
        <f t="shared" si="581"/>
        <v>0.33750000000000002</v>
      </c>
      <c r="M638" s="17">
        <f t="shared" si="581"/>
        <v>0</v>
      </c>
      <c r="N638" s="17">
        <f t="shared" si="581"/>
        <v>0</v>
      </c>
      <c r="O638" s="17">
        <f t="shared" si="581"/>
        <v>0.625</v>
      </c>
      <c r="P638" s="17">
        <f t="shared" si="581"/>
        <v>90</v>
      </c>
      <c r="Q638" s="17">
        <f t="shared" si="581"/>
        <v>5</v>
      </c>
      <c r="R638" s="17">
        <f t="shared" si="581"/>
        <v>50</v>
      </c>
      <c r="S638" s="17">
        <f t="shared" si="581"/>
        <v>73.75</v>
      </c>
      <c r="T638" s="17">
        <f t="shared" si="581"/>
        <v>1.6625000000000001</v>
      </c>
      <c r="U638" s="17">
        <f t="shared" si="581"/>
        <v>1</v>
      </c>
      <c r="V638" s="17">
        <f t="shared" si="581"/>
        <v>1.4249999999999998</v>
      </c>
      <c r="W638" s="17">
        <f t="shared" si="581"/>
        <v>6.5</v>
      </c>
      <c r="X638" s="17"/>
      <c r="Y638" s="17"/>
      <c r="AB638" s="86" t="s">
        <v>34</v>
      </c>
      <c r="AC638" s="56">
        <v>22.8</v>
      </c>
      <c r="AD638" s="56">
        <v>22.8</v>
      </c>
      <c r="AE638" s="56">
        <v>2.7</v>
      </c>
      <c r="AF638" s="56">
        <v>0.7</v>
      </c>
      <c r="AG638" s="56">
        <v>11.8</v>
      </c>
      <c r="AH638" s="56">
        <v>64.099999999999994</v>
      </c>
      <c r="AI638" s="71">
        <v>7.0000000000000007E-2</v>
      </c>
      <c r="AJ638" s="71">
        <v>0.04</v>
      </c>
      <c r="AK638" s="21">
        <v>0.27</v>
      </c>
      <c r="AL638" s="57">
        <v>0</v>
      </c>
      <c r="AM638" s="57">
        <v>0</v>
      </c>
      <c r="AN638" s="56">
        <v>0.5</v>
      </c>
      <c r="AO638" s="57">
        <v>72</v>
      </c>
      <c r="AP638" s="57">
        <v>4</v>
      </c>
      <c r="AQ638" s="57">
        <v>40</v>
      </c>
      <c r="AR638" s="57">
        <v>59</v>
      </c>
      <c r="AS638" s="71">
        <v>1.33</v>
      </c>
      <c r="AT638" s="24">
        <v>0.8</v>
      </c>
      <c r="AU638" s="71">
        <v>1.1399999999999999</v>
      </c>
      <c r="AV638" s="20">
        <v>5.2</v>
      </c>
    </row>
    <row r="639" spans="1:49" ht="15" customHeight="1" x14ac:dyDescent="0.3">
      <c r="A639" s="17"/>
      <c r="B639" s="70" t="s">
        <v>35</v>
      </c>
      <c r="C639" s="92"/>
      <c r="D639" s="67">
        <f t="shared" ref="D639:D643" si="582">C$637*AC639/AD$644</f>
        <v>72</v>
      </c>
      <c r="E639" s="17">
        <f t="shared" ref="E639:E643" si="583">C$637*AD639/AD$644</f>
        <v>72</v>
      </c>
      <c r="F639" s="17">
        <f t="shared" ref="F639:F643" si="584">$C$637*AE639/$AD$644</f>
        <v>2</v>
      </c>
      <c r="G639" s="17">
        <f t="shared" si="581"/>
        <v>1.625</v>
      </c>
      <c r="H639" s="17">
        <f t="shared" si="581"/>
        <v>3.125</v>
      </c>
      <c r="I639" s="17">
        <f t="shared" si="581"/>
        <v>34.625</v>
      </c>
      <c r="J639" s="17">
        <f t="shared" si="581"/>
        <v>2.5000000000000001E-2</v>
      </c>
      <c r="K639" s="17">
        <f t="shared" si="581"/>
        <v>8.7500000000000008E-2</v>
      </c>
      <c r="L639" s="17">
        <f t="shared" si="581"/>
        <v>9.5</v>
      </c>
      <c r="M639" s="17">
        <f t="shared" si="581"/>
        <v>0</v>
      </c>
      <c r="N639" s="17">
        <f t="shared" si="581"/>
        <v>0.375</v>
      </c>
      <c r="O639" s="17">
        <f t="shared" si="581"/>
        <v>27.5</v>
      </c>
      <c r="P639" s="17">
        <f t="shared" si="581"/>
        <v>87.5</v>
      </c>
      <c r="Q639" s="17">
        <f t="shared" si="581"/>
        <v>76.25</v>
      </c>
      <c r="R639" s="17">
        <f t="shared" si="581"/>
        <v>8.75</v>
      </c>
      <c r="S639" s="17">
        <f t="shared" si="581"/>
        <v>56.25</v>
      </c>
      <c r="T639" s="17">
        <f t="shared" si="581"/>
        <v>6.25E-2</v>
      </c>
      <c r="U639" s="17">
        <f t="shared" si="581"/>
        <v>6.5</v>
      </c>
      <c r="V639" s="17">
        <f t="shared" si="581"/>
        <v>1.2625</v>
      </c>
      <c r="W639" s="17">
        <f t="shared" si="581"/>
        <v>15</v>
      </c>
      <c r="X639" s="17"/>
      <c r="Y639" s="17"/>
      <c r="AB639" s="86" t="s">
        <v>35</v>
      </c>
      <c r="AC639" s="56">
        <v>57.6</v>
      </c>
      <c r="AD639" s="56">
        <v>57.6</v>
      </c>
      <c r="AE639" s="56">
        <v>1.6</v>
      </c>
      <c r="AF639" s="56">
        <v>1.3</v>
      </c>
      <c r="AG639" s="56">
        <v>2.5</v>
      </c>
      <c r="AH639" s="56">
        <v>27.7</v>
      </c>
      <c r="AI639" s="71">
        <v>0.02</v>
      </c>
      <c r="AJ639" s="71">
        <v>7.0000000000000007E-2</v>
      </c>
      <c r="AK639" s="20">
        <v>7.6</v>
      </c>
      <c r="AL639" s="57">
        <v>0</v>
      </c>
      <c r="AM639" s="56">
        <v>0.3</v>
      </c>
      <c r="AN639" s="57">
        <v>22</v>
      </c>
      <c r="AO639" s="57">
        <v>70</v>
      </c>
      <c r="AP639" s="57">
        <v>61</v>
      </c>
      <c r="AQ639" s="57">
        <v>7</v>
      </c>
      <c r="AR639" s="57">
        <v>45</v>
      </c>
      <c r="AS639" s="71">
        <v>0.05</v>
      </c>
      <c r="AT639" s="24">
        <v>5.2</v>
      </c>
      <c r="AU639" s="71">
        <v>1.01</v>
      </c>
      <c r="AV639" s="19">
        <v>12</v>
      </c>
    </row>
    <row r="640" spans="1:49" ht="15" customHeight="1" x14ac:dyDescent="0.3">
      <c r="A640" s="17"/>
      <c r="B640" s="70" t="s">
        <v>36</v>
      </c>
      <c r="C640" s="92"/>
      <c r="D640" s="67">
        <f t="shared" si="582"/>
        <v>2.25</v>
      </c>
      <c r="E640" s="17">
        <f t="shared" si="583"/>
        <v>2.25</v>
      </c>
      <c r="F640" s="17">
        <f t="shared" si="584"/>
        <v>0</v>
      </c>
      <c r="G640" s="17">
        <f t="shared" si="581"/>
        <v>0</v>
      </c>
      <c r="H640" s="17">
        <f t="shared" si="581"/>
        <v>2</v>
      </c>
      <c r="I640" s="17">
        <f t="shared" si="581"/>
        <v>8.125</v>
      </c>
      <c r="J640" s="17">
        <f t="shared" si="581"/>
        <v>0</v>
      </c>
      <c r="K640" s="17">
        <f t="shared" si="581"/>
        <v>0</v>
      </c>
      <c r="L640" s="17">
        <f t="shared" si="581"/>
        <v>0</v>
      </c>
      <c r="M640" s="17">
        <f t="shared" si="581"/>
        <v>0</v>
      </c>
      <c r="N640" s="17">
        <f t="shared" si="581"/>
        <v>0</v>
      </c>
      <c r="O640" s="17">
        <f t="shared" si="581"/>
        <v>0</v>
      </c>
      <c r="P640" s="17">
        <f t="shared" si="581"/>
        <v>0</v>
      </c>
      <c r="Q640" s="17">
        <f t="shared" si="581"/>
        <v>0</v>
      </c>
      <c r="R640" s="17">
        <f t="shared" si="581"/>
        <v>0</v>
      </c>
      <c r="S640" s="17">
        <f t="shared" si="581"/>
        <v>0</v>
      </c>
      <c r="T640" s="17">
        <f t="shared" si="581"/>
        <v>0</v>
      </c>
      <c r="U640" s="17">
        <f t="shared" si="581"/>
        <v>0</v>
      </c>
      <c r="V640" s="17">
        <f t="shared" si="581"/>
        <v>0</v>
      </c>
      <c r="W640" s="17">
        <f t="shared" si="581"/>
        <v>0</v>
      </c>
      <c r="X640" s="17"/>
      <c r="Y640" s="17"/>
      <c r="AB640" s="86" t="s">
        <v>36</v>
      </c>
      <c r="AC640" s="56">
        <v>1.8</v>
      </c>
      <c r="AD640" s="56">
        <v>1.8</v>
      </c>
      <c r="AE640" s="57">
        <v>0</v>
      </c>
      <c r="AF640" s="57">
        <v>0</v>
      </c>
      <c r="AG640" s="56">
        <v>1.6</v>
      </c>
      <c r="AH640" s="56">
        <v>6.5</v>
      </c>
      <c r="AI640" s="57">
        <v>0</v>
      </c>
      <c r="AJ640" s="57">
        <v>0</v>
      </c>
      <c r="AK640" s="19">
        <v>0</v>
      </c>
      <c r="AL640" s="57">
        <v>0</v>
      </c>
      <c r="AM640" s="57">
        <v>0</v>
      </c>
      <c r="AN640" s="57">
        <v>0</v>
      </c>
      <c r="AO640" s="57">
        <v>0</v>
      </c>
      <c r="AP640" s="57">
        <v>0</v>
      </c>
      <c r="AQ640" s="57">
        <v>0</v>
      </c>
      <c r="AR640" s="57">
        <v>0</v>
      </c>
      <c r="AS640" s="57">
        <v>0</v>
      </c>
      <c r="AT640" s="25">
        <v>0</v>
      </c>
      <c r="AU640" s="57">
        <v>0</v>
      </c>
      <c r="AV640" s="19">
        <v>0</v>
      </c>
    </row>
    <row r="641" spans="1:49" ht="15" customHeight="1" x14ac:dyDescent="0.3">
      <c r="A641" s="17"/>
      <c r="B641" s="70" t="s">
        <v>37</v>
      </c>
      <c r="C641" s="92"/>
      <c r="D641" s="67">
        <f t="shared" si="582"/>
        <v>3</v>
      </c>
      <c r="E641" s="17">
        <f t="shared" si="583"/>
        <v>3</v>
      </c>
      <c r="F641" s="17">
        <f t="shared" si="584"/>
        <v>0</v>
      </c>
      <c r="G641" s="17">
        <f t="shared" si="581"/>
        <v>1.875</v>
      </c>
      <c r="H641" s="17">
        <f t="shared" si="581"/>
        <v>0</v>
      </c>
      <c r="I641" s="17">
        <f t="shared" si="581"/>
        <v>17.5</v>
      </c>
      <c r="J641" s="17">
        <f t="shared" si="581"/>
        <v>0</v>
      </c>
      <c r="K641" s="17">
        <f t="shared" si="581"/>
        <v>0</v>
      </c>
      <c r="L641" s="17">
        <f t="shared" si="581"/>
        <v>8.1000000000000014</v>
      </c>
      <c r="M641" s="17">
        <f t="shared" si="581"/>
        <v>3.7499999999999999E-2</v>
      </c>
      <c r="N641" s="17">
        <f t="shared" si="581"/>
        <v>0</v>
      </c>
      <c r="O641" s="17">
        <f t="shared" si="581"/>
        <v>0.375</v>
      </c>
      <c r="P641" s="17">
        <f t="shared" si="581"/>
        <v>0.75</v>
      </c>
      <c r="Q641" s="17">
        <f t="shared" si="581"/>
        <v>0.625</v>
      </c>
      <c r="R641" s="17">
        <f t="shared" si="581"/>
        <v>0</v>
      </c>
      <c r="S641" s="17">
        <f t="shared" si="581"/>
        <v>0.75</v>
      </c>
      <c r="T641" s="17">
        <f t="shared" si="581"/>
        <v>0</v>
      </c>
      <c r="U641" s="17">
        <f t="shared" si="581"/>
        <v>0</v>
      </c>
      <c r="V641" s="17">
        <f t="shared" si="581"/>
        <v>2.5000000000000001E-2</v>
      </c>
      <c r="W641" s="17">
        <f t="shared" si="581"/>
        <v>0.125</v>
      </c>
      <c r="X641" s="17"/>
      <c r="Y641" s="17"/>
      <c r="AB641" s="86" t="s">
        <v>37</v>
      </c>
      <c r="AC641" s="56">
        <v>2.4</v>
      </c>
      <c r="AD641" s="56">
        <v>2.4</v>
      </c>
      <c r="AE641" s="57">
        <v>0</v>
      </c>
      <c r="AF641" s="56">
        <v>1.5</v>
      </c>
      <c r="AG641" s="57">
        <v>0</v>
      </c>
      <c r="AH641" s="57">
        <v>14</v>
      </c>
      <c r="AI641" s="57">
        <v>0</v>
      </c>
      <c r="AJ641" s="57">
        <v>0</v>
      </c>
      <c r="AK641" s="21">
        <v>6.48</v>
      </c>
      <c r="AL641" s="71">
        <v>0.03</v>
      </c>
      <c r="AM641" s="57">
        <v>0</v>
      </c>
      <c r="AN641" s="56">
        <v>0.3</v>
      </c>
      <c r="AO641" s="56">
        <v>0.6</v>
      </c>
      <c r="AP641" s="56">
        <v>0.5</v>
      </c>
      <c r="AQ641" s="57">
        <v>0</v>
      </c>
      <c r="AR641" s="56">
        <v>0.6</v>
      </c>
      <c r="AS641" s="57">
        <v>0</v>
      </c>
      <c r="AT641" s="25">
        <v>0</v>
      </c>
      <c r="AU641" s="71">
        <v>0.02</v>
      </c>
      <c r="AV641" s="20">
        <v>0.1</v>
      </c>
    </row>
    <row r="642" spans="1:49" ht="15" customHeight="1" x14ac:dyDescent="0.3">
      <c r="A642" s="17"/>
      <c r="B642" s="70" t="s">
        <v>38</v>
      </c>
      <c r="C642" s="92"/>
      <c r="D642" s="67">
        <f t="shared" si="582"/>
        <v>0.75</v>
      </c>
      <c r="E642" s="17">
        <f t="shared" si="583"/>
        <v>0.75</v>
      </c>
      <c r="F642" s="17">
        <f t="shared" si="584"/>
        <v>0</v>
      </c>
      <c r="G642" s="17">
        <f t="shared" si="581"/>
        <v>0</v>
      </c>
      <c r="H642" s="17">
        <f t="shared" si="581"/>
        <v>0</v>
      </c>
      <c r="I642" s="17">
        <f t="shared" si="581"/>
        <v>0</v>
      </c>
      <c r="J642" s="17">
        <f t="shared" si="581"/>
        <v>0</v>
      </c>
      <c r="K642" s="17">
        <f t="shared" si="581"/>
        <v>0</v>
      </c>
      <c r="L642" s="17">
        <f t="shared" si="581"/>
        <v>0</v>
      </c>
      <c r="M642" s="17">
        <f t="shared" si="581"/>
        <v>0</v>
      </c>
      <c r="N642" s="17">
        <f t="shared" si="581"/>
        <v>0</v>
      </c>
      <c r="O642" s="17">
        <f t="shared" si="581"/>
        <v>221.25</v>
      </c>
      <c r="P642" s="17">
        <f t="shared" si="581"/>
        <v>0</v>
      </c>
      <c r="Q642" s="17">
        <f t="shared" si="581"/>
        <v>2.375</v>
      </c>
      <c r="R642" s="17">
        <f t="shared" si="581"/>
        <v>0.125</v>
      </c>
      <c r="S642" s="17">
        <f t="shared" si="581"/>
        <v>0.5</v>
      </c>
      <c r="T642" s="17">
        <f t="shared" si="581"/>
        <v>2.5000000000000001E-2</v>
      </c>
      <c r="U642" s="17">
        <f t="shared" si="581"/>
        <v>30</v>
      </c>
      <c r="V642" s="17">
        <f t="shared" si="581"/>
        <v>0</v>
      </c>
      <c r="W642" s="17">
        <f t="shared" si="581"/>
        <v>0</v>
      </c>
      <c r="X642" s="17"/>
      <c r="Y642" s="17"/>
      <c r="AB642" s="86" t="s">
        <v>38</v>
      </c>
      <c r="AC642" s="56">
        <v>0.6</v>
      </c>
      <c r="AD642" s="56">
        <v>0.6</v>
      </c>
      <c r="AE642" s="57">
        <v>0</v>
      </c>
      <c r="AF642" s="57">
        <v>0</v>
      </c>
      <c r="AG642" s="57">
        <v>0</v>
      </c>
      <c r="AH642" s="57">
        <v>0</v>
      </c>
      <c r="AI642" s="57">
        <v>0</v>
      </c>
      <c r="AJ642" s="57">
        <v>0</v>
      </c>
      <c r="AK642" s="19">
        <v>0</v>
      </c>
      <c r="AL642" s="57">
        <v>0</v>
      </c>
      <c r="AM642" s="57">
        <v>0</v>
      </c>
      <c r="AN642" s="57">
        <v>177</v>
      </c>
      <c r="AO642" s="57">
        <v>0</v>
      </c>
      <c r="AP642" s="56">
        <v>1.9</v>
      </c>
      <c r="AQ642" s="56">
        <v>0.1</v>
      </c>
      <c r="AR642" s="56">
        <v>0.4</v>
      </c>
      <c r="AS642" s="71">
        <v>0.02</v>
      </c>
      <c r="AT642" s="39">
        <v>24</v>
      </c>
      <c r="AU642" s="57">
        <v>0</v>
      </c>
      <c r="AV642" s="19">
        <v>0</v>
      </c>
    </row>
    <row r="643" spans="1:49" ht="15" customHeight="1" x14ac:dyDescent="0.3">
      <c r="A643" s="17"/>
      <c r="B643" s="70" t="s">
        <v>39</v>
      </c>
      <c r="C643" s="92"/>
      <c r="D643" s="67">
        <f t="shared" si="582"/>
        <v>48</v>
      </c>
      <c r="E643" s="17">
        <f t="shared" si="583"/>
        <v>48</v>
      </c>
      <c r="F643" s="17">
        <f t="shared" si="584"/>
        <v>0</v>
      </c>
      <c r="G643" s="17">
        <f t="shared" si="581"/>
        <v>0</v>
      </c>
      <c r="H643" s="17">
        <f t="shared" si="581"/>
        <v>0</v>
      </c>
      <c r="I643" s="17">
        <f t="shared" si="581"/>
        <v>0</v>
      </c>
      <c r="J643" s="17">
        <f t="shared" si="581"/>
        <v>0</v>
      </c>
      <c r="K643" s="17">
        <f t="shared" si="581"/>
        <v>0</v>
      </c>
      <c r="L643" s="17">
        <f t="shared" si="581"/>
        <v>0</v>
      </c>
      <c r="M643" s="17">
        <f t="shared" si="581"/>
        <v>0</v>
      </c>
      <c r="N643" s="17">
        <f t="shared" si="581"/>
        <v>0</v>
      </c>
      <c r="O643" s="17">
        <f t="shared" si="581"/>
        <v>0</v>
      </c>
      <c r="P643" s="17">
        <f t="shared" si="581"/>
        <v>0</v>
      </c>
      <c r="Q643" s="17">
        <f t="shared" si="581"/>
        <v>0</v>
      </c>
      <c r="R643" s="17">
        <f t="shared" si="581"/>
        <v>0</v>
      </c>
      <c r="S643" s="17">
        <f t="shared" si="581"/>
        <v>0</v>
      </c>
      <c r="T643" s="17">
        <f t="shared" si="581"/>
        <v>0</v>
      </c>
      <c r="U643" s="17">
        <f t="shared" si="581"/>
        <v>0</v>
      </c>
      <c r="V643" s="17">
        <f t="shared" si="581"/>
        <v>0</v>
      </c>
      <c r="W643" s="17">
        <f t="shared" si="581"/>
        <v>0</v>
      </c>
      <c r="X643" s="17"/>
      <c r="Y643" s="17"/>
      <c r="AB643" s="86" t="s">
        <v>39</v>
      </c>
      <c r="AC643" s="56">
        <v>38.4</v>
      </c>
      <c r="AD643" s="56">
        <v>38.4</v>
      </c>
      <c r="AE643" s="57">
        <v>0</v>
      </c>
      <c r="AF643" s="57">
        <v>0</v>
      </c>
      <c r="AG643" s="57">
        <v>0</v>
      </c>
      <c r="AH643" s="57">
        <v>0</v>
      </c>
      <c r="AI643" s="57">
        <v>0</v>
      </c>
      <c r="AJ643" s="57">
        <v>0</v>
      </c>
      <c r="AK643" s="19">
        <v>0</v>
      </c>
      <c r="AL643" s="57">
        <v>0</v>
      </c>
      <c r="AM643" s="57">
        <v>0</v>
      </c>
      <c r="AN643" s="57">
        <v>0</v>
      </c>
      <c r="AO643" s="57">
        <v>0</v>
      </c>
      <c r="AP643" s="57">
        <v>0</v>
      </c>
      <c r="AQ643" s="57">
        <v>0</v>
      </c>
      <c r="AR643" s="57">
        <v>0</v>
      </c>
      <c r="AS643" s="57">
        <v>0</v>
      </c>
      <c r="AT643" s="25">
        <v>0</v>
      </c>
      <c r="AU643" s="57">
        <v>0</v>
      </c>
      <c r="AV643" s="19">
        <v>0</v>
      </c>
    </row>
    <row r="644" spans="1:49" ht="15" customHeight="1" x14ac:dyDescent="0.3">
      <c r="A644" s="17"/>
      <c r="B644" s="69" t="s">
        <v>40</v>
      </c>
      <c r="C644" s="157"/>
      <c r="D644" s="85"/>
      <c r="E644" s="85"/>
      <c r="F644" s="85">
        <f>SUM(F638:F643)</f>
        <v>5.375</v>
      </c>
      <c r="G644" s="85">
        <f t="shared" ref="G644:W644" si="585">SUM(G638:G643)</f>
        <v>4.375</v>
      </c>
      <c r="H644" s="85">
        <f t="shared" si="585"/>
        <v>19.875</v>
      </c>
      <c r="I644" s="85">
        <f t="shared" si="585"/>
        <v>140.375</v>
      </c>
      <c r="J644" s="85">
        <f t="shared" si="585"/>
        <v>0.11250000000000002</v>
      </c>
      <c r="K644" s="85">
        <f t="shared" si="585"/>
        <v>0.13750000000000001</v>
      </c>
      <c r="L644" s="85">
        <f t="shared" si="585"/>
        <v>17.9375</v>
      </c>
      <c r="M644" s="85">
        <f t="shared" si="585"/>
        <v>3.7499999999999999E-2</v>
      </c>
      <c r="N644" s="85">
        <f t="shared" si="585"/>
        <v>0.375</v>
      </c>
      <c r="O644" s="85">
        <f t="shared" si="585"/>
        <v>249.75</v>
      </c>
      <c r="P644" s="85">
        <f t="shared" si="585"/>
        <v>178.25</v>
      </c>
      <c r="Q644" s="85">
        <f t="shared" si="585"/>
        <v>84.25</v>
      </c>
      <c r="R644" s="85">
        <f t="shared" si="585"/>
        <v>58.875</v>
      </c>
      <c r="S644" s="85">
        <f t="shared" si="585"/>
        <v>131.25</v>
      </c>
      <c r="T644" s="85">
        <f t="shared" si="585"/>
        <v>1.75</v>
      </c>
      <c r="U644" s="85">
        <f t="shared" si="585"/>
        <v>37.5</v>
      </c>
      <c r="V644" s="85">
        <f t="shared" si="585"/>
        <v>2.7124999999999999</v>
      </c>
      <c r="W644" s="85">
        <f t="shared" si="585"/>
        <v>21.625</v>
      </c>
      <c r="X644" s="17"/>
      <c r="Y644" s="17"/>
      <c r="AB644" s="87" t="s">
        <v>40</v>
      </c>
      <c r="AC644" s="59"/>
      <c r="AD644" s="60">
        <v>120</v>
      </c>
      <c r="AE644" s="61">
        <v>4.3</v>
      </c>
      <c r="AF644" s="61">
        <v>3.5</v>
      </c>
      <c r="AG644" s="61">
        <v>15.9</v>
      </c>
      <c r="AH644" s="61">
        <v>112.3</v>
      </c>
      <c r="AI644" s="88">
        <v>0.09</v>
      </c>
      <c r="AJ644" s="88">
        <v>0.11</v>
      </c>
      <c r="AK644" s="22">
        <v>14.4</v>
      </c>
      <c r="AL644" s="88">
        <v>0.03</v>
      </c>
      <c r="AM644" s="61">
        <v>0.3</v>
      </c>
      <c r="AN644" s="60">
        <v>199</v>
      </c>
      <c r="AO644" s="60">
        <v>142</v>
      </c>
      <c r="AP644" s="60">
        <v>67</v>
      </c>
      <c r="AQ644" s="60">
        <v>47</v>
      </c>
      <c r="AR644" s="60">
        <v>105</v>
      </c>
      <c r="AS644" s="61">
        <v>1.4</v>
      </c>
      <c r="AT644" s="27">
        <v>30</v>
      </c>
      <c r="AU644" s="88">
        <v>2.17</v>
      </c>
      <c r="AV644" s="23">
        <v>17</v>
      </c>
    </row>
    <row r="645" spans="1:49" x14ac:dyDescent="0.3">
      <c r="A645" s="17" t="s">
        <v>128</v>
      </c>
      <c r="B645" s="17"/>
      <c r="C645" s="92">
        <v>180</v>
      </c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 t="s">
        <v>129</v>
      </c>
      <c r="Y645" s="17">
        <v>17</v>
      </c>
      <c r="AA645" t="s">
        <v>128</v>
      </c>
      <c r="AW645" t="s">
        <v>129</v>
      </c>
    </row>
    <row r="646" spans="1:49" ht="15" customHeight="1" x14ac:dyDescent="0.3">
      <c r="A646" s="17"/>
      <c r="B646" s="70" t="s">
        <v>86</v>
      </c>
      <c r="C646" s="92"/>
      <c r="D646" s="67">
        <f>C$645*AC646/AD$650</f>
        <v>1.9079999999999999</v>
      </c>
      <c r="E646" s="17">
        <f>C$645*AD646/AD$650</f>
        <v>1.9079999999999999</v>
      </c>
      <c r="F646" s="17">
        <f>$C$645*AE646/$AD$650</f>
        <v>0.36</v>
      </c>
      <c r="G646" s="17">
        <f t="shared" ref="G646:W649" si="586">$C$645*AF646/$AD$650</f>
        <v>0.24</v>
      </c>
      <c r="H646" s="17">
        <f t="shared" si="586"/>
        <v>0.12</v>
      </c>
      <c r="I646" s="17">
        <f t="shared" si="586"/>
        <v>4.4400000000000004</v>
      </c>
      <c r="J646" s="17">
        <f t="shared" si="586"/>
        <v>0</v>
      </c>
      <c r="K646" s="17">
        <f t="shared" si="586"/>
        <v>0</v>
      </c>
      <c r="L646" s="17">
        <f t="shared" si="586"/>
        <v>3.5999999999999997E-2</v>
      </c>
      <c r="M646" s="17">
        <f t="shared" si="586"/>
        <v>0</v>
      </c>
      <c r="N646" s="17">
        <f t="shared" si="586"/>
        <v>0</v>
      </c>
      <c r="O646" s="17">
        <f t="shared" si="586"/>
        <v>0.24</v>
      </c>
      <c r="P646" s="17">
        <f t="shared" si="586"/>
        <v>22.56</v>
      </c>
      <c r="Q646" s="17">
        <f t="shared" si="586"/>
        <v>2.04</v>
      </c>
      <c r="R646" s="17">
        <f t="shared" si="586"/>
        <v>6.7199999999999989</v>
      </c>
      <c r="S646" s="17">
        <f t="shared" si="586"/>
        <v>10.32</v>
      </c>
      <c r="T646" s="17">
        <f t="shared" si="586"/>
        <v>0.34799999999999998</v>
      </c>
      <c r="U646" s="17">
        <f t="shared" si="586"/>
        <v>0</v>
      </c>
      <c r="V646" s="17">
        <f t="shared" si="586"/>
        <v>0</v>
      </c>
      <c r="W646" s="17">
        <f t="shared" si="586"/>
        <v>0</v>
      </c>
      <c r="X646" s="17"/>
      <c r="Y646" s="17"/>
      <c r="AB646" s="86" t="s">
        <v>86</v>
      </c>
      <c r="AC646" s="299">
        <v>1.59</v>
      </c>
      <c r="AD646" s="299">
        <v>1.59</v>
      </c>
      <c r="AE646" s="56">
        <v>0.3</v>
      </c>
      <c r="AF646" s="56">
        <v>0.2</v>
      </c>
      <c r="AG646" s="56">
        <v>0.1</v>
      </c>
      <c r="AH646" s="56">
        <v>3.7</v>
      </c>
      <c r="AI646" s="62">
        <v>0</v>
      </c>
      <c r="AJ646" s="62">
        <v>0</v>
      </c>
      <c r="AK646" s="43">
        <v>0.03</v>
      </c>
      <c r="AL646" s="62">
        <v>0</v>
      </c>
      <c r="AM646" s="62">
        <v>0</v>
      </c>
      <c r="AN646" s="63">
        <v>0.2</v>
      </c>
      <c r="AO646" s="63">
        <v>18.8</v>
      </c>
      <c r="AP646" s="63">
        <v>1.7</v>
      </c>
      <c r="AQ646" s="63">
        <v>5.6</v>
      </c>
      <c r="AR646" s="63">
        <v>8.6</v>
      </c>
      <c r="AS646" s="64">
        <v>0.28999999999999998</v>
      </c>
      <c r="AT646" s="28">
        <v>0</v>
      </c>
      <c r="AU646" s="62">
        <v>0</v>
      </c>
      <c r="AV646" s="28">
        <v>0</v>
      </c>
    </row>
    <row r="647" spans="1:49" x14ac:dyDescent="0.3">
      <c r="A647" s="17"/>
      <c r="B647" s="70" t="s">
        <v>35</v>
      </c>
      <c r="C647" s="92"/>
      <c r="D647" s="67">
        <f t="shared" ref="D647:D649" si="587">C$645*AC647/AD$650</f>
        <v>102</v>
      </c>
      <c r="E647" s="17">
        <f t="shared" ref="E647:E649" si="588">C$645*AD647/AD$650</f>
        <v>102</v>
      </c>
      <c r="F647" s="17">
        <f t="shared" ref="F647:F649" si="589">$C$645*AE647/$AD$650</f>
        <v>2.4</v>
      </c>
      <c r="G647" s="17">
        <f t="shared" si="586"/>
        <v>2.04</v>
      </c>
      <c r="H647" s="17">
        <f t="shared" si="586"/>
        <v>3.96</v>
      </c>
      <c r="I647" s="17">
        <f t="shared" si="586"/>
        <v>43.32</v>
      </c>
      <c r="J647" s="17">
        <f t="shared" si="586"/>
        <v>2.4E-2</v>
      </c>
      <c r="K647" s="17">
        <f t="shared" si="586"/>
        <v>0.108</v>
      </c>
      <c r="L647" s="17">
        <f t="shared" si="586"/>
        <v>11.88</v>
      </c>
      <c r="M647" s="17">
        <f t="shared" si="586"/>
        <v>0</v>
      </c>
      <c r="N647" s="17">
        <f t="shared" si="586"/>
        <v>0.46800000000000003</v>
      </c>
      <c r="O647" s="17">
        <f t="shared" si="586"/>
        <v>34.799999999999997</v>
      </c>
      <c r="P647" s="17">
        <f t="shared" si="586"/>
        <v>109.08000000000001</v>
      </c>
      <c r="Q647" s="17">
        <f t="shared" si="586"/>
        <v>94.8</v>
      </c>
      <c r="R647" s="17">
        <f t="shared" si="586"/>
        <v>10.92</v>
      </c>
      <c r="S647" s="17">
        <f t="shared" si="586"/>
        <v>70.8</v>
      </c>
      <c r="T647" s="17">
        <f t="shared" si="586"/>
        <v>8.4000000000000005E-2</v>
      </c>
      <c r="U647" s="17">
        <f t="shared" si="586"/>
        <v>8.16</v>
      </c>
      <c r="V647" s="17">
        <f t="shared" si="586"/>
        <v>1.5840000000000001</v>
      </c>
      <c r="W647" s="17">
        <f t="shared" si="586"/>
        <v>18</v>
      </c>
      <c r="X647" s="17"/>
      <c r="Y647" s="17"/>
      <c r="AB647" s="86" t="s">
        <v>35</v>
      </c>
      <c r="AC647" s="287">
        <v>85</v>
      </c>
      <c r="AD647" s="287">
        <v>85</v>
      </c>
      <c r="AE647" s="57">
        <v>2</v>
      </c>
      <c r="AF647" s="56">
        <v>1.7</v>
      </c>
      <c r="AG647" s="56">
        <v>3.3</v>
      </c>
      <c r="AH647" s="56">
        <v>36.1</v>
      </c>
      <c r="AI647" s="64">
        <v>0.02</v>
      </c>
      <c r="AJ647" s="64">
        <v>0.09</v>
      </c>
      <c r="AK647" s="30">
        <v>9.9</v>
      </c>
      <c r="AL647" s="62">
        <v>0</v>
      </c>
      <c r="AM647" s="64">
        <v>0.39</v>
      </c>
      <c r="AN647" s="62">
        <v>29</v>
      </c>
      <c r="AO647" s="63">
        <v>90.9</v>
      </c>
      <c r="AP647" s="62">
        <v>79</v>
      </c>
      <c r="AQ647" s="63">
        <v>9.1</v>
      </c>
      <c r="AR647" s="62">
        <v>59</v>
      </c>
      <c r="AS647" s="64">
        <v>7.0000000000000007E-2</v>
      </c>
      <c r="AT647" s="30">
        <v>6.8</v>
      </c>
      <c r="AU647" s="64">
        <v>1.32</v>
      </c>
      <c r="AV647" s="28">
        <v>15</v>
      </c>
    </row>
    <row r="648" spans="1:49" ht="15" customHeight="1" x14ac:dyDescent="0.3">
      <c r="A648" s="17"/>
      <c r="B648" s="70" t="s">
        <v>36</v>
      </c>
      <c r="C648" s="92"/>
      <c r="D648" s="67">
        <f t="shared" si="587"/>
        <v>6.24</v>
      </c>
      <c r="E648" s="17">
        <f t="shared" si="588"/>
        <v>6.24</v>
      </c>
      <c r="F648" s="17">
        <f t="shared" si="589"/>
        <v>0</v>
      </c>
      <c r="G648" s="17">
        <f t="shared" si="586"/>
        <v>0</v>
      </c>
      <c r="H648" s="17">
        <f t="shared" si="586"/>
        <v>5.76</v>
      </c>
      <c r="I648" s="17">
        <f t="shared" si="586"/>
        <v>22.92</v>
      </c>
      <c r="J648" s="17">
        <f t="shared" si="586"/>
        <v>0</v>
      </c>
      <c r="K648" s="17">
        <f t="shared" si="586"/>
        <v>0</v>
      </c>
      <c r="L648" s="17">
        <f t="shared" si="586"/>
        <v>0</v>
      </c>
      <c r="M648" s="17">
        <f t="shared" si="586"/>
        <v>0</v>
      </c>
      <c r="N648" s="17">
        <f t="shared" si="586"/>
        <v>0</v>
      </c>
      <c r="O648" s="17">
        <f t="shared" si="586"/>
        <v>0</v>
      </c>
      <c r="P648" s="17">
        <f t="shared" si="586"/>
        <v>0.15600000000000003</v>
      </c>
      <c r="Q648" s="17">
        <f t="shared" si="586"/>
        <v>0.12</v>
      </c>
      <c r="R648" s="17">
        <f t="shared" si="586"/>
        <v>0</v>
      </c>
      <c r="S648" s="17">
        <f t="shared" si="586"/>
        <v>0</v>
      </c>
      <c r="T648" s="17">
        <f t="shared" si="586"/>
        <v>1.2E-2</v>
      </c>
      <c r="U648" s="17">
        <f t="shared" si="586"/>
        <v>0</v>
      </c>
      <c r="V648" s="17">
        <f t="shared" si="586"/>
        <v>0</v>
      </c>
      <c r="W648" s="17">
        <f t="shared" si="586"/>
        <v>0</v>
      </c>
      <c r="X648" s="17"/>
      <c r="Y648" s="17"/>
      <c r="AB648" s="86" t="s">
        <v>36</v>
      </c>
      <c r="AC648" s="56">
        <v>5.2</v>
      </c>
      <c r="AD648" s="56">
        <v>5.2</v>
      </c>
      <c r="AE648" s="57">
        <v>0</v>
      </c>
      <c r="AF648" s="57">
        <v>0</v>
      </c>
      <c r="AG648" s="56">
        <v>4.8</v>
      </c>
      <c r="AH648" s="56">
        <v>19.100000000000001</v>
      </c>
      <c r="AI648" s="62">
        <v>0</v>
      </c>
      <c r="AJ648" s="62">
        <v>0</v>
      </c>
      <c r="AK648" s="28">
        <v>0</v>
      </c>
      <c r="AL648" s="62">
        <v>0</v>
      </c>
      <c r="AM648" s="62">
        <v>0</v>
      </c>
      <c r="AN648" s="62">
        <v>0</v>
      </c>
      <c r="AO648" s="64">
        <v>0.13</v>
      </c>
      <c r="AP648" s="63">
        <v>0.1</v>
      </c>
      <c r="AQ648" s="62">
        <v>0</v>
      </c>
      <c r="AR648" s="62">
        <v>0</v>
      </c>
      <c r="AS648" s="64">
        <v>0.01</v>
      </c>
      <c r="AT648" s="28">
        <v>0</v>
      </c>
      <c r="AU648" s="62">
        <v>0</v>
      </c>
      <c r="AV648" s="28">
        <v>0</v>
      </c>
    </row>
    <row r="649" spans="1:49" x14ac:dyDescent="0.3">
      <c r="A649" s="17"/>
      <c r="B649" s="70" t="s">
        <v>39</v>
      </c>
      <c r="C649" s="92"/>
      <c r="D649" s="67">
        <f t="shared" si="587"/>
        <v>96</v>
      </c>
      <c r="E649" s="17">
        <f t="shared" si="588"/>
        <v>96</v>
      </c>
      <c r="F649" s="17">
        <f t="shared" si="589"/>
        <v>0</v>
      </c>
      <c r="G649" s="17">
        <f t="shared" si="586"/>
        <v>0</v>
      </c>
      <c r="H649" s="17">
        <f t="shared" si="586"/>
        <v>0</v>
      </c>
      <c r="I649" s="17">
        <f t="shared" si="586"/>
        <v>0</v>
      </c>
      <c r="J649" s="17">
        <f t="shared" si="586"/>
        <v>0</v>
      </c>
      <c r="K649" s="17">
        <f t="shared" si="586"/>
        <v>0</v>
      </c>
      <c r="L649" s="17">
        <f t="shared" si="586"/>
        <v>0</v>
      </c>
      <c r="M649" s="17">
        <f t="shared" si="586"/>
        <v>0</v>
      </c>
      <c r="N649" s="17">
        <f t="shared" si="586"/>
        <v>0</v>
      </c>
      <c r="O649" s="17">
        <f t="shared" si="586"/>
        <v>0</v>
      </c>
      <c r="P649" s="17">
        <f t="shared" si="586"/>
        <v>0</v>
      </c>
      <c r="Q649" s="17">
        <f t="shared" si="586"/>
        <v>0</v>
      </c>
      <c r="R649" s="17">
        <f t="shared" si="586"/>
        <v>0</v>
      </c>
      <c r="S649" s="17">
        <f t="shared" si="586"/>
        <v>0</v>
      </c>
      <c r="T649" s="17">
        <f t="shared" si="586"/>
        <v>0</v>
      </c>
      <c r="U649" s="17">
        <f t="shared" si="586"/>
        <v>0</v>
      </c>
      <c r="V649" s="17">
        <f t="shared" si="586"/>
        <v>0</v>
      </c>
      <c r="W649" s="17">
        <f t="shared" si="586"/>
        <v>0</v>
      </c>
      <c r="X649" s="17"/>
      <c r="Y649" s="17"/>
      <c r="AB649" s="86" t="s">
        <v>39</v>
      </c>
      <c r="AC649" s="287">
        <v>80</v>
      </c>
      <c r="AD649" s="287">
        <v>80</v>
      </c>
      <c r="AE649" s="57">
        <v>0</v>
      </c>
      <c r="AF649" s="57">
        <v>0</v>
      </c>
      <c r="AG649" s="57">
        <v>0</v>
      </c>
      <c r="AH649" s="57">
        <v>0</v>
      </c>
      <c r="AI649" s="62">
        <v>0</v>
      </c>
      <c r="AJ649" s="62">
        <v>0</v>
      </c>
      <c r="AK649" s="28">
        <v>0</v>
      </c>
      <c r="AL649" s="62">
        <v>0</v>
      </c>
      <c r="AM649" s="62">
        <v>0</v>
      </c>
      <c r="AN649" s="62">
        <v>0</v>
      </c>
      <c r="AO649" s="62">
        <v>0</v>
      </c>
      <c r="AP649" s="62">
        <v>0</v>
      </c>
      <c r="AQ649" s="62">
        <v>0</v>
      </c>
      <c r="AR649" s="62">
        <v>0</v>
      </c>
      <c r="AS649" s="62">
        <v>0</v>
      </c>
      <c r="AT649" s="28">
        <v>0</v>
      </c>
      <c r="AU649" s="62">
        <v>0</v>
      </c>
      <c r="AV649" s="28">
        <v>0</v>
      </c>
    </row>
    <row r="650" spans="1:49" x14ac:dyDescent="0.3">
      <c r="A650" s="17"/>
      <c r="B650" s="69" t="s">
        <v>40</v>
      </c>
      <c r="C650" s="92"/>
      <c r="D650" s="17"/>
      <c r="E650" s="17"/>
      <c r="F650" s="84">
        <f>SUM(F646:F649)</f>
        <v>2.76</v>
      </c>
      <c r="G650" s="84">
        <f t="shared" ref="G650:W650" si="590">SUM(G646:G649)</f>
        <v>2.2800000000000002</v>
      </c>
      <c r="H650" s="84">
        <f t="shared" si="590"/>
        <v>9.84</v>
      </c>
      <c r="I650" s="84">
        <f t="shared" si="590"/>
        <v>70.680000000000007</v>
      </c>
      <c r="J650" s="84">
        <f t="shared" si="590"/>
        <v>2.4E-2</v>
      </c>
      <c r="K650" s="84">
        <f t="shared" si="590"/>
        <v>0.108</v>
      </c>
      <c r="L650" s="84">
        <f t="shared" si="590"/>
        <v>11.916</v>
      </c>
      <c r="M650" s="84">
        <f t="shared" si="590"/>
        <v>0</v>
      </c>
      <c r="N650" s="84">
        <f t="shared" si="590"/>
        <v>0.46800000000000003</v>
      </c>
      <c r="O650" s="84">
        <f t="shared" si="590"/>
        <v>35.04</v>
      </c>
      <c r="P650" s="84">
        <f t="shared" si="590"/>
        <v>131.79600000000002</v>
      </c>
      <c r="Q650" s="84">
        <f t="shared" si="590"/>
        <v>96.960000000000008</v>
      </c>
      <c r="R650" s="84">
        <f t="shared" si="590"/>
        <v>17.64</v>
      </c>
      <c r="S650" s="84">
        <f t="shared" si="590"/>
        <v>81.12</v>
      </c>
      <c r="T650" s="84">
        <f t="shared" si="590"/>
        <v>0.44400000000000001</v>
      </c>
      <c r="U650" s="84">
        <f t="shared" si="590"/>
        <v>8.16</v>
      </c>
      <c r="V650" s="84">
        <f t="shared" si="590"/>
        <v>1.5840000000000001</v>
      </c>
      <c r="W650" s="84">
        <f t="shared" si="590"/>
        <v>18</v>
      </c>
      <c r="X650" s="17"/>
      <c r="Y650" s="17"/>
      <c r="AB650" s="87" t="s">
        <v>40</v>
      </c>
      <c r="AC650" s="59"/>
      <c r="AD650" s="60">
        <v>150</v>
      </c>
      <c r="AE650" s="61">
        <v>2.2999999999999998</v>
      </c>
      <c r="AF650" s="61">
        <v>1.9</v>
      </c>
      <c r="AG650" s="61">
        <v>8.1999999999999993</v>
      </c>
      <c r="AH650" s="61">
        <v>58.9</v>
      </c>
      <c r="AI650" s="65">
        <v>0.02</v>
      </c>
      <c r="AJ650" s="65">
        <v>0.09</v>
      </c>
      <c r="AK650" s="48">
        <v>9.93</v>
      </c>
      <c r="AL650" s="66">
        <v>0</v>
      </c>
      <c r="AM650" s="65">
        <v>0.39</v>
      </c>
      <c r="AN650" s="66">
        <v>29</v>
      </c>
      <c r="AO650" s="66">
        <v>110</v>
      </c>
      <c r="AP650" s="66">
        <v>81</v>
      </c>
      <c r="AQ650" s="66">
        <v>15</v>
      </c>
      <c r="AR650" s="66">
        <v>67</v>
      </c>
      <c r="AS650" s="65">
        <v>0.37</v>
      </c>
      <c r="AT650" s="47">
        <v>6.8</v>
      </c>
      <c r="AU650" s="65">
        <v>1.32</v>
      </c>
      <c r="AV650" s="32">
        <v>15</v>
      </c>
    </row>
    <row r="651" spans="1:49" x14ac:dyDescent="0.3">
      <c r="A651" s="17" t="s">
        <v>93</v>
      </c>
      <c r="B651" s="17"/>
      <c r="C651" s="92">
        <v>4</v>
      </c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 t="s">
        <v>94</v>
      </c>
      <c r="Y651" s="17">
        <v>3</v>
      </c>
      <c r="AA651" s="17" t="s">
        <v>93</v>
      </c>
      <c r="AB651" s="17"/>
      <c r="AW651" t="s">
        <v>94</v>
      </c>
    </row>
    <row r="652" spans="1:49" ht="15" customHeight="1" x14ac:dyDescent="0.3">
      <c r="A652" s="17"/>
      <c r="B652" s="70" t="s">
        <v>37</v>
      </c>
      <c r="C652" s="95"/>
      <c r="D652" s="17">
        <f>C651*AC652/AD653</f>
        <v>4</v>
      </c>
      <c r="E652" s="17">
        <f>C651*AD652/AD653</f>
        <v>4</v>
      </c>
      <c r="F652" s="17">
        <f>C651*AE652/AD653</f>
        <v>0.04</v>
      </c>
      <c r="G652" s="17">
        <f>C651*AF652/AD653</f>
        <v>2.88</v>
      </c>
      <c r="H652" s="17">
        <f>C651*AG652/AD653</f>
        <v>0.04</v>
      </c>
      <c r="I652" s="17">
        <f>C651*AH652/AD653</f>
        <v>26.439999999999998</v>
      </c>
      <c r="J652" s="17">
        <f>C651*AI652/AD653</f>
        <v>0</v>
      </c>
      <c r="K652" s="17">
        <f>C651*AJ652/AD653</f>
        <v>8.0000000000000002E-3</v>
      </c>
      <c r="L652" s="17">
        <f>C651*AK652/AD653</f>
        <v>18</v>
      </c>
      <c r="M652" s="17">
        <f>C651*AL652/AD653</f>
        <v>5.6000000000000008E-2</v>
      </c>
      <c r="N652" s="17">
        <f>C651*AM652/AD653</f>
        <v>0</v>
      </c>
      <c r="O652" s="17">
        <f>C651*AN652/AD653</f>
        <v>0.64</v>
      </c>
      <c r="P652" s="17">
        <f>C651*AO652/AD653</f>
        <v>1.2</v>
      </c>
      <c r="Q652" s="17">
        <f>C651*AP652/AD653</f>
        <v>0.96</v>
      </c>
      <c r="R652" s="17">
        <f>C651*AQ652/AD653</f>
        <v>0</v>
      </c>
      <c r="S652" s="17">
        <f>C651*AR652/AD653</f>
        <v>1.2</v>
      </c>
      <c r="T652" s="17">
        <f>C651*AS652/AD653</f>
        <v>8.0000000000000002E-3</v>
      </c>
      <c r="U652" s="17">
        <f>C651*AT652/AD653</f>
        <v>0</v>
      </c>
      <c r="V652" s="17">
        <f>C651*AU652/AD653</f>
        <v>0.04</v>
      </c>
      <c r="W652" s="17">
        <f>C651*AV652/AD653</f>
        <v>0.08</v>
      </c>
      <c r="X652" s="17"/>
      <c r="Y652" s="17"/>
      <c r="AA652" s="17"/>
      <c r="AB652" s="70" t="s">
        <v>37</v>
      </c>
      <c r="AC652" s="58">
        <v>5</v>
      </c>
      <c r="AD652" s="57">
        <v>5</v>
      </c>
      <c r="AE652" s="71">
        <v>0.05</v>
      </c>
      <c r="AF652" s="56">
        <v>3.6</v>
      </c>
      <c r="AG652" s="71">
        <v>0.05</v>
      </c>
      <c r="AH652" s="71">
        <v>33.049999999999997</v>
      </c>
      <c r="AI652" s="57">
        <v>0</v>
      </c>
      <c r="AJ652" s="71">
        <v>0.01</v>
      </c>
      <c r="AK652" s="20">
        <v>22.5</v>
      </c>
      <c r="AL652" s="71">
        <v>7.0000000000000007E-2</v>
      </c>
      <c r="AM652" s="57">
        <v>0</v>
      </c>
      <c r="AN652" s="56">
        <v>0.8</v>
      </c>
      <c r="AO652" s="56">
        <v>1.5</v>
      </c>
      <c r="AP652" s="56">
        <v>1.2</v>
      </c>
      <c r="AQ652" s="57">
        <v>0</v>
      </c>
      <c r="AR652" s="56">
        <v>1.5</v>
      </c>
      <c r="AS652" s="71">
        <v>0.01</v>
      </c>
      <c r="AT652" s="19">
        <v>0</v>
      </c>
      <c r="AU652" s="71">
        <v>0.05</v>
      </c>
      <c r="AV652" s="20">
        <v>0.1</v>
      </c>
    </row>
    <row r="653" spans="1:49" x14ac:dyDescent="0.3">
      <c r="A653" s="17"/>
      <c r="B653" s="69" t="s">
        <v>40</v>
      </c>
      <c r="C653" s="96"/>
      <c r="D653" s="17"/>
      <c r="E653" s="17"/>
      <c r="F653" s="17">
        <f>SUM(F652)</f>
        <v>0.04</v>
      </c>
      <c r="G653" s="17">
        <f t="shared" ref="G653:W653" si="591">SUM(G652)</f>
        <v>2.88</v>
      </c>
      <c r="H653" s="17">
        <f t="shared" si="591"/>
        <v>0.04</v>
      </c>
      <c r="I653" s="17">
        <f t="shared" si="591"/>
        <v>26.439999999999998</v>
      </c>
      <c r="J653" s="17">
        <f t="shared" si="591"/>
        <v>0</v>
      </c>
      <c r="K653" s="17">
        <f t="shared" si="591"/>
        <v>8.0000000000000002E-3</v>
      </c>
      <c r="L653" s="17">
        <f t="shared" si="591"/>
        <v>18</v>
      </c>
      <c r="M653" s="17">
        <f t="shared" si="591"/>
        <v>5.6000000000000008E-2</v>
      </c>
      <c r="N653" s="17">
        <f t="shared" si="591"/>
        <v>0</v>
      </c>
      <c r="O653" s="17">
        <f t="shared" si="591"/>
        <v>0.64</v>
      </c>
      <c r="P653" s="17">
        <f t="shared" si="591"/>
        <v>1.2</v>
      </c>
      <c r="Q653" s="17">
        <f t="shared" si="591"/>
        <v>0.96</v>
      </c>
      <c r="R653" s="17">
        <f t="shared" si="591"/>
        <v>0</v>
      </c>
      <c r="S653" s="17">
        <f t="shared" si="591"/>
        <v>1.2</v>
      </c>
      <c r="T653" s="17">
        <f t="shared" si="591"/>
        <v>8.0000000000000002E-3</v>
      </c>
      <c r="U653" s="17">
        <f t="shared" si="591"/>
        <v>0</v>
      </c>
      <c r="V653" s="17">
        <f t="shared" si="591"/>
        <v>0.04</v>
      </c>
      <c r="W653" s="17">
        <f t="shared" si="591"/>
        <v>0.08</v>
      </c>
      <c r="X653" s="17"/>
      <c r="Y653" s="17"/>
      <c r="AB653" s="73" t="s">
        <v>40</v>
      </c>
      <c r="AC653" s="74"/>
      <c r="AD653" s="75">
        <v>5</v>
      </c>
      <c r="AE653" s="76">
        <v>0.05</v>
      </c>
      <c r="AF653" s="77">
        <v>3.6</v>
      </c>
      <c r="AG653" s="76">
        <v>0.05</v>
      </c>
      <c r="AH653" s="76">
        <v>33.049999999999997</v>
      </c>
      <c r="AI653" s="75">
        <v>0</v>
      </c>
      <c r="AJ653" s="76">
        <v>0.01</v>
      </c>
      <c r="AK653" s="78">
        <v>22.5</v>
      </c>
      <c r="AL653" s="76">
        <v>7.0000000000000007E-2</v>
      </c>
      <c r="AM653" s="75">
        <v>0</v>
      </c>
      <c r="AN653" s="77">
        <v>0.8</v>
      </c>
      <c r="AO653" s="77">
        <v>1.5</v>
      </c>
      <c r="AP653" s="77">
        <v>1.2</v>
      </c>
      <c r="AQ653" s="75">
        <v>0</v>
      </c>
      <c r="AR653" s="77">
        <v>1.5</v>
      </c>
      <c r="AS653" s="76">
        <v>0.01</v>
      </c>
      <c r="AT653" s="79">
        <v>0</v>
      </c>
      <c r="AU653" s="76">
        <v>0.05</v>
      </c>
      <c r="AV653" s="78">
        <v>0.1</v>
      </c>
    </row>
    <row r="654" spans="1:49" x14ac:dyDescent="0.3">
      <c r="A654" t="s">
        <v>130</v>
      </c>
      <c r="B654" s="73"/>
      <c r="C654" s="135">
        <v>13.3</v>
      </c>
      <c r="D654" s="135"/>
      <c r="E654" s="136"/>
      <c r="F654" s="100"/>
      <c r="G654" s="136"/>
      <c r="H654" s="136"/>
      <c r="I654" s="135"/>
      <c r="J654" s="136"/>
      <c r="K654" s="137"/>
      <c r="L654" s="136"/>
      <c r="M654" s="135"/>
      <c r="N654" s="100"/>
      <c r="O654" s="100"/>
      <c r="P654" s="100"/>
      <c r="Q654" s="135"/>
      <c r="R654" s="100"/>
      <c r="S654" s="136"/>
      <c r="T654" s="138"/>
      <c r="U654" s="136"/>
      <c r="V654" s="137"/>
      <c r="X654" t="s">
        <v>131</v>
      </c>
      <c r="Y654" s="17">
        <v>18</v>
      </c>
      <c r="AA654" t="s">
        <v>130</v>
      </c>
      <c r="AB654" s="73"/>
      <c r="AC654" s="135"/>
      <c r="AD654" s="135"/>
      <c r="AE654" s="136"/>
      <c r="AF654" s="100"/>
      <c r="AG654" s="136"/>
      <c r="AH654" s="136"/>
      <c r="AI654" s="135"/>
      <c r="AJ654" s="136"/>
      <c r="AK654" s="137"/>
      <c r="AL654" s="136"/>
      <c r="AM654" s="135"/>
      <c r="AN654" s="100"/>
      <c r="AO654" s="100"/>
      <c r="AP654" s="100"/>
      <c r="AQ654" s="135"/>
      <c r="AR654" s="100"/>
      <c r="AS654" s="136"/>
      <c r="AT654" s="138"/>
      <c r="AU654" s="136"/>
      <c r="AV654" s="137"/>
      <c r="AW654" t="s">
        <v>131</v>
      </c>
    </row>
    <row r="655" spans="1:49" ht="15" customHeight="1" x14ac:dyDescent="0.3">
      <c r="A655" s="17"/>
      <c r="B655" s="139" t="s">
        <v>42</v>
      </c>
      <c r="C655" s="96"/>
      <c r="D655" s="17">
        <f>C654*AC655/AD656</f>
        <v>13.832000000000003</v>
      </c>
      <c r="E655" s="17">
        <f>C654*AD655/AD656</f>
        <v>13.3</v>
      </c>
      <c r="F655" s="17">
        <f>C654*AE655/AD656</f>
        <v>3.0590000000000002</v>
      </c>
      <c r="G655" s="17">
        <f>C654*AF655/AD656</f>
        <v>3.9900000000000007</v>
      </c>
      <c r="H655" s="17">
        <f>C654*AG655/AD656</f>
        <v>0</v>
      </c>
      <c r="I655" s="17">
        <f>C654*AH655/AD656</f>
        <v>47.613999999999997</v>
      </c>
      <c r="J655" s="17">
        <f>C654*AI655/AD656</f>
        <v>0</v>
      </c>
      <c r="K655" s="17">
        <f>C654*AJ655/AD656</f>
        <v>3.9900000000000005E-2</v>
      </c>
      <c r="L655" s="17">
        <f>C654*AK655/AD656</f>
        <v>34.58</v>
      </c>
      <c r="M655" s="17">
        <f>C654*AL655/AD656</f>
        <v>0.13300000000000001</v>
      </c>
      <c r="N655" s="17">
        <f>C654*AM655/AD656</f>
        <v>9.3100000000000016E-2</v>
      </c>
      <c r="O655" s="17">
        <f>C654*AN655/AD656</f>
        <v>107.72999999999999</v>
      </c>
      <c r="P655" s="17">
        <f>C654*AO655/AD656</f>
        <v>11.704000000000002</v>
      </c>
      <c r="Q655" s="17">
        <f>C654*AP655/AD656</f>
        <v>117.04</v>
      </c>
      <c r="R655" s="17">
        <f>C654*AQ655/AD656</f>
        <v>4.6550000000000002</v>
      </c>
      <c r="S655" s="17">
        <f>C654*AR655/AD656</f>
        <v>66.5</v>
      </c>
      <c r="T655" s="17">
        <f>C654*AS655/AD656</f>
        <v>0.13300000000000001</v>
      </c>
      <c r="U655" s="17">
        <f>C654*AT655/AD656</f>
        <v>0</v>
      </c>
      <c r="V655" s="17">
        <f>C654*AU655/AD656</f>
        <v>1.9285000000000001</v>
      </c>
      <c r="W655" s="17">
        <f>C654*AV655/AD656</f>
        <v>0</v>
      </c>
      <c r="X655" s="17"/>
      <c r="Y655" s="17"/>
      <c r="AB655" s="139" t="s">
        <v>42</v>
      </c>
      <c r="AC655" s="56">
        <v>10.4</v>
      </c>
      <c r="AD655" s="57">
        <v>10</v>
      </c>
      <c r="AE655" s="56">
        <v>2.2999999999999998</v>
      </c>
      <c r="AF655" s="57">
        <v>3</v>
      </c>
      <c r="AG655" s="57">
        <v>0</v>
      </c>
      <c r="AH655" s="56">
        <v>35.799999999999997</v>
      </c>
      <c r="AI655" s="57">
        <v>0</v>
      </c>
      <c r="AJ655" s="71">
        <v>0.03</v>
      </c>
      <c r="AK655" s="19">
        <v>26</v>
      </c>
      <c r="AL655" s="56">
        <v>0.1</v>
      </c>
      <c r="AM655" s="71">
        <v>7.0000000000000007E-2</v>
      </c>
      <c r="AN655" s="57">
        <v>81</v>
      </c>
      <c r="AO655" s="56">
        <v>8.8000000000000007</v>
      </c>
      <c r="AP655" s="57">
        <v>88</v>
      </c>
      <c r="AQ655" s="56">
        <v>3.5</v>
      </c>
      <c r="AR655" s="57">
        <v>50</v>
      </c>
      <c r="AS655" s="56">
        <v>0.1</v>
      </c>
      <c r="AT655" s="19">
        <v>0</v>
      </c>
      <c r="AU655" s="71">
        <v>1.45</v>
      </c>
      <c r="AV655" s="19">
        <v>0</v>
      </c>
    </row>
    <row r="656" spans="1:49" x14ac:dyDescent="0.3">
      <c r="A656" s="17"/>
      <c r="B656" s="69" t="s">
        <v>40</v>
      </c>
      <c r="C656" s="96"/>
      <c r="D656" s="17"/>
      <c r="E656" s="17"/>
      <c r="F656" s="17">
        <f>SUM(F655)</f>
        <v>3.0590000000000002</v>
      </c>
      <c r="G656" s="17">
        <f t="shared" ref="G656:W656" si="592">SUM(G655)</f>
        <v>3.9900000000000007</v>
      </c>
      <c r="H656" s="17">
        <f t="shared" si="592"/>
        <v>0</v>
      </c>
      <c r="I656" s="17">
        <f t="shared" si="592"/>
        <v>47.613999999999997</v>
      </c>
      <c r="J656" s="17">
        <f t="shared" si="592"/>
        <v>0</v>
      </c>
      <c r="K656" s="17">
        <f t="shared" si="592"/>
        <v>3.9900000000000005E-2</v>
      </c>
      <c r="L656" s="17">
        <f t="shared" si="592"/>
        <v>34.58</v>
      </c>
      <c r="M656" s="17">
        <f t="shared" si="592"/>
        <v>0.13300000000000001</v>
      </c>
      <c r="N656" s="17">
        <f t="shared" si="592"/>
        <v>9.3100000000000016E-2</v>
      </c>
      <c r="O656" s="17">
        <f t="shared" si="592"/>
        <v>107.72999999999999</v>
      </c>
      <c r="P656" s="17">
        <f t="shared" si="592"/>
        <v>11.704000000000002</v>
      </c>
      <c r="Q656" s="17">
        <f t="shared" si="592"/>
        <v>117.04</v>
      </c>
      <c r="R656" s="17">
        <f t="shared" si="592"/>
        <v>4.6550000000000002</v>
      </c>
      <c r="S656" s="17">
        <f t="shared" si="592"/>
        <v>66.5</v>
      </c>
      <c r="T656" s="17">
        <f t="shared" si="592"/>
        <v>0.13300000000000001</v>
      </c>
      <c r="U656" s="17">
        <f t="shared" si="592"/>
        <v>0</v>
      </c>
      <c r="V656" s="17">
        <f t="shared" si="592"/>
        <v>1.9285000000000001</v>
      </c>
      <c r="W656" s="17">
        <f t="shared" si="592"/>
        <v>0</v>
      </c>
      <c r="X656" s="17"/>
      <c r="Y656" s="17"/>
      <c r="AB656" s="73" t="s">
        <v>132</v>
      </c>
      <c r="AC656" s="135"/>
      <c r="AD656" s="135">
        <v>10</v>
      </c>
      <c r="AE656" s="136">
        <f>SUM(AE655)</f>
        <v>2.2999999999999998</v>
      </c>
      <c r="AF656" s="136">
        <f t="shared" ref="AF656:AV656" si="593">SUM(AF655)</f>
        <v>3</v>
      </c>
      <c r="AG656" s="136">
        <f t="shared" si="593"/>
        <v>0</v>
      </c>
      <c r="AH656" s="136">
        <f t="shared" si="593"/>
        <v>35.799999999999997</v>
      </c>
      <c r="AI656" s="136">
        <f t="shared" si="593"/>
        <v>0</v>
      </c>
      <c r="AJ656" s="136">
        <f t="shared" si="593"/>
        <v>0.03</v>
      </c>
      <c r="AK656" s="136">
        <f t="shared" si="593"/>
        <v>26</v>
      </c>
      <c r="AL656" s="136">
        <f t="shared" si="593"/>
        <v>0.1</v>
      </c>
      <c r="AM656" s="136">
        <f t="shared" si="593"/>
        <v>7.0000000000000007E-2</v>
      </c>
      <c r="AN656" s="136">
        <f t="shared" si="593"/>
        <v>81</v>
      </c>
      <c r="AO656" s="136">
        <f t="shared" si="593"/>
        <v>8.8000000000000007</v>
      </c>
      <c r="AP656" s="136">
        <f t="shared" si="593"/>
        <v>88</v>
      </c>
      <c r="AQ656" s="136">
        <f t="shared" si="593"/>
        <v>3.5</v>
      </c>
      <c r="AR656" s="136">
        <f t="shared" si="593"/>
        <v>50</v>
      </c>
      <c r="AS656" s="136">
        <f t="shared" si="593"/>
        <v>0.1</v>
      </c>
      <c r="AT656" s="136">
        <f t="shared" si="593"/>
        <v>0</v>
      </c>
      <c r="AU656" s="136">
        <f t="shared" si="593"/>
        <v>1.45</v>
      </c>
      <c r="AV656" s="136">
        <f t="shared" si="593"/>
        <v>0</v>
      </c>
    </row>
    <row r="657" spans="1:49" x14ac:dyDescent="0.3">
      <c r="A657" s="17"/>
      <c r="B657" s="96"/>
      <c r="C657" s="96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AB657" s="73"/>
      <c r="AC657" s="135"/>
      <c r="AD657" s="135"/>
      <c r="AE657" s="136"/>
      <c r="AF657" s="100"/>
      <c r="AG657" s="136"/>
      <c r="AH657" s="136"/>
      <c r="AI657" s="135"/>
      <c r="AJ657" s="136"/>
      <c r="AK657" s="137"/>
      <c r="AL657" s="136"/>
      <c r="AM657" s="135"/>
      <c r="AN657" s="100"/>
      <c r="AO657" s="100"/>
      <c r="AP657" s="100"/>
      <c r="AQ657" s="135"/>
      <c r="AR657" s="100"/>
      <c r="AS657" s="136"/>
      <c r="AT657" s="138"/>
      <c r="AU657" s="136"/>
      <c r="AV657" s="137"/>
    </row>
    <row r="658" spans="1:49" x14ac:dyDescent="0.3">
      <c r="A658" s="17" t="s">
        <v>95</v>
      </c>
      <c r="B658" s="17"/>
      <c r="C658" s="92">
        <v>30</v>
      </c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 t="s">
        <v>96</v>
      </c>
      <c r="Y658" s="17">
        <v>4</v>
      </c>
      <c r="AA658" s="17" t="s">
        <v>95</v>
      </c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  <c r="AQ658" s="17"/>
      <c r="AR658" s="17"/>
      <c r="AS658" s="17"/>
      <c r="AT658" s="17"/>
      <c r="AU658" s="17"/>
      <c r="AV658" s="17"/>
      <c r="AW658" t="s">
        <v>96</v>
      </c>
    </row>
    <row r="659" spans="1:49" x14ac:dyDescent="0.3">
      <c r="A659" s="17"/>
      <c r="B659" s="17" t="s">
        <v>95</v>
      </c>
      <c r="C659" s="92"/>
      <c r="D659" s="17">
        <f>C658*AC659/AD660</f>
        <v>30</v>
      </c>
      <c r="E659" s="17">
        <f>C658*AD659/AD660</f>
        <v>30</v>
      </c>
      <c r="F659" s="17">
        <f>C658*AE659/AD660</f>
        <v>2.25</v>
      </c>
      <c r="G659" s="17">
        <f>C658*AF659/AD660</f>
        <v>0.3</v>
      </c>
      <c r="H659" s="17">
        <f>C658*AG659/AD660</f>
        <v>15</v>
      </c>
      <c r="I659" s="17">
        <f>C658*AH659/AD660</f>
        <v>72</v>
      </c>
      <c r="J659" s="17">
        <f>C658*AI659/AD660</f>
        <v>0</v>
      </c>
      <c r="K659" s="17">
        <f>C658*AJ659/AD660</f>
        <v>0</v>
      </c>
      <c r="L659" s="17">
        <f>C658*AK659/AD660</f>
        <v>0</v>
      </c>
      <c r="M659" s="17">
        <f>C658*AL659/AD660</f>
        <v>0</v>
      </c>
      <c r="N659" s="17">
        <f>C658*AM659/AD660</f>
        <v>0</v>
      </c>
      <c r="O659" s="17">
        <f>C658*AN659/AD660</f>
        <v>0</v>
      </c>
      <c r="P659" s="17">
        <f>C658*AO659/AD660</f>
        <v>0</v>
      </c>
      <c r="Q659" s="17">
        <f>C658*AP659/AD660</f>
        <v>0</v>
      </c>
      <c r="R659" s="17">
        <f>C658*AQ659/AD660</f>
        <v>0</v>
      </c>
      <c r="S659" s="17">
        <f>C658*AR659/AD660</f>
        <v>0</v>
      </c>
      <c r="T659" s="17">
        <f>C658*AS659/AD660</f>
        <v>0</v>
      </c>
      <c r="U659" s="17">
        <f>C658*AT659/AD660</f>
        <v>0</v>
      </c>
      <c r="V659" s="17">
        <f>C658*AU659/AD660</f>
        <v>0</v>
      </c>
      <c r="W659" s="17">
        <f>C658*AV659/AD660</f>
        <v>0</v>
      </c>
      <c r="X659" s="17"/>
      <c r="Y659" s="17"/>
      <c r="AA659" s="17"/>
      <c r="AB659" s="17" t="s">
        <v>95</v>
      </c>
      <c r="AC659" s="17">
        <v>100</v>
      </c>
      <c r="AD659" s="17">
        <v>100</v>
      </c>
      <c r="AE659" s="17">
        <v>7.5</v>
      </c>
      <c r="AF659" s="17">
        <v>1</v>
      </c>
      <c r="AG659" s="17">
        <v>50</v>
      </c>
      <c r="AH659" s="17">
        <v>240</v>
      </c>
      <c r="AI659" s="17"/>
      <c r="AJ659" s="17"/>
      <c r="AK659" s="17"/>
      <c r="AL659" s="17"/>
      <c r="AM659" s="17"/>
      <c r="AN659" s="17"/>
      <c r="AO659" s="17"/>
      <c r="AP659" s="17"/>
      <c r="AQ659" s="17"/>
      <c r="AR659" s="17"/>
      <c r="AS659" s="17"/>
      <c r="AT659" s="17"/>
      <c r="AU659" s="17"/>
      <c r="AV659" s="17"/>
    </row>
    <row r="660" spans="1:49" x14ac:dyDescent="0.3">
      <c r="A660" s="17"/>
      <c r="B660" s="69" t="s">
        <v>40</v>
      </c>
      <c r="C660" s="96"/>
      <c r="D660" s="17"/>
      <c r="E660" s="17"/>
      <c r="F660" s="17">
        <f>SUM(F659)</f>
        <v>2.25</v>
      </c>
      <c r="G660" s="17">
        <f t="shared" ref="G660:W660" si="594">SUM(G659)</f>
        <v>0.3</v>
      </c>
      <c r="H660" s="17">
        <f t="shared" si="594"/>
        <v>15</v>
      </c>
      <c r="I660" s="17">
        <f t="shared" si="594"/>
        <v>72</v>
      </c>
      <c r="J660" s="17">
        <f t="shared" si="594"/>
        <v>0</v>
      </c>
      <c r="K660" s="17">
        <f t="shared" si="594"/>
        <v>0</v>
      </c>
      <c r="L660" s="17">
        <f t="shared" si="594"/>
        <v>0</v>
      </c>
      <c r="M660" s="17">
        <f t="shared" si="594"/>
        <v>0</v>
      </c>
      <c r="N660" s="17">
        <f t="shared" si="594"/>
        <v>0</v>
      </c>
      <c r="O660" s="17">
        <f t="shared" si="594"/>
        <v>0</v>
      </c>
      <c r="P660" s="17">
        <f t="shared" si="594"/>
        <v>0</v>
      </c>
      <c r="Q660" s="17">
        <f t="shared" si="594"/>
        <v>0</v>
      </c>
      <c r="R660" s="17">
        <f t="shared" si="594"/>
        <v>0</v>
      </c>
      <c r="S660" s="17">
        <f t="shared" si="594"/>
        <v>0</v>
      </c>
      <c r="T660" s="17">
        <f t="shared" si="594"/>
        <v>0</v>
      </c>
      <c r="U660" s="17">
        <f t="shared" si="594"/>
        <v>0</v>
      </c>
      <c r="V660" s="17">
        <f t="shared" si="594"/>
        <v>0</v>
      </c>
      <c r="W660" s="17">
        <f t="shared" si="594"/>
        <v>0</v>
      </c>
      <c r="X660" s="17"/>
      <c r="Y660" s="17"/>
      <c r="AA660" s="17"/>
      <c r="AB660" s="69" t="s">
        <v>40</v>
      </c>
      <c r="AC660" s="17"/>
      <c r="AD660" s="17">
        <v>100</v>
      </c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  <c r="AQ660" s="17"/>
      <c r="AR660" s="17"/>
      <c r="AS660" s="17"/>
      <c r="AT660" s="17"/>
      <c r="AU660" s="17"/>
      <c r="AV660" s="17"/>
    </row>
    <row r="661" spans="1:49" x14ac:dyDescent="0.3">
      <c r="A661" s="17"/>
      <c r="B661" s="69"/>
      <c r="C661" s="96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AA661" s="17"/>
      <c r="AB661" s="69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  <c r="AQ661" s="17"/>
      <c r="AR661" s="17"/>
      <c r="AS661" s="17"/>
      <c r="AT661" s="17"/>
      <c r="AU661" s="17"/>
      <c r="AV661" s="17"/>
    </row>
    <row r="662" spans="1:49" ht="18" x14ac:dyDescent="0.35">
      <c r="A662" s="110" t="s">
        <v>115</v>
      </c>
      <c r="B662" s="110"/>
      <c r="C662" s="119">
        <f>SUM(C637:C661)</f>
        <v>377.3</v>
      </c>
      <c r="D662" s="119">
        <f t="shared" ref="D662:E662" si="595">SUM(D637:D661)</f>
        <v>408.48</v>
      </c>
      <c r="E662" s="119">
        <f t="shared" si="595"/>
        <v>407.94800000000004</v>
      </c>
      <c r="F662" s="134">
        <f>SUM(F644+F650+F653+F656+F660)</f>
        <v>13.483999999999998</v>
      </c>
      <c r="G662" s="134">
        <f t="shared" ref="G662:W662" si="596">SUM(G644+G650+G653+G656+G660)</f>
        <v>13.825000000000001</v>
      </c>
      <c r="H662" s="134">
        <f t="shared" si="596"/>
        <v>44.754999999999995</v>
      </c>
      <c r="I662" s="134">
        <f t="shared" si="596"/>
        <v>357.10899999999998</v>
      </c>
      <c r="J662" s="134">
        <f t="shared" si="596"/>
        <v>0.13650000000000001</v>
      </c>
      <c r="K662" s="134">
        <f t="shared" si="596"/>
        <v>0.29339999999999999</v>
      </c>
      <c r="L662" s="134">
        <f t="shared" si="596"/>
        <v>82.433499999999995</v>
      </c>
      <c r="M662" s="134">
        <f t="shared" si="596"/>
        <v>0.22650000000000001</v>
      </c>
      <c r="N662" s="134">
        <f t="shared" si="596"/>
        <v>0.93609999999999993</v>
      </c>
      <c r="O662" s="134">
        <f t="shared" si="596"/>
        <v>393.15999999999997</v>
      </c>
      <c r="P662" s="134">
        <f t="shared" si="596"/>
        <v>322.95000000000005</v>
      </c>
      <c r="Q662" s="134">
        <f t="shared" si="596"/>
        <v>299.21000000000004</v>
      </c>
      <c r="R662" s="134">
        <f t="shared" si="596"/>
        <v>81.17</v>
      </c>
      <c r="S662" s="134">
        <f t="shared" si="596"/>
        <v>280.07</v>
      </c>
      <c r="T662" s="134">
        <f t="shared" si="596"/>
        <v>2.335</v>
      </c>
      <c r="U662" s="134">
        <f t="shared" si="596"/>
        <v>45.66</v>
      </c>
      <c r="V662" s="134">
        <f t="shared" si="596"/>
        <v>6.2650000000000006</v>
      </c>
      <c r="W662" s="134">
        <f t="shared" si="596"/>
        <v>39.704999999999998</v>
      </c>
      <c r="X662" s="110"/>
      <c r="Y662" s="110"/>
    </row>
    <row r="663" spans="1:49" ht="18" x14ac:dyDescent="0.35">
      <c r="A663" s="110" t="s">
        <v>111</v>
      </c>
      <c r="B663" s="96"/>
      <c r="C663" s="96">
        <v>200</v>
      </c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AA663" s="17"/>
      <c r="AB663" s="96"/>
      <c r="AC663" s="96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  <c r="AQ663" s="17"/>
      <c r="AR663" s="17"/>
      <c r="AS663" s="17"/>
      <c r="AT663" s="17"/>
      <c r="AU663" s="17"/>
      <c r="AV663" s="17"/>
      <c r="AW663" t="s">
        <v>96</v>
      </c>
    </row>
    <row r="664" spans="1:49" x14ac:dyDescent="0.3">
      <c r="A664" s="17"/>
      <c r="B664" s="96" t="s">
        <v>112</v>
      </c>
      <c r="C664" s="96"/>
      <c r="D664" s="17">
        <f>C663*AC664/AD665</f>
        <v>200</v>
      </c>
      <c r="E664" s="17">
        <f>C663*AD664/AD665</f>
        <v>200</v>
      </c>
      <c r="F664" s="17">
        <f>C663*AE664/AD665</f>
        <v>0</v>
      </c>
      <c r="G664" s="17">
        <f>C663*AF664/AD665</f>
        <v>0</v>
      </c>
      <c r="H664" s="17">
        <f>C663*AG664/AD665</f>
        <v>22.4</v>
      </c>
      <c r="I664" s="17">
        <f>C663*AH664/AD665</f>
        <v>90</v>
      </c>
      <c r="J664" s="17">
        <f>C663*AI664/AD665</f>
        <v>0</v>
      </c>
      <c r="K664" s="17">
        <f>C663*AJ664/AD665</f>
        <v>0</v>
      </c>
      <c r="L664" s="17">
        <f>C663*AK664/AD665</f>
        <v>0</v>
      </c>
      <c r="M664" s="17">
        <f>C663*AL664/AD665</f>
        <v>0</v>
      </c>
      <c r="N664" s="17">
        <f>C663*AM664/AD665</f>
        <v>0</v>
      </c>
      <c r="O664" s="17">
        <f>C663*AN664/AD665</f>
        <v>0</v>
      </c>
      <c r="P664" s="17">
        <f>C663*AO664/AD665</f>
        <v>0</v>
      </c>
      <c r="Q664" s="17">
        <f>C663*AP664/AD665</f>
        <v>0</v>
      </c>
      <c r="R664" s="17">
        <f>C663*AQ664/AD665</f>
        <v>0</v>
      </c>
      <c r="S664" s="17">
        <f>C663*AR664/AD665</f>
        <v>0</v>
      </c>
      <c r="T664" s="17">
        <f>C663*AS664/AD665</f>
        <v>0</v>
      </c>
      <c r="U664" s="17">
        <f>C663*AT664/AD665</f>
        <v>0</v>
      </c>
      <c r="V664" s="17">
        <f>C663*AU664/AD665</f>
        <v>0</v>
      </c>
      <c r="W664" s="17">
        <f>C663*AV664/AD665</f>
        <v>0</v>
      </c>
      <c r="X664" s="17" t="s">
        <v>114</v>
      </c>
      <c r="Y664" s="17">
        <v>5</v>
      </c>
      <c r="AA664" s="17"/>
      <c r="AB664" s="96" t="s">
        <v>112</v>
      </c>
      <c r="AC664" s="96">
        <v>100</v>
      </c>
      <c r="AD664" s="17">
        <v>100</v>
      </c>
      <c r="AE664" s="107"/>
      <c r="AF664" s="105"/>
      <c r="AG664" s="105">
        <v>11.2</v>
      </c>
      <c r="AH664" s="63">
        <v>45</v>
      </c>
      <c r="AI664" s="103"/>
      <c r="AJ664" s="103"/>
      <c r="AK664" s="103"/>
      <c r="AL664" s="103"/>
      <c r="AM664" s="103"/>
      <c r="AN664" s="103"/>
      <c r="AO664" s="17"/>
      <c r="AP664" s="17"/>
      <c r="AQ664" s="17"/>
      <c r="AR664" s="17"/>
      <c r="AS664" s="17"/>
      <c r="AT664" s="17"/>
      <c r="AU664" s="17"/>
      <c r="AV664" s="17"/>
    </row>
    <row r="665" spans="1:49" x14ac:dyDescent="0.3">
      <c r="A665" s="17"/>
      <c r="B665" s="96"/>
      <c r="C665" s="96">
        <v>23</v>
      </c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AA665" s="17"/>
      <c r="AB665" s="69" t="s">
        <v>40</v>
      </c>
      <c r="AC665" s="96"/>
      <c r="AD665" s="17">
        <v>100</v>
      </c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  <c r="AQ665" s="17"/>
      <c r="AR665" s="17"/>
      <c r="AS665" s="17"/>
      <c r="AT665" s="17"/>
      <c r="AU665" s="17"/>
      <c r="AV665" s="17"/>
      <c r="AW665" t="s">
        <v>114</v>
      </c>
    </row>
    <row r="666" spans="1:49" x14ac:dyDescent="0.3">
      <c r="A666" s="17"/>
      <c r="B666" s="96" t="s">
        <v>113</v>
      </c>
      <c r="C666" s="96"/>
      <c r="D666" s="17">
        <f>C665*AC666/AD667</f>
        <v>23</v>
      </c>
      <c r="E666" s="17">
        <f>C665*AD666/AD667</f>
        <v>23</v>
      </c>
      <c r="F666" s="17">
        <f>C665*AE666/AD667</f>
        <v>1.7250000000000001</v>
      </c>
      <c r="G666" s="17">
        <f>C665*AF666/AD667</f>
        <v>2.2999999999999998</v>
      </c>
      <c r="H666" s="17">
        <f>C665*AG666/AD667</f>
        <v>17.134999999999998</v>
      </c>
      <c r="I666" s="17">
        <f>C665*AH666/AD667</f>
        <v>95.68</v>
      </c>
      <c r="J666" s="17">
        <f>C665*AI666/AD667</f>
        <v>0</v>
      </c>
      <c r="K666" s="17">
        <f>C665*AJ666/AD667</f>
        <v>0</v>
      </c>
      <c r="L666" s="17">
        <f>C665*AK666/AD667</f>
        <v>0</v>
      </c>
      <c r="M666" s="17">
        <f>C665*AL666/AD667</f>
        <v>0</v>
      </c>
      <c r="N666" s="17">
        <f>C665*AM666/AD667</f>
        <v>0</v>
      </c>
      <c r="O666" s="17">
        <f>C665*AN666/AD667</f>
        <v>0</v>
      </c>
      <c r="P666" s="17">
        <f>C665*AO666/AD667</f>
        <v>0</v>
      </c>
      <c r="Q666" s="17">
        <f>C665*AP666/AD667</f>
        <v>0</v>
      </c>
      <c r="R666" s="17">
        <f>C665*AQ666/AD667</f>
        <v>0</v>
      </c>
      <c r="S666" s="17">
        <f>C665*AR666/AD667</f>
        <v>0</v>
      </c>
      <c r="T666" s="17">
        <f>C665*AS666/AD667</f>
        <v>0</v>
      </c>
      <c r="U666" s="17">
        <f>C665*AT666/AD667</f>
        <v>0</v>
      </c>
      <c r="V666" s="17">
        <f>C665*AU666/AD667</f>
        <v>0</v>
      </c>
      <c r="W666" s="17">
        <f>C665*AV666/AD667</f>
        <v>0</v>
      </c>
      <c r="X666" s="17" t="s">
        <v>114</v>
      </c>
      <c r="Y666" s="17">
        <v>6</v>
      </c>
      <c r="AA666" s="17"/>
      <c r="AB666" s="96" t="s">
        <v>113</v>
      </c>
      <c r="AC666" s="96">
        <v>20</v>
      </c>
      <c r="AD666" s="17">
        <v>20</v>
      </c>
      <c r="AE666" s="103">
        <v>1.5</v>
      </c>
      <c r="AF666" s="102">
        <v>2</v>
      </c>
      <c r="AG666" s="103">
        <v>14.9</v>
      </c>
      <c r="AH666" s="103">
        <v>83.2</v>
      </c>
      <c r="AI666" s="17"/>
      <c r="AJ666" s="17"/>
      <c r="AK666" s="17"/>
      <c r="AL666" s="17"/>
      <c r="AM666" s="17"/>
      <c r="AN666" s="17"/>
      <c r="AO666" s="17"/>
      <c r="AP666" s="17"/>
      <c r="AQ666" s="17"/>
      <c r="AR666" s="17"/>
      <c r="AS666" s="17"/>
      <c r="AT666" s="17"/>
      <c r="AU666" s="17"/>
      <c r="AV666" s="17"/>
    </row>
    <row r="667" spans="1:49" x14ac:dyDescent="0.3">
      <c r="A667" s="17"/>
      <c r="B667" s="96"/>
      <c r="C667" s="96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AB667" s="140"/>
      <c r="AC667" s="108"/>
      <c r="AD667" s="109">
        <v>20</v>
      </c>
      <c r="AE667" s="106">
        <f>SUM(AE666)</f>
        <v>1.5</v>
      </c>
      <c r="AF667" s="106">
        <f t="shared" ref="AF667:AV667" si="597">SUM(AF666)</f>
        <v>2</v>
      </c>
      <c r="AG667" s="106">
        <f t="shared" si="597"/>
        <v>14.9</v>
      </c>
      <c r="AH667" s="106">
        <f t="shared" si="597"/>
        <v>83.2</v>
      </c>
      <c r="AI667" s="106">
        <f t="shared" si="597"/>
        <v>0</v>
      </c>
      <c r="AJ667" s="106">
        <f t="shared" si="597"/>
        <v>0</v>
      </c>
      <c r="AK667" s="106">
        <f t="shared" si="597"/>
        <v>0</v>
      </c>
      <c r="AL667" s="106">
        <f t="shared" si="597"/>
        <v>0</v>
      </c>
      <c r="AM667" s="106">
        <f t="shared" si="597"/>
        <v>0</v>
      </c>
      <c r="AN667" s="106">
        <f t="shared" si="597"/>
        <v>0</v>
      </c>
      <c r="AO667" s="106">
        <f t="shared" si="597"/>
        <v>0</v>
      </c>
      <c r="AP667" s="106">
        <f t="shared" si="597"/>
        <v>0</v>
      </c>
      <c r="AQ667" s="106">
        <f t="shared" si="597"/>
        <v>0</v>
      </c>
      <c r="AR667" s="106">
        <f t="shared" si="597"/>
        <v>0</v>
      </c>
      <c r="AS667" s="106">
        <f t="shared" si="597"/>
        <v>0</v>
      </c>
      <c r="AT667" s="106">
        <f t="shared" si="597"/>
        <v>0</v>
      </c>
      <c r="AU667" s="106">
        <f t="shared" si="597"/>
        <v>0</v>
      </c>
      <c r="AV667" s="106">
        <f t="shared" si="597"/>
        <v>0</v>
      </c>
    </row>
    <row r="668" spans="1:49" ht="18" x14ac:dyDescent="0.35">
      <c r="A668" s="110" t="s">
        <v>116</v>
      </c>
      <c r="B668" s="110"/>
      <c r="C668" s="119">
        <f>SUM(C663:C667)</f>
        <v>223</v>
      </c>
      <c r="D668" s="119">
        <f t="shared" ref="D668:W668" si="598">SUM(D663:D667)</f>
        <v>223</v>
      </c>
      <c r="E668" s="119">
        <f t="shared" si="598"/>
        <v>223</v>
      </c>
      <c r="F668" s="119">
        <f t="shared" si="598"/>
        <v>1.7250000000000001</v>
      </c>
      <c r="G668" s="119">
        <f t="shared" si="598"/>
        <v>2.2999999999999998</v>
      </c>
      <c r="H668" s="119">
        <f t="shared" si="598"/>
        <v>39.534999999999997</v>
      </c>
      <c r="I668" s="119">
        <f t="shared" si="598"/>
        <v>185.68</v>
      </c>
      <c r="J668" s="119">
        <f t="shared" si="598"/>
        <v>0</v>
      </c>
      <c r="K668" s="119">
        <f t="shared" si="598"/>
        <v>0</v>
      </c>
      <c r="L668" s="119">
        <f t="shared" si="598"/>
        <v>0</v>
      </c>
      <c r="M668" s="119">
        <f t="shared" si="598"/>
        <v>0</v>
      </c>
      <c r="N668" s="119">
        <f t="shared" si="598"/>
        <v>0</v>
      </c>
      <c r="O668" s="119">
        <f t="shared" si="598"/>
        <v>0</v>
      </c>
      <c r="P668" s="119">
        <f t="shared" si="598"/>
        <v>0</v>
      </c>
      <c r="Q668" s="119">
        <f t="shared" si="598"/>
        <v>0</v>
      </c>
      <c r="R668" s="119">
        <f t="shared" si="598"/>
        <v>0</v>
      </c>
      <c r="S668" s="119">
        <f t="shared" si="598"/>
        <v>0</v>
      </c>
      <c r="T668" s="119">
        <f t="shared" si="598"/>
        <v>0</v>
      </c>
      <c r="U668" s="119">
        <f t="shared" si="598"/>
        <v>0</v>
      </c>
      <c r="V668" s="119">
        <f t="shared" si="598"/>
        <v>0</v>
      </c>
      <c r="W668" s="119">
        <f t="shared" si="598"/>
        <v>0</v>
      </c>
      <c r="X668" s="110"/>
      <c r="Y668" s="110"/>
    </row>
    <row r="669" spans="1:49" ht="18" x14ac:dyDescent="0.35">
      <c r="A669" s="110" t="s">
        <v>97</v>
      </c>
      <c r="B669" s="110"/>
      <c r="C669" s="119"/>
      <c r="D669" s="110"/>
      <c r="E669" s="110"/>
      <c r="F669" s="110"/>
      <c r="G669" s="110"/>
      <c r="H669" s="110"/>
      <c r="I669" s="110"/>
      <c r="J669" s="110"/>
      <c r="K669" s="110"/>
      <c r="L669" s="110"/>
      <c r="M669" s="110"/>
      <c r="N669" s="110"/>
      <c r="O669" s="110"/>
      <c r="P669" s="110"/>
      <c r="Q669" s="110"/>
      <c r="R669" s="110"/>
      <c r="S669" s="110"/>
      <c r="T669" s="110"/>
      <c r="U669" s="110"/>
      <c r="V669" s="110"/>
      <c r="W669" s="110"/>
      <c r="X669" s="110"/>
      <c r="Y669" s="110"/>
    </row>
    <row r="670" spans="1:49" x14ac:dyDescent="0.3">
      <c r="A670" s="17" t="s">
        <v>228</v>
      </c>
      <c r="B670" s="17"/>
      <c r="C670" s="92">
        <v>180</v>
      </c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 t="s">
        <v>229</v>
      </c>
      <c r="Y670" s="17">
        <v>55</v>
      </c>
      <c r="AA670" t="s">
        <v>228</v>
      </c>
      <c r="AW670" t="s">
        <v>229</v>
      </c>
    </row>
    <row r="671" spans="1:49" ht="15" customHeight="1" x14ac:dyDescent="0.3">
      <c r="A671" s="17"/>
      <c r="B671" s="70" t="s">
        <v>55</v>
      </c>
      <c r="C671" s="92"/>
      <c r="D671" s="67">
        <f>C$670*AC671/AD$681</f>
        <v>73.44</v>
      </c>
      <c r="E671" s="17">
        <f>C$670*AD671/AD$681</f>
        <v>54</v>
      </c>
      <c r="F671" s="17">
        <f t="shared" ref="F671:F679" si="599">$C$670*AE671/$AD$681</f>
        <v>1.0079999999999998</v>
      </c>
      <c r="G671" s="17">
        <f t="shared" ref="G671:W680" si="600">$C$670*AF671/$AD$681</f>
        <v>0.19800000000000004</v>
      </c>
      <c r="H671" s="17">
        <f t="shared" si="600"/>
        <v>8.01</v>
      </c>
      <c r="I671" s="17">
        <f t="shared" si="600"/>
        <v>37.817999999999998</v>
      </c>
      <c r="J671" s="17">
        <f t="shared" si="600"/>
        <v>4.6800000000000001E-2</v>
      </c>
      <c r="K671" s="17">
        <f t="shared" si="600"/>
        <v>3.0600000000000002E-2</v>
      </c>
      <c r="L671" s="17">
        <f t="shared" si="600"/>
        <v>0.97200000000000009</v>
      </c>
      <c r="M671" s="17">
        <f t="shared" si="600"/>
        <v>0</v>
      </c>
      <c r="N671" s="17">
        <f t="shared" si="600"/>
        <v>4.32</v>
      </c>
      <c r="O671" s="17">
        <f t="shared" si="600"/>
        <v>2.052</v>
      </c>
      <c r="P671" s="17">
        <f t="shared" si="600"/>
        <v>254.52</v>
      </c>
      <c r="Q671" s="17">
        <f t="shared" si="600"/>
        <v>4.68</v>
      </c>
      <c r="R671" s="17">
        <f t="shared" si="600"/>
        <v>10.8</v>
      </c>
      <c r="S671" s="17">
        <f t="shared" si="600"/>
        <v>27.18</v>
      </c>
      <c r="T671" s="17">
        <f t="shared" si="600"/>
        <v>0.42299999999999999</v>
      </c>
      <c r="U671" s="17">
        <f t="shared" si="600"/>
        <v>2.7</v>
      </c>
      <c r="V671" s="17">
        <f t="shared" si="600"/>
        <v>0.1278</v>
      </c>
      <c r="W671" s="17">
        <f t="shared" si="600"/>
        <v>16.2</v>
      </c>
      <c r="X671" s="17"/>
      <c r="Y671" s="17"/>
      <c r="AB671" s="86" t="s">
        <v>55</v>
      </c>
      <c r="AC671" s="57">
        <v>408</v>
      </c>
      <c r="AD671" s="57">
        <v>300</v>
      </c>
      <c r="AE671" s="56">
        <v>5.6</v>
      </c>
      <c r="AF671" s="56">
        <v>1.1000000000000001</v>
      </c>
      <c r="AG671" s="56">
        <v>44.5</v>
      </c>
      <c r="AH671" s="56">
        <v>210.1</v>
      </c>
      <c r="AI671" s="64">
        <v>0.26</v>
      </c>
      <c r="AJ671" s="64">
        <v>0.17</v>
      </c>
      <c r="AK671" s="40">
        <v>5.4</v>
      </c>
      <c r="AL671" s="62">
        <v>0</v>
      </c>
      <c r="AM671" s="62">
        <v>24</v>
      </c>
      <c r="AN671" s="63">
        <v>11.4</v>
      </c>
      <c r="AO671" s="62">
        <v>1414</v>
      </c>
      <c r="AP671" s="62">
        <v>26</v>
      </c>
      <c r="AQ671" s="62">
        <v>60</v>
      </c>
      <c r="AR671" s="62">
        <v>151</v>
      </c>
      <c r="AS671" s="64">
        <v>2.35</v>
      </c>
      <c r="AT671" s="28">
        <v>15</v>
      </c>
      <c r="AU671" s="64">
        <v>0.71</v>
      </c>
      <c r="AV671" s="44">
        <v>90</v>
      </c>
    </row>
    <row r="672" spans="1:49" ht="15" customHeight="1" x14ac:dyDescent="0.3">
      <c r="A672" s="17"/>
      <c r="B672" s="70" t="s">
        <v>47</v>
      </c>
      <c r="C672" s="92"/>
      <c r="D672" s="67">
        <f t="shared" ref="D672:D680" si="601">C$670*AC672/AD$681</f>
        <v>18</v>
      </c>
      <c r="E672" s="17">
        <f t="shared" ref="E672:E680" si="602">C$670*AD672/AD$681</f>
        <v>14.4</v>
      </c>
      <c r="F672" s="17">
        <f t="shared" si="599"/>
        <v>0.25199999999999995</v>
      </c>
      <c r="G672" s="17">
        <f t="shared" si="600"/>
        <v>1.7999999999999999E-2</v>
      </c>
      <c r="H672" s="17">
        <f t="shared" si="600"/>
        <v>0.61199999999999999</v>
      </c>
      <c r="I672" s="17">
        <f t="shared" si="600"/>
        <v>3.5459999999999998</v>
      </c>
      <c r="J672" s="17">
        <f t="shared" si="600"/>
        <v>3.5999999999999999E-3</v>
      </c>
      <c r="K672" s="17">
        <f t="shared" si="600"/>
        <v>5.3999999999999994E-3</v>
      </c>
      <c r="L672" s="17">
        <f t="shared" si="600"/>
        <v>0.25919999999999999</v>
      </c>
      <c r="M672" s="17">
        <f t="shared" si="600"/>
        <v>0</v>
      </c>
      <c r="N672" s="17">
        <f t="shared" si="600"/>
        <v>2.5920000000000001</v>
      </c>
      <c r="O672" s="17">
        <f t="shared" si="600"/>
        <v>1.4219999999999999</v>
      </c>
      <c r="P672" s="17">
        <f t="shared" si="600"/>
        <v>35.82</v>
      </c>
      <c r="Q672" s="17">
        <f t="shared" si="600"/>
        <v>6.12</v>
      </c>
      <c r="R672" s="17">
        <f t="shared" si="600"/>
        <v>1.98</v>
      </c>
      <c r="S672" s="17">
        <f t="shared" si="600"/>
        <v>3.96</v>
      </c>
      <c r="T672" s="17">
        <f t="shared" si="600"/>
        <v>7.5600000000000001E-2</v>
      </c>
      <c r="U672" s="17">
        <f t="shared" si="600"/>
        <v>0.432</v>
      </c>
      <c r="V672" s="17">
        <f t="shared" si="600"/>
        <v>3.78E-2</v>
      </c>
      <c r="W672" s="17">
        <f t="shared" si="600"/>
        <v>1.44</v>
      </c>
      <c r="X672" s="17"/>
      <c r="Y672" s="17"/>
      <c r="AB672" s="86" t="s">
        <v>47</v>
      </c>
      <c r="AC672" s="57">
        <v>100</v>
      </c>
      <c r="AD672" s="57">
        <v>80</v>
      </c>
      <c r="AE672" s="56">
        <v>1.4</v>
      </c>
      <c r="AF672" s="56">
        <v>0.1</v>
      </c>
      <c r="AG672" s="56">
        <v>3.4</v>
      </c>
      <c r="AH672" s="56">
        <v>19.7</v>
      </c>
      <c r="AI672" s="64">
        <v>0.02</v>
      </c>
      <c r="AJ672" s="64">
        <v>0.03</v>
      </c>
      <c r="AK672" s="41">
        <v>1.44</v>
      </c>
      <c r="AL672" s="62">
        <v>0</v>
      </c>
      <c r="AM672" s="63">
        <v>14.4</v>
      </c>
      <c r="AN672" s="63">
        <v>7.9</v>
      </c>
      <c r="AO672" s="62">
        <v>199</v>
      </c>
      <c r="AP672" s="62">
        <v>34</v>
      </c>
      <c r="AQ672" s="62">
        <v>11</v>
      </c>
      <c r="AR672" s="62">
        <v>22</v>
      </c>
      <c r="AS672" s="64">
        <v>0.42</v>
      </c>
      <c r="AT672" s="30">
        <v>2.4</v>
      </c>
      <c r="AU672" s="64">
        <v>0.21</v>
      </c>
      <c r="AV672" s="28">
        <v>8</v>
      </c>
    </row>
    <row r="673" spans="1:49" ht="15" customHeight="1" x14ac:dyDescent="0.3">
      <c r="A673" s="17"/>
      <c r="B673" s="70" t="s">
        <v>50</v>
      </c>
      <c r="C673" s="92"/>
      <c r="D673" s="67">
        <f t="shared" si="601"/>
        <v>9</v>
      </c>
      <c r="E673" s="17">
        <f t="shared" si="602"/>
        <v>7.2</v>
      </c>
      <c r="F673" s="17">
        <f t="shared" si="599"/>
        <v>0.09</v>
      </c>
      <c r="G673" s="17">
        <f t="shared" si="600"/>
        <v>1.7999999999999999E-2</v>
      </c>
      <c r="H673" s="17">
        <f t="shared" si="600"/>
        <v>0.54</v>
      </c>
      <c r="I673" s="17">
        <f t="shared" si="600"/>
        <v>2.6459999999999999</v>
      </c>
      <c r="J673" s="17">
        <f t="shared" si="600"/>
        <v>1.8E-3</v>
      </c>
      <c r="K673" s="17">
        <f t="shared" si="600"/>
        <v>1.8E-3</v>
      </c>
      <c r="L673" s="17">
        <f t="shared" si="600"/>
        <v>0</v>
      </c>
      <c r="M673" s="17">
        <f t="shared" si="600"/>
        <v>0</v>
      </c>
      <c r="N673" s="17">
        <f t="shared" si="600"/>
        <v>0.28799999999999998</v>
      </c>
      <c r="O673" s="17">
        <f t="shared" si="600"/>
        <v>0.21959999999999999</v>
      </c>
      <c r="P673" s="17">
        <f t="shared" si="600"/>
        <v>10.458</v>
      </c>
      <c r="Q673" s="17">
        <f t="shared" si="600"/>
        <v>1.98</v>
      </c>
      <c r="R673" s="17">
        <f t="shared" si="600"/>
        <v>0.88200000000000012</v>
      </c>
      <c r="S673" s="17">
        <f t="shared" si="600"/>
        <v>3.6</v>
      </c>
      <c r="T673" s="17">
        <f t="shared" si="600"/>
        <v>5.0400000000000007E-2</v>
      </c>
      <c r="U673" s="17">
        <f t="shared" si="600"/>
        <v>0.216</v>
      </c>
      <c r="V673" s="17">
        <f t="shared" si="600"/>
        <v>3.2399999999999998E-2</v>
      </c>
      <c r="W673" s="17">
        <f t="shared" si="600"/>
        <v>2.16</v>
      </c>
      <c r="X673" s="17"/>
      <c r="Y673" s="17"/>
      <c r="AB673" s="86" t="s">
        <v>50</v>
      </c>
      <c r="AC673" s="57">
        <v>50</v>
      </c>
      <c r="AD673" s="57">
        <v>40</v>
      </c>
      <c r="AE673" s="56">
        <v>0.5</v>
      </c>
      <c r="AF673" s="56">
        <v>0.1</v>
      </c>
      <c r="AG673" s="57">
        <v>3</v>
      </c>
      <c r="AH673" s="56">
        <v>14.7</v>
      </c>
      <c r="AI673" s="64">
        <v>0.01</v>
      </c>
      <c r="AJ673" s="64">
        <v>0.01</v>
      </c>
      <c r="AK673" s="28">
        <v>0</v>
      </c>
      <c r="AL673" s="62">
        <v>0</v>
      </c>
      <c r="AM673" s="63">
        <v>1.6</v>
      </c>
      <c r="AN673" s="64">
        <v>1.22</v>
      </c>
      <c r="AO673" s="63">
        <v>58.1</v>
      </c>
      <c r="AP673" s="62">
        <v>11</v>
      </c>
      <c r="AQ673" s="63">
        <v>4.9000000000000004</v>
      </c>
      <c r="AR673" s="62">
        <v>20</v>
      </c>
      <c r="AS673" s="64">
        <v>0.28000000000000003</v>
      </c>
      <c r="AT673" s="30">
        <v>1.2</v>
      </c>
      <c r="AU673" s="64">
        <v>0.18</v>
      </c>
      <c r="AV673" s="44">
        <v>12</v>
      </c>
    </row>
    <row r="674" spans="1:49" x14ac:dyDescent="0.3">
      <c r="A674" s="17"/>
      <c r="B674" s="70" t="s">
        <v>51</v>
      </c>
      <c r="C674" s="92"/>
      <c r="D674" s="67">
        <f t="shared" si="601"/>
        <v>9</v>
      </c>
      <c r="E674" s="17">
        <f t="shared" si="602"/>
        <v>7.2</v>
      </c>
      <c r="F674" s="17">
        <f t="shared" si="599"/>
        <v>0.09</v>
      </c>
      <c r="G674" s="17">
        <f t="shared" si="600"/>
        <v>0</v>
      </c>
      <c r="H674" s="17">
        <f t="shared" si="600"/>
        <v>0.45</v>
      </c>
      <c r="I674" s="17">
        <f t="shared" si="600"/>
        <v>2.214</v>
      </c>
      <c r="J674" s="17">
        <f t="shared" si="600"/>
        <v>3.5999999999999999E-3</v>
      </c>
      <c r="K674" s="17">
        <f t="shared" si="600"/>
        <v>3.5999999999999999E-3</v>
      </c>
      <c r="L674" s="17">
        <f t="shared" si="600"/>
        <v>86.4</v>
      </c>
      <c r="M674" s="17">
        <f t="shared" si="600"/>
        <v>0</v>
      </c>
      <c r="N674" s="17">
        <f t="shared" si="600"/>
        <v>0.14399999999999999</v>
      </c>
      <c r="O674" s="17">
        <f t="shared" si="600"/>
        <v>1.1484000000000001</v>
      </c>
      <c r="P674" s="17">
        <f t="shared" si="600"/>
        <v>11.952000000000002</v>
      </c>
      <c r="Q674" s="17">
        <f t="shared" si="600"/>
        <v>1.71</v>
      </c>
      <c r="R674" s="17">
        <f t="shared" si="600"/>
        <v>2.34</v>
      </c>
      <c r="S674" s="17">
        <f t="shared" si="600"/>
        <v>3.42</v>
      </c>
      <c r="T674" s="17">
        <f t="shared" si="600"/>
        <v>4.3199999999999995E-2</v>
      </c>
      <c r="U674" s="17">
        <f t="shared" si="600"/>
        <v>0.36</v>
      </c>
      <c r="V674" s="17">
        <f t="shared" si="600"/>
        <v>7.1999999999999998E-3</v>
      </c>
      <c r="W674" s="17">
        <f t="shared" si="600"/>
        <v>3.96</v>
      </c>
      <c r="X674" s="17"/>
      <c r="Y674" s="17"/>
      <c r="AB674" s="86" t="s">
        <v>51</v>
      </c>
      <c r="AC674" s="57">
        <v>50</v>
      </c>
      <c r="AD674" s="57">
        <v>40</v>
      </c>
      <c r="AE674" s="56">
        <v>0.5</v>
      </c>
      <c r="AF674" s="57">
        <v>0</v>
      </c>
      <c r="AG674" s="56">
        <v>2.5</v>
      </c>
      <c r="AH674" s="56">
        <v>12.3</v>
      </c>
      <c r="AI674" s="64">
        <v>0.02</v>
      </c>
      <c r="AJ674" s="64">
        <v>0.02</v>
      </c>
      <c r="AK674" s="42">
        <v>480</v>
      </c>
      <c r="AL674" s="62">
        <v>0</v>
      </c>
      <c r="AM674" s="63">
        <v>0.8</v>
      </c>
      <c r="AN674" s="64">
        <v>6.38</v>
      </c>
      <c r="AO674" s="63">
        <v>66.400000000000006</v>
      </c>
      <c r="AP674" s="63">
        <v>9.5</v>
      </c>
      <c r="AQ674" s="62">
        <v>13</v>
      </c>
      <c r="AR674" s="62">
        <v>19</v>
      </c>
      <c r="AS674" s="64">
        <v>0.24</v>
      </c>
      <c r="AT674" s="28">
        <v>2</v>
      </c>
      <c r="AU674" s="64">
        <v>0.04</v>
      </c>
      <c r="AV674" s="44">
        <v>22</v>
      </c>
    </row>
    <row r="675" spans="1:49" ht="15" customHeight="1" x14ac:dyDescent="0.3">
      <c r="A675" s="17"/>
      <c r="B675" s="70" t="s">
        <v>56</v>
      </c>
      <c r="C675" s="92"/>
      <c r="D675" s="67">
        <f t="shared" si="601"/>
        <v>13.5</v>
      </c>
      <c r="E675" s="17">
        <f t="shared" si="602"/>
        <v>10.8</v>
      </c>
      <c r="F675" s="17">
        <f t="shared" si="599"/>
        <v>0.09</v>
      </c>
      <c r="G675" s="17">
        <f t="shared" si="600"/>
        <v>1.7999999999999999E-2</v>
      </c>
      <c r="H675" s="17">
        <f t="shared" si="600"/>
        <v>0.16200000000000001</v>
      </c>
      <c r="I675" s="17">
        <f t="shared" si="600"/>
        <v>1.08</v>
      </c>
      <c r="J675" s="17">
        <f t="shared" si="600"/>
        <v>1.8E-3</v>
      </c>
      <c r="K675" s="17">
        <f t="shared" si="600"/>
        <v>1.8E-3</v>
      </c>
      <c r="L675" s="17">
        <f t="shared" si="600"/>
        <v>0.32400000000000001</v>
      </c>
      <c r="M675" s="17">
        <f t="shared" si="600"/>
        <v>0</v>
      </c>
      <c r="N675" s="17">
        <f t="shared" si="600"/>
        <v>0.216</v>
      </c>
      <c r="O675" s="17">
        <f t="shared" si="600"/>
        <v>91.26</v>
      </c>
      <c r="P675" s="17">
        <f t="shared" si="600"/>
        <v>12.635999999999999</v>
      </c>
      <c r="Q675" s="17">
        <f t="shared" si="600"/>
        <v>2.16</v>
      </c>
      <c r="R675" s="17">
        <f t="shared" si="600"/>
        <v>1.3140000000000001</v>
      </c>
      <c r="S675" s="17">
        <f t="shared" si="600"/>
        <v>2.34</v>
      </c>
      <c r="T675" s="17">
        <f t="shared" si="600"/>
        <v>5.5799999999999995E-2</v>
      </c>
      <c r="U675" s="17">
        <f t="shared" si="600"/>
        <v>0</v>
      </c>
      <c r="V675" s="17">
        <f t="shared" si="600"/>
        <v>0</v>
      </c>
      <c r="W675" s="17">
        <f t="shared" si="600"/>
        <v>0</v>
      </c>
      <c r="X675" s="17"/>
      <c r="Y675" s="17"/>
      <c r="AB675" s="86" t="s">
        <v>56</v>
      </c>
      <c r="AC675" s="57">
        <v>75</v>
      </c>
      <c r="AD675" s="57">
        <v>60</v>
      </c>
      <c r="AE675" s="56">
        <v>0.5</v>
      </c>
      <c r="AF675" s="56">
        <v>0.1</v>
      </c>
      <c r="AG675" s="56">
        <v>0.9</v>
      </c>
      <c r="AH675" s="57">
        <v>6</v>
      </c>
      <c r="AI675" s="64">
        <v>0.01</v>
      </c>
      <c r="AJ675" s="64">
        <v>0.01</v>
      </c>
      <c r="AK675" s="40">
        <v>1.8</v>
      </c>
      <c r="AL675" s="62">
        <v>0</v>
      </c>
      <c r="AM675" s="63">
        <v>1.2</v>
      </c>
      <c r="AN675" s="62">
        <v>507</v>
      </c>
      <c r="AO675" s="63">
        <v>70.2</v>
      </c>
      <c r="AP675" s="62">
        <v>12</v>
      </c>
      <c r="AQ675" s="63">
        <v>7.3</v>
      </c>
      <c r="AR675" s="62">
        <v>13</v>
      </c>
      <c r="AS675" s="64">
        <v>0.31</v>
      </c>
      <c r="AT675" s="28">
        <v>0</v>
      </c>
      <c r="AU675" s="62">
        <v>0</v>
      </c>
      <c r="AV675" s="28">
        <v>0</v>
      </c>
    </row>
    <row r="676" spans="1:49" x14ac:dyDescent="0.3">
      <c r="A676" s="17"/>
      <c r="B676" s="70" t="s">
        <v>61</v>
      </c>
      <c r="C676" s="92"/>
      <c r="D676" s="67">
        <f t="shared" si="601"/>
        <v>9</v>
      </c>
      <c r="E676" s="17">
        <f t="shared" si="602"/>
        <v>9</v>
      </c>
      <c r="F676" s="17">
        <f t="shared" si="599"/>
        <v>0.216</v>
      </c>
      <c r="G676" s="17">
        <f t="shared" si="600"/>
        <v>1.1879999999999999</v>
      </c>
      <c r="H676" s="17">
        <f t="shared" si="600"/>
        <v>0.28799999999999998</v>
      </c>
      <c r="I676" s="17">
        <f t="shared" si="600"/>
        <v>12.744</v>
      </c>
      <c r="J676" s="17">
        <f t="shared" si="600"/>
        <v>1.8E-3</v>
      </c>
      <c r="K676" s="17">
        <f t="shared" si="600"/>
        <v>7.1999999999999998E-3</v>
      </c>
      <c r="L676" s="17">
        <f t="shared" si="600"/>
        <v>5.7779999999999996</v>
      </c>
      <c r="M676" s="17">
        <f t="shared" si="600"/>
        <v>0</v>
      </c>
      <c r="N676" s="17">
        <f t="shared" si="600"/>
        <v>1.44E-2</v>
      </c>
      <c r="O676" s="17">
        <f t="shared" si="600"/>
        <v>2.7360000000000002</v>
      </c>
      <c r="P676" s="17">
        <f t="shared" si="600"/>
        <v>8.6579999999999995</v>
      </c>
      <c r="Q676" s="17">
        <f t="shared" si="600"/>
        <v>7.02</v>
      </c>
      <c r="R676" s="17">
        <f t="shared" si="600"/>
        <v>0.70199999999999996</v>
      </c>
      <c r="S676" s="17">
        <f t="shared" si="600"/>
        <v>4.68</v>
      </c>
      <c r="T676" s="17">
        <f t="shared" si="600"/>
        <v>1.6199999999999999E-2</v>
      </c>
      <c r="U676" s="17">
        <f t="shared" si="600"/>
        <v>0.81</v>
      </c>
      <c r="V676" s="17">
        <f t="shared" si="600"/>
        <v>3.2399999999999998E-2</v>
      </c>
      <c r="W676" s="17">
        <f t="shared" si="600"/>
        <v>1.26</v>
      </c>
      <c r="X676" s="17"/>
      <c r="Y676" s="17"/>
      <c r="AB676" s="86" t="s">
        <v>61</v>
      </c>
      <c r="AC676" s="57">
        <v>50</v>
      </c>
      <c r="AD676" s="57">
        <v>50</v>
      </c>
      <c r="AE676" s="56">
        <v>1.2</v>
      </c>
      <c r="AF676" s="56">
        <v>6.6</v>
      </c>
      <c r="AG676" s="56">
        <v>1.6</v>
      </c>
      <c r="AH676" s="56">
        <v>70.8</v>
      </c>
      <c r="AI676" s="64">
        <v>0.01</v>
      </c>
      <c r="AJ676" s="64">
        <v>0.04</v>
      </c>
      <c r="AK676" s="29">
        <v>32.1</v>
      </c>
      <c r="AL676" s="62">
        <v>0</v>
      </c>
      <c r="AM676" s="64">
        <v>0.08</v>
      </c>
      <c r="AN676" s="63">
        <v>15.2</v>
      </c>
      <c r="AO676" s="63">
        <v>48.1</v>
      </c>
      <c r="AP676" s="62">
        <v>39</v>
      </c>
      <c r="AQ676" s="63">
        <v>3.9</v>
      </c>
      <c r="AR676" s="62">
        <v>26</v>
      </c>
      <c r="AS676" s="64">
        <v>0.09</v>
      </c>
      <c r="AT676" s="30">
        <v>4.5</v>
      </c>
      <c r="AU676" s="64">
        <v>0.18</v>
      </c>
      <c r="AV676" s="28">
        <v>7</v>
      </c>
    </row>
    <row r="677" spans="1:49" ht="15" customHeight="1" x14ac:dyDescent="0.3">
      <c r="A677" s="17"/>
      <c r="B677" s="70" t="s">
        <v>46</v>
      </c>
      <c r="C677" s="92"/>
      <c r="D677" s="67">
        <f t="shared" si="601"/>
        <v>3.6</v>
      </c>
      <c r="E677" s="17">
        <f t="shared" si="602"/>
        <v>3.6</v>
      </c>
      <c r="F677" s="17">
        <f t="shared" si="599"/>
        <v>0</v>
      </c>
      <c r="G677" s="17">
        <f t="shared" si="600"/>
        <v>3.1680000000000006</v>
      </c>
      <c r="H677" s="17">
        <f t="shared" si="600"/>
        <v>0</v>
      </c>
      <c r="I677" s="17">
        <f t="shared" si="600"/>
        <v>28.475999999999996</v>
      </c>
      <c r="J677" s="17">
        <f t="shared" si="600"/>
        <v>0</v>
      </c>
      <c r="K677" s="17">
        <f t="shared" si="600"/>
        <v>0</v>
      </c>
      <c r="L677" s="17">
        <f t="shared" si="600"/>
        <v>0</v>
      </c>
      <c r="M677" s="17">
        <f t="shared" si="600"/>
        <v>0</v>
      </c>
      <c r="N677" s="17">
        <f t="shared" si="600"/>
        <v>0</v>
      </c>
      <c r="O677" s="17">
        <f t="shared" si="600"/>
        <v>0</v>
      </c>
      <c r="P677" s="17">
        <f t="shared" si="600"/>
        <v>0</v>
      </c>
      <c r="Q677" s="17">
        <f t="shared" si="600"/>
        <v>0</v>
      </c>
      <c r="R677" s="17">
        <f t="shared" si="600"/>
        <v>0</v>
      </c>
      <c r="S677" s="17">
        <f t="shared" si="600"/>
        <v>7.1999999999999995E-2</v>
      </c>
      <c r="T677" s="17">
        <f t="shared" si="600"/>
        <v>0</v>
      </c>
      <c r="U677" s="17">
        <f t="shared" si="600"/>
        <v>0</v>
      </c>
      <c r="V677" s="17">
        <f t="shared" si="600"/>
        <v>0</v>
      </c>
      <c r="W677" s="17">
        <f t="shared" si="600"/>
        <v>0</v>
      </c>
      <c r="X677" s="17"/>
      <c r="Y677" s="17"/>
      <c r="AB677" s="86" t="s">
        <v>46</v>
      </c>
      <c r="AC677" s="57">
        <v>20</v>
      </c>
      <c r="AD677" s="57">
        <v>20</v>
      </c>
      <c r="AE677" s="57">
        <v>0</v>
      </c>
      <c r="AF677" s="56">
        <v>17.600000000000001</v>
      </c>
      <c r="AG677" s="57">
        <v>0</v>
      </c>
      <c r="AH677" s="56">
        <v>158.19999999999999</v>
      </c>
      <c r="AI677" s="62">
        <v>0</v>
      </c>
      <c r="AJ677" s="62">
        <v>0</v>
      </c>
      <c r="AK677" s="28">
        <v>0</v>
      </c>
      <c r="AL677" s="62">
        <v>0</v>
      </c>
      <c r="AM677" s="62">
        <v>0</v>
      </c>
      <c r="AN677" s="62">
        <v>0</v>
      </c>
      <c r="AO677" s="62">
        <v>0</v>
      </c>
      <c r="AP677" s="62">
        <v>0</v>
      </c>
      <c r="AQ677" s="62">
        <v>0</v>
      </c>
      <c r="AR677" s="63">
        <v>0.4</v>
      </c>
      <c r="AS677" s="62">
        <v>0</v>
      </c>
      <c r="AT677" s="28">
        <v>0</v>
      </c>
      <c r="AU677" s="62">
        <v>0</v>
      </c>
      <c r="AV677" s="28">
        <v>0</v>
      </c>
    </row>
    <row r="678" spans="1:49" ht="15" customHeight="1" x14ac:dyDescent="0.3">
      <c r="A678" s="17"/>
      <c r="B678" s="70" t="s">
        <v>58</v>
      </c>
      <c r="C678" s="92"/>
      <c r="D678" s="67">
        <f t="shared" si="601"/>
        <v>3.5999999999999997E-2</v>
      </c>
      <c r="E678" s="17">
        <f t="shared" si="602"/>
        <v>3.5999999999999997E-2</v>
      </c>
      <c r="F678" s="17">
        <f t="shared" si="599"/>
        <v>0</v>
      </c>
      <c r="G678" s="17">
        <f t="shared" si="600"/>
        <v>0</v>
      </c>
      <c r="H678" s="17">
        <f t="shared" si="600"/>
        <v>1.7999999999999999E-2</v>
      </c>
      <c r="I678" s="17">
        <f t="shared" si="600"/>
        <v>0.09</v>
      </c>
      <c r="J678" s="17">
        <f t="shared" si="600"/>
        <v>0</v>
      </c>
      <c r="K678" s="17">
        <f t="shared" si="600"/>
        <v>0</v>
      </c>
      <c r="L678" s="17">
        <f t="shared" si="600"/>
        <v>6.6599999999999993E-2</v>
      </c>
      <c r="M678" s="17">
        <f t="shared" si="600"/>
        <v>0</v>
      </c>
      <c r="N678" s="17">
        <f t="shared" si="600"/>
        <v>7.1999999999999998E-3</v>
      </c>
      <c r="O678" s="17">
        <f t="shared" si="600"/>
        <v>5.3999999999999994E-3</v>
      </c>
      <c r="P678" s="17">
        <f t="shared" si="600"/>
        <v>0.15840000000000001</v>
      </c>
      <c r="Q678" s="17">
        <f t="shared" si="600"/>
        <v>0.27</v>
      </c>
      <c r="R678" s="17">
        <f t="shared" si="600"/>
        <v>3.5999999999999997E-2</v>
      </c>
      <c r="S678" s="17">
        <f t="shared" si="600"/>
        <v>3.5999999999999997E-2</v>
      </c>
      <c r="T678" s="17">
        <f t="shared" si="600"/>
        <v>1.2600000000000002E-2</v>
      </c>
      <c r="U678" s="17">
        <f t="shared" si="600"/>
        <v>0</v>
      </c>
      <c r="V678" s="17">
        <f t="shared" si="600"/>
        <v>0</v>
      </c>
      <c r="W678" s="17">
        <f t="shared" si="600"/>
        <v>0</v>
      </c>
      <c r="X678" s="17"/>
      <c r="Y678" s="17"/>
      <c r="AB678" s="86" t="s">
        <v>58</v>
      </c>
      <c r="AC678" s="56">
        <v>0.2</v>
      </c>
      <c r="AD678" s="56">
        <v>0.2</v>
      </c>
      <c r="AE678" s="57">
        <v>0</v>
      </c>
      <c r="AF678" s="57">
        <v>0</v>
      </c>
      <c r="AG678" s="56">
        <v>0.1</v>
      </c>
      <c r="AH678" s="56">
        <v>0.5</v>
      </c>
      <c r="AI678" s="62">
        <v>0</v>
      </c>
      <c r="AJ678" s="62">
        <v>0</v>
      </c>
      <c r="AK678" s="41">
        <v>0.37</v>
      </c>
      <c r="AL678" s="62">
        <v>0</v>
      </c>
      <c r="AM678" s="64">
        <v>0.04</v>
      </c>
      <c r="AN678" s="64">
        <v>0.03</v>
      </c>
      <c r="AO678" s="64">
        <v>0.88</v>
      </c>
      <c r="AP678" s="63">
        <v>1.5</v>
      </c>
      <c r="AQ678" s="63">
        <v>0.2</v>
      </c>
      <c r="AR678" s="63">
        <v>0.2</v>
      </c>
      <c r="AS678" s="64">
        <v>7.0000000000000007E-2</v>
      </c>
      <c r="AT678" s="28">
        <v>0</v>
      </c>
      <c r="AU678" s="62">
        <v>0</v>
      </c>
      <c r="AV678" s="28">
        <v>0</v>
      </c>
    </row>
    <row r="679" spans="1:49" ht="15" customHeight="1" x14ac:dyDescent="0.3">
      <c r="A679" s="17"/>
      <c r="B679" s="70" t="s">
        <v>38</v>
      </c>
      <c r="C679" s="92"/>
      <c r="D679" s="67">
        <f t="shared" si="601"/>
        <v>0.27</v>
      </c>
      <c r="E679" s="17">
        <f t="shared" si="602"/>
        <v>0.27</v>
      </c>
      <c r="F679" s="17">
        <f t="shared" si="599"/>
        <v>0</v>
      </c>
      <c r="G679" s="17">
        <f t="shared" si="600"/>
        <v>0</v>
      </c>
      <c r="H679" s="17">
        <f t="shared" si="600"/>
        <v>0</v>
      </c>
      <c r="I679" s="17">
        <f t="shared" si="600"/>
        <v>0</v>
      </c>
      <c r="J679" s="17">
        <f t="shared" si="600"/>
        <v>0</v>
      </c>
      <c r="K679" s="17">
        <f t="shared" si="600"/>
        <v>0</v>
      </c>
      <c r="L679" s="17">
        <f t="shared" si="600"/>
        <v>0</v>
      </c>
      <c r="M679" s="17">
        <f t="shared" si="600"/>
        <v>0</v>
      </c>
      <c r="N679" s="17">
        <f t="shared" si="600"/>
        <v>0</v>
      </c>
      <c r="O679" s="17">
        <f t="shared" si="600"/>
        <v>79.38</v>
      </c>
      <c r="P679" s="17">
        <f t="shared" si="600"/>
        <v>1.9800000000000002E-2</v>
      </c>
      <c r="Q679" s="17">
        <f t="shared" si="600"/>
        <v>0.88200000000000012</v>
      </c>
      <c r="R679" s="17">
        <f t="shared" si="600"/>
        <v>5.3999999999999999E-2</v>
      </c>
      <c r="S679" s="17">
        <f t="shared" si="600"/>
        <v>0.18</v>
      </c>
      <c r="T679" s="17">
        <f t="shared" si="600"/>
        <v>7.1999999999999998E-3</v>
      </c>
      <c r="U679" s="17">
        <f t="shared" si="600"/>
        <v>10.8</v>
      </c>
      <c r="V679" s="17">
        <f t="shared" si="600"/>
        <v>0</v>
      </c>
      <c r="W679" s="17">
        <f t="shared" si="600"/>
        <v>0</v>
      </c>
      <c r="X679" s="17"/>
      <c r="Y679" s="17"/>
      <c r="AB679" s="86" t="s">
        <v>38</v>
      </c>
      <c r="AC679" s="56">
        <v>1.5</v>
      </c>
      <c r="AD679" s="56">
        <v>1.5</v>
      </c>
      <c r="AE679" s="57">
        <v>0</v>
      </c>
      <c r="AF679" s="57">
        <v>0</v>
      </c>
      <c r="AG679" s="57">
        <v>0</v>
      </c>
      <c r="AH679" s="57">
        <v>0</v>
      </c>
      <c r="AI679" s="62">
        <v>0</v>
      </c>
      <c r="AJ679" s="62">
        <v>0</v>
      </c>
      <c r="AK679" s="28">
        <v>0</v>
      </c>
      <c r="AL679" s="62">
        <v>0</v>
      </c>
      <c r="AM679" s="62">
        <v>0</v>
      </c>
      <c r="AN679" s="62">
        <v>441</v>
      </c>
      <c r="AO679" s="64">
        <v>0.11</v>
      </c>
      <c r="AP679" s="63">
        <v>4.9000000000000004</v>
      </c>
      <c r="AQ679" s="63">
        <v>0.3</v>
      </c>
      <c r="AR679" s="62">
        <v>1</v>
      </c>
      <c r="AS679" s="64">
        <v>0.04</v>
      </c>
      <c r="AT679" s="28">
        <v>60</v>
      </c>
      <c r="AU679" s="62">
        <v>0</v>
      </c>
      <c r="AV679" s="28">
        <v>0</v>
      </c>
    </row>
    <row r="680" spans="1:49" x14ac:dyDescent="0.3">
      <c r="A680" s="17"/>
      <c r="B680" s="70" t="s">
        <v>62</v>
      </c>
      <c r="C680" s="92"/>
      <c r="D680" s="67">
        <f t="shared" si="601"/>
        <v>126</v>
      </c>
      <c r="E680" s="17">
        <f t="shared" si="602"/>
        <v>126</v>
      </c>
      <c r="F680" s="18">
        <f>+F687+F696+F703+F710+F713</f>
        <v>25.168333333333337</v>
      </c>
      <c r="G680" s="17">
        <f t="shared" si="600"/>
        <v>0.55800000000000005</v>
      </c>
      <c r="H680" s="17">
        <f t="shared" si="600"/>
        <v>0.34200000000000003</v>
      </c>
      <c r="I680" s="17">
        <f t="shared" si="600"/>
        <v>15.84</v>
      </c>
      <c r="J680" s="17">
        <f t="shared" si="600"/>
        <v>0</v>
      </c>
      <c r="K680" s="17">
        <f t="shared" si="600"/>
        <v>0</v>
      </c>
      <c r="L680" s="17">
        <f t="shared" si="600"/>
        <v>0</v>
      </c>
      <c r="M680" s="17">
        <f t="shared" si="600"/>
        <v>0</v>
      </c>
      <c r="N680" s="17">
        <f t="shared" si="600"/>
        <v>0</v>
      </c>
      <c r="O680" s="17">
        <f t="shared" si="600"/>
        <v>0</v>
      </c>
      <c r="P680" s="17">
        <f t="shared" si="600"/>
        <v>0</v>
      </c>
      <c r="Q680" s="17">
        <f t="shared" si="600"/>
        <v>0</v>
      </c>
      <c r="R680" s="17">
        <f t="shared" si="600"/>
        <v>0</v>
      </c>
      <c r="S680" s="17">
        <f t="shared" si="600"/>
        <v>0</v>
      </c>
      <c r="T680" s="17">
        <f t="shared" si="600"/>
        <v>0</v>
      </c>
      <c r="U680" s="17">
        <f t="shared" si="600"/>
        <v>0</v>
      </c>
      <c r="V680" s="17">
        <f t="shared" si="600"/>
        <v>0</v>
      </c>
      <c r="W680" s="17">
        <f t="shared" si="600"/>
        <v>0</v>
      </c>
      <c r="X680" s="17"/>
      <c r="Y680" s="17"/>
      <c r="AB680" s="86" t="s">
        <v>62</v>
      </c>
      <c r="AC680" s="57">
        <v>700</v>
      </c>
      <c r="AD680" s="57">
        <v>700</v>
      </c>
      <c r="AE680" s="56">
        <v>13.2</v>
      </c>
      <c r="AF680" s="56">
        <v>3.1</v>
      </c>
      <c r="AG680" s="56">
        <v>1.9</v>
      </c>
      <c r="AH680" s="57">
        <v>88</v>
      </c>
      <c r="AI680" s="62">
        <v>0</v>
      </c>
      <c r="AJ680" s="62">
        <v>0</v>
      </c>
      <c r="AK680" s="28">
        <v>0</v>
      </c>
      <c r="AL680" s="62">
        <v>0</v>
      </c>
      <c r="AM680" s="62">
        <v>0</v>
      </c>
      <c r="AN680" s="62">
        <v>0</v>
      </c>
      <c r="AO680" s="62">
        <v>0</v>
      </c>
      <c r="AP680" s="62">
        <v>0</v>
      </c>
      <c r="AQ680" s="62">
        <v>0</v>
      </c>
      <c r="AR680" s="62">
        <v>0</v>
      </c>
      <c r="AS680" s="62">
        <v>0</v>
      </c>
      <c r="AT680" s="28">
        <v>0</v>
      </c>
      <c r="AU680" s="62">
        <v>0</v>
      </c>
      <c r="AV680" s="28">
        <v>0</v>
      </c>
    </row>
    <row r="681" spans="1:49" x14ac:dyDescent="0.3">
      <c r="A681" s="17"/>
      <c r="B681" s="69" t="s">
        <v>40</v>
      </c>
      <c r="C681" s="92"/>
      <c r="D681" s="17"/>
      <c r="E681" s="17"/>
      <c r="F681" s="17">
        <f>SUM(F671:F680)</f>
        <v>26.914333333333335</v>
      </c>
      <c r="G681" s="17">
        <f t="shared" ref="G681:W681" si="603">SUM(G671:G680)</f>
        <v>5.1660000000000004</v>
      </c>
      <c r="H681" s="17">
        <f t="shared" si="603"/>
        <v>10.422000000000001</v>
      </c>
      <c r="I681" s="17">
        <f t="shared" si="603"/>
        <v>104.45399999999999</v>
      </c>
      <c r="J681" s="17">
        <f t="shared" si="603"/>
        <v>5.9400000000000008E-2</v>
      </c>
      <c r="K681" s="17">
        <f t="shared" si="603"/>
        <v>5.0400000000000007E-2</v>
      </c>
      <c r="L681" s="17">
        <f t="shared" si="603"/>
        <v>93.799800000000005</v>
      </c>
      <c r="M681" s="17">
        <f t="shared" si="603"/>
        <v>0</v>
      </c>
      <c r="N681" s="17">
        <f t="shared" si="603"/>
        <v>7.5816000000000017</v>
      </c>
      <c r="O681" s="17">
        <f t="shared" si="603"/>
        <v>178.2234</v>
      </c>
      <c r="P681" s="17">
        <f t="shared" si="603"/>
        <v>334.22220000000004</v>
      </c>
      <c r="Q681" s="17">
        <f t="shared" si="603"/>
        <v>24.822000000000003</v>
      </c>
      <c r="R681" s="17">
        <f t="shared" si="603"/>
        <v>18.108000000000001</v>
      </c>
      <c r="S681" s="17">
        <f t="shared" si="603"/>
        <v>45.468000000000004</v>
      </c>
      <c r="T681" s="17">
        <f t="shared" si="603"/>
        <v>0.68400000000000005</v>
      </c>
      <c r="U681" s="17">
        <f t="shared" si="603"/>
        <v>15.318000000000001</v>
      </c>
      <c r="V681" s="17">
        <f t="shared" si="603"/>
        <v>0.23760000000000003</v>
      </c>
      <c r="W681" s="17">
        <f t="shared" si="603"/>
        <v>25.020000000000003</v>
      </c>
      <c r="X681" s="17"/>
      <c r="Y681" s="17"/>
      <c r="AB681" s="87" t="s">
        <v>40</v>
      </c>
      <c r="AC681" s="59"/>
      <c r="AD681" s="60">
        <v>1000</v>
      </c>
      <c r="AE681" s="61">
        <v>22.9</v>
      </c>
      <c r="AF681" s="61">
        <v>28.7</v>
      </c>
      <c r="AG681" s="61">
        <v>57.9</v>
      </c>
      <c r="AH681" s="61">
        <v>580.29999999999995</v>
      </c>
      <c r="AI681" s="65">
        <v>0.33</v>
      </c>
      <c r="AJ681" s="65">
        <v>0.28000000000000003</v>
      </c>
      <c r="AK681" s="33">
        <v>521</v>
      </c>
      <c r="AL681" s="66">
        <v>0</v>
      </c>
      <c r="AM681" s="83">
        <v>42.1</v>
      </c>
      <c r="AN681" s="66">
        <v>990</v>
      </c>
      <c r="AO681" s="66">
        <v>1857</v>
      </c>
      <c r="AP681" s="66">
        <v>138</v>
      </c>
      <c r="AQ681" s="66">
        <v>101</v>
      </c>
      <c r="AR681" s="66">
        <v>252</v>
      </c>
      <c r="AS681" s="83">
        <v>3.8</v>
      </c>
      <c r="AT681" s="32">
        <v>85</v>
      </c>
      <c r="AU681" s="65">
        <v>1.32</v>
      </c>
      <c r="AV681" s="45">
        <v>139</v>
      </c>
    </row>
    <row r="682" spans="1:49" x14ac:dyDescent="0.3">
      <c r="A682" s="17" t="s">
        <v>163</v>
      </c>
      <c r="B682" s="17"/>
      <c r="C682" s="92">
        <v>90</v>
      </c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 t="s">
        <v>164</v>
      </c>
      <c r="Y682" s="17">
        <v>32</v>
      </c>
      <c r="AA682" t="s">
        <v>163</v>
      </c>
      <c r="AW682" t="s">
        <v>164</v>
      </c>
    </row>
    <row r="683" spans="1:49" ht="15" customHeight="1" x14ac:dyDescent="0.3">
      <c r="A683" s="17"/>
      <c r="B683" s="70" t="s">
        <v>65</v>
      </c>
      <c r="C683" s="92"/>
      <c r="D683" s="67">
        <f>C$682*AC683/AD$687</f>
        <v>30.599999999999998</v>
      </c>
      <c r="E683" s="17">
        <f>C$682*AD683/AD$687</f>
        <v>30.599999999999998</v>
      </c>
      <c r="F683" s="17">
        <f>$C$682*AE683/$AD$687</f>
        <v>3.15</v>
      </c>
      <c r="G683" s="17">
        <f t="shared" ref="G683:W686" si="604">$C$682*AF683/$AD$687</f>
        <v>0.375</v>
      </c>
      <c r="H683" s="17">
        <f t="shared" si="604"/>
        <v>19.649999999999999</v>
      </c>
      <c r="I683" s="17">
        <f t="shared" si="604"/>
        <v>94.35</v>
      </c>
      <c r="J683" s="17">
        <f t="shared" si="604"/>
        <v>3.7499999999999999E-2</v>
      </c>
      <c r="K683" s="17">
        <f t="shared" si="604"/>
        <v>1.5000000000000001E-2</v>
      </c>
      <c r="L683" s="17">
        <f t="shared" si="604"/>
        <v>0</v>
      </c>
      <c r="M683" s="17">
        <f t="shared" si="604"/>
        <v>0</v>
      </c>
      <c r="N683" s="17">
        <f t="shared" si="604"/>
        <v>0</v>
      </c>
      <c r="O683" s="17">
        <f t="shared" si="604"/>
        <v>0.67500000000000004</v>
      </c>
      <c r="P683" s="17">
        <f t="shared" si="604"/>
        <v>31.5</v>
      </c>
      <c r="Q683" s="17">
        <f t="shared" si="604"/>
        <v>5.0999999999999996</v>
      </c>
      <c r="R683" s="17">
        <f t="shared" si="604"/>
        <v>4.2750000000000004</v>
      </c>
      <c r="S683" s="17">
        <f t="shared" si="604"/>
        <v>23.25</v>
      </c>
      <c r="T683" s="17">
        <f t="shared" si="604"/>
        <v>0.42749999999999999</v>
      </c>
      <c r="U683" s="17">
        <f t="shared" si="604"/>
        <v>0.45</v>
      </c>
      <c r="V683" s="17">
        <f t="shared" si="604"/>
        <v>0</v>
      </c>
      <c r="W683" s="17">
        <f t="shared" si="604"/>
        <v>7.05</v>
      </c>
      <c r="X683" s="17"/>
      <c r="Y683" s="17"/>
      <c r="AB683" s="86" t="s">
        <v>65</v>
      </c>
      <c r="AC683" s="56">
        <v>40.799999999999997</v>
      </c>
      <c r="AD683" s="56">
        <v>40.799999999999997</v>
      </c>
      <c r="AE683" s="56">
        <v>4.2</v>
      </c>
      <c r="AF683" s="56">
        <v>0.5</v>
      </c>
      <c r="AG683" s="56">
        <v>26.2</v>
      </c>
      <c r="AH683" s="56">
        <v>125.8</v>
      </c>
      <c r="AI683" s="71">
        <v>0.05</v>
      </c>
      <c r="AJ683" s="71">
        <v>0.02</v>
      </c>
      <c r="AK683" s="19">
        <v>0</v>
      </c>
      <c r="AL683" s="57">
        <v>0</v>
      </c>
      <c r="AM683" s="57">
        <v>0</v>
      </c>
      <c r="AN683" s="56">
        <v>0.9</v>
      </c>
      <c r="AO683" s="57">
        <v>42</v>
      </c>
      <c r="AP683" s="56">
        <v>6.8</v>
      </c>
      <c r="AQ683" s="56">
        <v>5.7</v>
      </c>
      <c r="AR683" s="57">
        <v>31</v>
      </c>
      <c r="AS683" s="71">
        <v>0.56999999999999995</v>
      </c>
      <c r="AT683" s="24">
        <v>0.6</v>
      </c>
      <c r="AU683" s="57">
        <v>0</v>
      </c>
      <c r="AV683" s="20">
        <v>9.4</v>
      </c>
    </row>
    <row r="684" spans="1:49" ht="15" customHeight="1" x14ac:dyDescent="0.3">
      <c r="A684" s="17"/>
      <c r="B684" s="70" t="s">
        <v>37</v>
      </c>
      <c r="C684" s="92"/>
      <c r="D684" s="67">
        <f t="shared" ref="D684:D686" si="605">C$682*AC684/AD$687</f>
        <v>1.5</v>
      </c>
      <c r="E684" s="17">
        <f t="shared" ref="E684:E686" si="606">C$682*AD684/AD$687</f>
        <v>1.5</v>
      </c>
      <c r="F684" s="17">
        <f t="shared" ref="F684:F686" si="607">$C$682*AE684/$AD$687</f>
        <v>7.4999999999999997E-2</v>
      </c>
      <c r="G684" s="17">
        <f t="shared" si="604"/>
        <v>2.5499999999999998</v>
      </c>
      <c r="H684" s="17">
        <f t="shared" si="604"/>
        <v>7.4999999999999997E-2</v>
      </c>
      <c r="I684" s="17">
        <f t="shared" si="604"/>
        <v>23.774999999999999</v>
      </c>
      <c r="J684" s="17">
        <f t="shared" si="604"/>
        <v>0</v>
      </c>
      <c r="K684" s="17">
        <f t="shared" si="604"/>
        <v>7.5000000000000006E-3</v>
      </c>
      <c r="L684" s="17">
        <f t="shared" si="604"/>
        <v>11.025</v>
      </c>
      <c r="M684" s="17">
        <f t="shared" si="604"/>
        <v>5.2500000000000005E-2</v>
      </c>
      <c r="N684" s="17">
        <f t="shared" si="604"/>
        <v>0</v>
      </c>
      <c r="O684" s="17">
        <f t="shared" si="604"/>
        <v>0.45</v>
      </c>
      <c r="P684" s="17">
        <f t="shared" si="604"/>
        <v>1.0499999999999998</v>
      </c>
      <c r="Q684" s="17">
        <f t="shared" si="604"/>
        <v>0.9</v>
      </c>
      <c r="R684" s="17">
        <f t="shared" si="604"/>
        <v>0</v>
      </c>
      <c r="S684" s="17">
        <f t="shared" si="604"/>
        <v>1.0499999999999998</v>
      </c>
      <c r="T684" s="17">
        <f t="shared" si="604"/>
        <v>7.5000000000000006E-3</v>
      </c>
      <c r="U684" s="17">
        <f t="shared" si="604"/>
        <v>0</v>
      </c>
      <c r="V684" s="17">
        <f t="shared" si="604"/>
        <v>3.7499999999999999E-2</v>
      </c>
      <c r="W684" s="17">
        <f t="shared" si="604"/>
        <v>0.15</v>
      </c>
      <c r="X684" s="17"/>
      <c r="Y684" s="17"/>
      <c r="AB684" s="86" t="s">
        <v>37</v>
      </c>
      <c r="AC684" s="299">
        <v>2</v>
      </c>
      <c r="AD684" s="299">
        <v>2</v>
      </c>
      <c r="AE684" s="56">
        <v>0.1</v>
      </c>
      <c r="AF684" s="56">
        <v>3.4</v>
      </c>
      <c r="AG684" s="56">
        <v>0.1</v>
      </c>
      <c r="AH684" s="56">
        <v>31.7</v>
      </c>
      <c r="AI684" s="57">
        <v>0</v>
      </c>
      <c r="AJ684" s="71">
        <v>0.01</v>
      </c>
      <c r="AK684" s="20">
        <v>14.7</v>
      </c>
      <c r="AL684" s="71">
        <v>7.0000000000000007E-2</v>
      </c>
      <c r="AM684" s="57">
        <v>0</v>
      </c>
      <c r="AN684" s="56">
        <v>0.6</v>
      </c>
      <c r="AO684" s="56">
        <v>1.4</v>
      </c>
      <c r="AP684" s="56">
        <v>1.2</v>
      </c>
      <c r="AQ684" s="57">
        <v>0</v>
      </c>
      <c r="AR684" s="56">
        <v>1.4</v>
      </c>
      <c r="AS684" s="71">
        <v>0.01</v>
      </c>
      <c r="AT684" s="25">
        <v>0</v>
      </c>
      <c r="AU684" s="71">
        <v>0.05</v>
      </c>
      <c r="AV684" s="20">
        <v>0.2</v>
      </c>
    </row>
    <row r="685" spans="1:49" ht="15" customHeight="1" x14ac:dyDescent="0.3">
      <c r="A685" s="17"/>
      <c r="B685" s="70" t="s">
        <v>38</v>
      </c>
      <c r="C685" s="92"/>
      <c r="D685" s="67">
        <f t="shared" si="605"/>
        <v>0.3</v>
      </c>
      <c r="E685" s="17">
        <f t="shared" si="606"/>
        <v>0.3</v>
      </c>
      <c r="F685" s="17">
        <f t="shared" si="607"/>
        <v>0</v>
      </c>
      <c r="G685" s="17">
        <f t="shared" si="604"/>
        <v>0</v>
      </c>
      <c r="H685" s="17">
        <f t="shared" si="604"/>
        <v>0</v>
      </c>
      <c r="I685" s="17">
        <f t="shared" si="604"/>
        <v>0</v>
      </c>
      <c r="J685" s="17">
        <f t="shared" si="604"/>
        <v>0</v>
      </c>
      <c r="K685" s="17">
        <f t="shared" si="604"/>
        <v>0</v>
      </c>
      <c r="L685" s="17">
        <f t="shared" si="604"/>
        <v>0</v>
      </c>
      <c r="M685" s="17">
        <f t="shared" si="604"/>
        <v>0</v>
      </c>
      <c r="N685" s="17">
        <f t="shared" si="604"/>
        <v>0</v>
      </c>
      <c r="O685" s="17">
        <f t="shared" si="604"/>
        <v>88.5</v>
      </c>
      <c r="P685" s="17">
        <f t="shared" si="604"/>
        <v>0</v>
      </c>
      <c r="Q685" s="17">
        <f t="shared" si="604"/>
        <v>0.97499999999999998</v>
      </c>
      <c r="R685" s="17">
        <f t="shared" si="604"/>
        <v>7.4999999999999997E-2</v>
      </c>
      <c r="S685" s="17">
        <f t="shared" si="604"/>
        <v>0.22500000000000001</v>
      </c>
      <c r="T685" s="17">
        <f t="shared" si="604"/>
        <v>7.5000000000000006E-3</v>
      </c>
      <c r="U685" s="17">
        <f t="shared" si="604"/>
        <v>12</v>
      </c>
      <c r="V685" s="17">
        <f t="shared" si="604"/>
        <v>0</v>
      </c>
      <c r="W685" s="17">
        <f t="shared" si="604"/>
        <v>0</v>
      </c>
      <c r="X685" s="17"/>
      <c r="Y685" s="17"/>
      <c r="AB685" s="86" t="s">
        <v>38</v>
      </c>
      <c r="AC685" s="56">
        <v>0.4</v>
      </c>
      <c r="AD685" s="56">
        <v>0.4</v>
      </c>
      <c r="AE685" s="57">
        <v>0</v>
      </c>
      <c r="AF685" s="57">
        <v>0</v>
      </c>
      <c r="AG685" s="57">
        <v>0</v>
      </c>
      <c r="AH685" s="57">
        <v>0</v>
      </c>
      <c r="AI685" s="57">
        <v>0</v>
      </c>
      <c r="AJ685" s="57">
        <v>0</v>
      </c>
      <c r="AK685" s="19">
        <v>0</v>
      </c>
      <c r="AL685" s="57">
        <v>0</v>
      </c>
      <c r="AM685" s="57">
        <v>0</v>
      </c>
      <c r="AN685" s="57">
        <v>118</v>
      </c>
      <c r="AO685" s="57">
        <v>0</v>
      </c>
      <c r="AP685" s="56">
        <v>1.3</v>
      </c>
      <c r="AQ685" s="56">
        <v>0.1</v>
      </c>
      <c r="AR685" s="56">
        <v>0.3</v>
      </c>
      <c r="AS685" s="71">
        <v>0.01</v>
      </c>
      <c r="AT685" s="39">
        <v>16</v>
      </c>
      <c r="AU685" s="57">
        <v>0</v>
      </c>
      <c r="AV685" s="19">
        <v>0</v>
      </c>
    </row>
    <row r="686" spans="1:49" x14ac:dyDescent="0.3">
      <c r="A686" s="17"/>
      <c r="B686" s="70" t="s">
        <v>39</v>
      </c>
      <c r="C686" s="92"/>
      <c r="D686" s="67">
        <f t="shared" si="605"/>
        <v>183.6</v>
      </c>
      <c r="E686" s="17">
        <f t="shared" si="606"/>
        <v>183.6</v>
      </c>
      <c r="F686" s="17">
        <f t="shared" si="607"/>
        <v>0</v>
      </c>
      <c r="G686" s="17">
        <f t="shared" si="604"/>
        <v>0</v>
      </c>
      <c r="H686" s="17">
        <f t="shared" si="604"/>
        <v>0</v>
      </c>
      <c r="I686" s="17">
        <f t="shared" si="604"/>
        <v>0</v>
      </c>
      <c r="J686" s="17">
        <f t="shared" si="604"/>
        <v>0</v>
      </c>
      <c r="K686" s="17">
        <f t="shared" si="604"/>
        <v>0</v>
      </c>
      <c r="L686" s="17">
        <f t="shared" si="604"/>
        <v>0</v>
      </c>
      <c r="M686" s="17">
        <f t="shared" si="604"/>
        <v>0</v>
      </c>
      <c r="N686" s="17">
        <f t="shared" si="604"/>
        <v>0</v>
      </c>
      <c r="O686" s="17">
        <f t="shared" si="604"/>
        <v>0</v>
      </c>
      <c r="P686" s="17">
        <f t="shared" si="604"/>
        <v>0</v>
      </c>
      <c r="Q686" s="17">
        <f t="shared" si="604"/>
        <v>0</v>
      </c>
      <c r="R686" s="17">
        <f t="shared" si="604"/>
        <v>0</v>
      </c>
      <c r="S686" s="17">
        <f t="shared" si="604"/>
        <v>0</v>
      </c>
      <c r="T686" s="17">
        <f t="shared" si="604"/>
        <v>0</v>
      </c>
      <c r="U686" s="17">
        <f t="shared" si="604"/>
        <v>0</v>
      </c>
      <c r="V686" s="17">
        <f t="shared" si="604"/>
        <v>0</v>
      </c>
      <c r="W686" s="17">
        <f t="shared" si="604"/>
        <v>0</v>
      </c>
      <c r="X686" s="17"/>
      <c r="Y686" s="17"/>
      <c r="AB686" s="86" t="s">
        <v>39</v>
      </c>
      <c r="AC686" s="56">
        <v>244.8</v>
      </c>
      <c r="AD686" s="56">
        <v>244.8</v>
      </c>
      <c r="AE686" s="57">
        <v>0</v>
      </c>
      <c r="AF686" s="57">
        <v>0</v>
      </c>
      <c r="AG686" s="57">
        <v>0</v>
      </c>
      <c r="AH686" s="57">
        <v>0</v>
      </c>
      <c r="AI686" s="57">
        <v>0</v>
      </c>
      <c r="AJ686" s="57">
        <v>0</v>
      </c>
      <c r="AK686" s="19">
        <v>0</v>
      </c>
      <c r="AL686" s="57">
        <v>0</v>
      </c>
      <c r="AM686" s="57">
        <v>0</v>
      </c>
      <c r="AN686" s="57">
        <v>0</v>
      </c>
      <c r="AO686" s="57">
        <v>0</v>
      </c>
      <c r="AP686" s="57">
        <v>0</v>
      </c>
      <c r="AQ686" s="57">
        <v>0</v>
      </c>
      <c r="AR686" s="57">
        <v>0</v>
      </c>
      <c r="AS686" s="57">
        <v>0</v>
      </c>
      <c r="AT686" s="25">
        <v>0</v>
      </c>
      <c r="AU686" s="57">
        <v>0</v>
      </c>
      <c r="AV686" s="19">
        <v>0</v>
      </c>
    </row>
    <row r="687" spans="1:49" x14ac:dyDescent="0.3">
      <c r="A687" s="17"/>
      <c r="B687" s="69" t="s">
        <v>40</v>
      </c>
      <c r="C687" s="92"/>
      <c r="D687" s="17"/>
      <c r="E687" s="17"/>
      <c r="F687" s="18">
        <f>SUM(F683:F686)</f>
        <v>3.2250000000000001</v>
      </c>
      <c r="G687" s="18">
        <f t="shared" ref="G687:W687" si="608">SUM(G683:G686)</f>
        <v>2.9249999999999998</v>
      </c>
      <c r="H687" s="18">
        <f t="shared" si="608"/>
        <v>19.724999999999998</v>
      </c>
      <c r="I687" s="18">
        <f t="shared" si="608"/>
        <v>118.125</v>
      </c>
      <c r="J687" s="18">
        <f t="shared" si="608"/>
        <v>3.7499999999999999E-2</v>
      </c>
      <c r="K687" s="18">
        <f t="shared" si="608"/>
        <v>2.2500000000000003E-2</v>
      </c>
      <c r="L687" s="18">
        <f t="shared" si="608"/>
        <v>11.025</v>
      </c>
      <c r="M687" s="18">
        <f t="shared" si="608"/>
        <v>5.2500000000000005E-2</v>
      </c>
      <c r="N687" s="18">
        <f t="shared" si="608"/>
        <v>0</v>
      </c>
      <c r="O687" s="18">
        <f t="shared" si="608"/>
        <v>89.625</v>
      </c>
      <c r="P687" s="18">
        <f t="shared" si="608"/>
        <v>32.549999999999997</v>
      </c>
      <c r="Q687" s="18">
        <f t="shared" si="608"/>
        <v>6.9749999999999996</v>
      </c>
      <c r="R687" s="18">
        <f t="shared" si="608"/>
        <v>4.3500000000000005</v>
      </c>
      <c r="S687" s="18">
        <f t="shared" si="608"/>
        <v>24.525000000000002</v>
      </c>
      <c r="T687" s="18">
        <f t="shared" si="608"/>
        <v>0.4425</v>
      </c>
      <c r="U687" s="18">
        <f t="shared" si="608"/>
        <v>12.45</v>
      </c>
      <c r="V687" s="18">
        <f t="shared" si="608"/>
        <v>3.7499999999999999E-2</v>
      </c>
      <c r="W687" s="18">
        <f t="shared" si="608"/>
        <v>7.2</v>
      </c>
      <c r="X687" s="17"/>
      <c r="Y687" s="17"/>
      <c r="AB687" s="87" t="s">
        <v>40</v>
      </c>
      <c r="AC687" s="59"/>
      <c r="AD687" s="60">
        <v>120</v>
      </c>
      <c r="AE687" s="61">
        <v>4.3</v>
      </c>
      <c r="AF687" s="61">
        <v>3.9</v>
      </c>
      <c r="AG687" s="61">
        <v>26.2</v>
      </c>
      <c r="AH687" s="61">
        <v>157.4</v>
      </c>
      <c r="AI687" s="88">
        <v>0.05</v>
      </c>
      <c r="AJ687" s="88">
        <v>0.02</v>
      </c>
      <c r="AK687" s="22">
        <v>14.7</v>
      </c>
      <c r="AL687" s="88">
        <v>7.0000000000000007E-2</v>
      </c>
      <c r="AM687" s="60">
        <v>0</v>
      </c>
      <c r="AN687" s="60">
        <v>119</v>
      </c>
      <c r="AO687" s="60">
        <v>43</v>
      </c>
      <c r="AP687" s="61">
        <v>9.3000000000000007</v>
      </c>
      <c r="AQ687" s="61">
        <v>5.8</v>
      </c>
      <c r="AR687" s="60">
        <v>33</v>
      </c>
      <c r="AS687" s="88">
        <v>0.57999999999999996</v>
      </c>
      <c r="AT687" s="27">
        <v>17</v>
      </c>
      <c r="AU687" s="88">
        <v>0.05</v>
      </c>
      <c r="AV687" s="22">
        <v>9.5</v>
      </c>
    </row>
    <row r="688" spans="1:49" x14ac:dyDescent="0.3">
      <c r="A688" s="17" t="s">
        <v>230</v>
      </c>
      <c r="B688" s="17"/>
      <c r="C688" s="92">
        <v>110</v>
      </c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 t="s">
        <v>231</v>
      </c>
      <c r="Y688" s="17">
        <v>56</v>
      </c>
      <c r="AA688" t="s">
        <v>230</v>
      </c>
      <c r="AW688" t="s">
        <v>231</v>
      </c>
    </row>
    <row r="689" spans="1:49" ht="15" customHeight="1" x14ac:dyDescent="0.3">
      <c r="A689" s="17"/>
      <c r="B689" s="70" t="s">
        <v>79</v>
      </c>
      <c r="C689" s="92"/>
      <c r="D689" s="67">
        <f>C$688*AC689/AD$696</f>
        <v>107.06666666666666</v>
      </c>
      <c r="E689" s="17">
        <f>C$688*AD689/AD$696</f>
        <v>103.03333333333333</v>
      </c>
      <c r="F689" s="17">
        <f>$C$688*AE689/$AD$696</f>
        <v>17.416666666666668</v>
      </c>
      <c r="G689" s="17">
        <f t="shared" ref="G689:W695" si="609">$C$688*AF689/$AD$696</f>
        <v>3.3</v>
      </c>
      <c r="H689" s="17">
        <f t="shared" si="609"/>
        <v>4.95</v>
      </c>
      <c r="I689" s="17">
        <f t="shared" si="609"/>
        <v>119.34999999999998</v>
      </c>
      <c r="J689" s="17">
        <f t="shared" si="609"/>
        <v>0.22</v>
      </c>
      <c r="K689" s="17">
        <f t="shared" si="609"/>
        <v>1.7966666666666666</v>
      </c>
      <c r="L689" s="17">
        <f t="shared" si="609"/>
        <v>5171.833333333333</v>
      </c>
      <c r="M689" s="17">
        <f t="shared" si="609"/>
        <v>0</v>
      </c>
      <c r="N689" s="17">
        <f t="shared" si="609"/>
        <v>13.603333333333333</v>
      </c>
      <c r="O689" s="17">
        <f t="shared" si="609"/>
        <v>80.666666666666671</v>
      </c>
      <c r="P689" s="17">
        <f t="shared" si="609"/>
        <v>236.5</v>
      </c>
      <c r="Q689" s="17">
        <f t="shared" si="609"/>
        <v>8.25</v>
      </c>
      <c r="R689" s="17">
        <f t="shared" si="609"/>
        <v>16.133333333333336</v>
      </c>
      <c r="S689" s="17">
        <f t="shared" si="609"/>
        <v>282.33333333333331</v>
      </c>
      <c r="T689" s="17">
        <f t="shared" si="609"/>
        <v>6.1783333333333328</v>
      </c>
      <c r="U689" s="17">
        <f t="shared" si="609"/>
        <v>6.416666666666667</v>
      </c>
      <c r="V689" s="17">
        <f t="shared" si="609"/>
        <v>35.93333333333333</v>
      </c>
      <c r="W689" s="17">
        <f t="shared" si="609"/>
        <v>236.5</v>
      </c>
      <c r="X689" s="17"/>
      <c r="Y689" s="17"/>
      <c r="AB689" s="86" t="s">
        <v>79</v>
      </c>
      <c r="AC689" s="56">
        <v>58.4</v>
      </c>
      <c r="AD689" s="56">
        <v>56.2</v>
      </c>
      <c r="AE689" s="56">
        <v>9.5</v>
      </c>
      <c r="AF689" s="56">
        <v>1.8</v>
      </c>
      <c r="AG689" s="56">
        <v>2.7</v>
      </c>
      <c r="AH689" s="56">
        <v>65.099999999999994</v>
      </c>
      <c r="AI689" s="64">
        <v>0.12</v>
      </c>
      <c r="AJ689" s="64">
        <v>0.98</v>
      </c>
      <c r="AK689" s="42">
        <v>2821</v>
      </c>
      <c r="AL689" s="62">
        <v>0</v>
      </c>
      <c r="AM689" s="64">
        <v>7.42</v>
      </c>
      <c r="AN689" s="62">
        <v>44</v>
      </c>
      <c r="AO689" s="62">
        <v>129</v>
      </c>
      <c r="AP689" s="63">
        <v>4.5</v>
      </c>
      <c r="AQ689" s="63">
        <v>8.8000000000000007</v>
      </c>
      <c r="AR689" s="62">
        <v>154</v>
      </c>
      <c r="AS689" s="64">
        <v>3.37</v>
      </c>
      <c r="AT689" s="29">
        <v>3.5</v>
      </c>
      <c r="AU689" s="63">
        <v>19.600000000000001</v>
      </c>
      <c r="AV689" s="28">
        <v>129</v>
      </c>
    </row>
    <row r="690" spans="1:49" ht="15" customHeight="1" x14ac:dyDescent="0.3">
      <c r="A690" s="17"/>
      <c r="B690" s="70" t="s">
        <v>59</v>
      </c>
      <c r="C690" s="92"/>
      <c r="D690" s="67">
        <f t="shared" ref="D690:D695" si="610">C$688*AC690/AD$696</f>
        <v>1.8333333333333333</v>
      </c>
      <c r="E690" s="17">
        <f t="shared" ref="E690:E695" si="611">C$688*AD690/AD$696</f>
        <v>1.8333333333333333</v>
      </c>
      <c r="F690" s="17">
        <f t="shared" ref="F690:F695" si="612">$C$688*AE690/$AD$696</f>
        <v>0.18333333333333332</v>
      </c>
      <c r="G690" s="17">
        <f t="shared" si="609"/>
        <v>0</v>
      </c>
      <c r="H690" s="17">
        <f t="shared" si="609"/>
        <v>1.1000000000000001</v>
      </c>
      <c r="I690" s="17">
        <f t="shared" si="609"/>
        <v>5.6833333333333336</v>
      </c>
      <c r="J690" s="17">
        <f t="shared" si="609"/>
        <v>0</v>
      </c>
      <c r="K690" s="17">
        <f t="shared" si="609"/>
        <v>0</v>
      </c>
      <c r="L690" s="17">
        <f t="shared" si="609"/>
        <v>0</v>
      </c>
      <c r="M690" s="17">
        <f t="shared" si="609"/>
        <v>0</v>
      </c>
      <c r="N690" s="17">
        <f t="shared" si="609"/>
        <v>0</v>
      </c>
      <c r="O690" s="17">
        <f t="shared" si="609"/>
        <v>0</v>
      </c>
      <c r="P690" s="17">
        <f t="shared" si="609"/>
        <v>1.8516666666666666</v>
      </c>
      <c r="Q690" s="17">
        <f t="shared" si="609"/>
        <v>0.36666666666666664</v>
      </c>
      <c r="R690" s="17">
        <f t="shared" si="609"/>
        <v>0.18333333333333332</v>
      </c>
      <c r="S690" s="17">
        <f t="shared" si="609"/>
        <v>1.4666666666666666</v>
      </c>
      <c r="T690" s="17">
        <f t="shared" si="609"/>
        <v>1.8333333333333333E-2</v>
      </c>
      <c r="U690" s="17">
        <f t="shared" si="609"/>
        <v>0</v>
      </c>
      <c r="V690" s="17">
        <f t="shared" si="609"/>
        <v>9.166666666666666E-2</v>
      </c>
      <c r="W690" s="17">
        <f t="shared" si="609"/>
        <v>0.36666666666666664</v>
      </c>
      <c r="X690" s="17"/>
      <c r="Y690" s="17"/>
      <c r="AB690" s="86" t="s">
        <v>59</v>
      </c>
      <c r="AC690" s="57">
        <v>1</v>
      </c>
      <c r="AD690" s="57">
        <v>1</v>
      </c>
      <c r="AE690" s="56">
        <v>0.1</v>
      </c>
      <c r="AF690" s="57">
        <v>0</v>
      </c>
      <c r="AG690" s="56">
        <v>0.6</v>
      </c>
      <c r="AH690" s="56">
        <v>3.1</v>
      </c>
      <c r="AI690" s="62">
        <v>0</v>
      </c>
      <c r="AJ690" s="62">
        <v>0</v>
      </c>
      <c r="AK690" s="28">
        <v>0</v>
      </c>
      <c r="AL690" s="62">
        <v>0</v>
      </c>
      <c r="AM690" s="62">
        <v>0</v>
      </c>
      <c r="AN690" s="62">
        <v>0</v>
      </c>
      <c r="AO690" s="64">
        <v>1.01</v>
      </c>
      <c r="AP690" s="63">
        <v>0.2</v>
      </c>
      <c r="AQ690" s="63">
        <v>0.1</v>
      </c>
      <c r="AR690" s="63">
        <v>0.8</v>
      </c>
      <c r="AS690" s="64">
        <v>0.01</v>
      </c>
      <c r="AT690" s="31">
        <v>0</v>
      </c>
      <c r="AU690" s="64">
        <v>0.05</v>
      </c>
      <c r="AV690" s="30">
        <v>0.2</v>
      </c>
    </row>
    <row r="691" spans="1:49" x14ac:dyDescent="0.3">
      <c r="A691" s="17"/>
      <c r="B691" s="70" t="s">
        <v>61</v>
      </c>
      <c r="C691" s="92"/>
      <c r="D691" s="67">
        <f t="shared" si="610"/>
        <v>27.5</v>
      </c>
      <c r="E691" s="17">
        <f t="shared" si="611"/>
        <v>27.5</v>
      </c>
      <c r="F691" s="17">
        <f t="shared" si="612"/>
        <v>0.91666666666666663</v>
      </c>
      <c r="G691" s="17">
        <f t="shared" si="609"/>
        <v>4.7666666666666666</v>
      </c>
      <c r="H691" s="17">
        <f t="shared" si="609"/>
        <v>1.2833333333333334</v>
      </c>
      <c r="I691" s="17">
        <f t="shared" si="609"/>
        <v>51.883333333333333</v>
      </c>
      <c r="J691" s="17">
        <f t="shared" si="609"/>
        <v>0</v>
      </c>
      <c r="K691" s="17">
        <f t="shared" si="609"/>
        <v>3.6666666666666667E-2</v>
      </c>
      <c r="L691" s="17">
        <f t="shared" si="609"/>
        <v>23.466666666666665</v>
      </c>
      <c r="M691" s="17">
        <f t="shared" si="609"/>
        <v>0</v>
      </c>
      <c r="N691" s="17">
        <f t="shared" si="609"/>
        <v>5.5E-2</v>
      </c>
      <c r="O691" s="17">
        <f t="shared" si="609"/>
        <v>11.183333333333334</v>
      </c>
      <c r="P691" s="17">
        <f t="shared" si="609"/>
        <v>35.383333333333333</v>
      </c>
      <c r="Q691" s="17">
        <f t="shared" si="609"/>
        <v>27.5</v>
      </c>
      <c r="R691" s="17">
        <f t="shared" si="609"/>
        <v>2.9333333333333331</v>
      </c>
      <c r="S691" s="17">
        <f t="shared" si="609"/>
        <v>18.333333333333332</v>
      </c>
      <c r="T691" s="17">
        <f t="shared" si="609"/>
        <v>5.5E-2</v>
      </c>
      <c r="U691" s="17">
        <f t="shared" si="609"/>
        <v>3.3</v>
      </c>
      <c r="V691" s="17">
        <f t="shared" si="609"/>
        <v>0.12833333333333335</v>
      </c>
      <c r="W691" s="17">
        <f t="shared" si="609"/>
        <v>5.1333333333333337</v>
      </c>
      <c r="X691" s="17"/>
      <c r="Y691" s="17"/>
      <c r="AB691" s="86" t="s">
        <v>61</v>
      </c>
      <c r="AC691" s="287">
        <v>15</v>
      </c>
      <c r="AD691" s="287">
        <v>15</v>
      </c>
      <c r="AE691" s="56">
        <v>0.5</v>
      </c>
      <c r="AF691" s="56">
        <v>2.6</v>
      </c>
      <c r="AG691" s="56">
        <v>0.7</v>
      </c>
      <c r="AH691" s="56">
        <v>28.3</v>
      </c>
      <c r="AI691" s="62">
        <v>0</v>
      </c>
      <c r="AJ691" s="64">
        <v>0.02</v>
      </c>
      <c r="AK691" s="29">
        <v>12.8</v>
      </c>
      <c r="AL691" s="62">
        <v>0</v>
      </c>
      <c r="AM691" s="64">
        <v>0.03</v>
      </c>
      <c r="AN691" s="63">
        <v>6.1</v>
      </c>
      <c r="AO691" s="63">
        <v>19.3</v>
      </c>
      <c r="AP691" s="62">
        <v>15</v>
      </c>
      <c r="AQ691" s="63">
        <v>1.6</v>
      </c>
      <c r="AR691" s="62">
        <v>10</v>
      </c>
      <c r="AS691" s="64">
        <v>0.03</v>
      </c>
      <c r="AT691" s="29">
        <v>1.8</v>
      </c>
      <c r="AU691" s="64">
        <v>7.0000000000000007E-2</v>
      </c>
      <c r="AV691" s="30">
        <v>2.8</v>
      </c>
    </row>
    <row r="692" spans="1:49" ht="15" customHeight="1" x14ac:dyDescent="0.3">
      <c r="A692" s="17"/>
      <c r="B692" s="70" t="s">
        <v>37</v>
      </c>
      <c r="C692" s="92"/>
      <c r="D692" s="67">
        <f t="shared" si="610"/>
        <v>1.8333333333333333</v>
      </c>
      <c r="E692" s="17">
        <f t="shared" si="611"/>
        <v>1.8333333333333333</v>
      </c>
      <c r="F692" s="17">
        <f t="shared" si="612"/>
        <v>0</v>
      </c>
      <c r="G692" s="17">
        <f t="shared" si="609"/>
        <v>1.1000000000000001</v>
      </c>
      <c r="H692" s="17">
        <f t="shared" si="609"/>
        <v>0</v>
      </c>
      <c r="I692" s="17">
        <f t="shared" si="609"/>
        <v>10.633333333333333</v>
      </c>
      <c r="J692" s="17">
        <f t="shared" si="609"/>
        <v>0</v>
      </c>
      <c r="K692" s="17">
        <f t="shared" si="609"/>
        <v>0</v>
      </c>
      <c r="L692" s="17">
        <f t="shared" si="609"/>
        <v>4.95</v>
      </c>
      <c r="M692" s="17">
        <f t="shared" si="609"/>
        <v>1.8333333333333333E-2</v>
      </c>
      <c r="N692" s="17">
        <f t="shared" si="609"/>
        <v>0</v>
      </c>
      <c r="O692" s="17">
        <f t="shared" si="609"/>
        <v>0.18333333333333332</v>
      </c>
      <c r="P692" s="17">
        <f t="shared" si="609"/>
        <v>0.45833333333333331</v>
      </c>
      <c r="Q692" s="17">
        <f t="shared" si="609"/>
        <v>0.36666666666666664</v>
      </c>
      <c r="R692" s="17">
        <f t="shared" si="609"/>
        <v>0</v>
      </c>
      <c r="S692" s="17">
        <f t="shared" si="609"/>
        <v>0.55000000000000004</v>
      </c>
      <c r="T692" s="17">
        <f t="shared" si="609"/>
        <v>0</v>
      </c>
      <c r="U692" s="17">
        <f t="shared" si="609"/>
        <v>0</v>
      </c>
      <c r="V692" s="17">
        <f t="shared" si="609"/>
        <v>1.8333333333333333E-2</v>
      </c>
      <c r="W692" s="17">
        <f t="shared" si="609"/>
        <v>0</v>
      </c>
      <c r="X692" s="17"/>
      <c r="Y692" s="17"/>
      <c r="AB692" s="86" t="s">
        <v>37</v>
      </c>
      <c r="AC692" s="57">
        <v>1</v>
      </c>
      <c r="AD692" s="57">
        <v>1</v>
      </c>
      <c r="AE692" s="57">
        <v>0</v>
      </c>
      <c r="AF692" s="56">
        <v>0.6</v>
      </c>
      <c r="AG692" s="57">
        <v>0</v>
      </c>
      <c r="AH692" s="56">
        <v>5.8</v>
      </c>
      <c r="AI692" s="62">
        <v>0</v>
      </c>
      <c r="AJ692" s="62">
        <v>0</v>
      </c>
      <c r="AK692" s="40">
        <v>2.7</v>
      </c>
      <c r="AL692" s="64">
        <v>0.01</v>
      </c>
      <c r="AM692" s="62">
        <v>0</v>
      </c>
      <c r="AN692" s="63">
        <v>0.1</v>
      </c>
      <c r="AO692" s="64">
        <v>0.25</v>
      </c>
      <c r="AP692" s="63">
        <v>0.2</v>
      </c>
      <c r="AQ692" s="62">
        <v>0</v>
      </c>
      <c r="AR692" s="63">
        <v>0.3</v>
      </c>
      <c r="AS692" s="62">
        <v>0</v>
      </c>
      <c r="AT692" s="31">
        <v>0</v>
      </c>
      <c r="AU692" s="64">
        <v>0.01</v>
      </c>
      <c r="AV692" s="28">
        <v>0</v>
      </c>
    </row>
    <row r="693" spans="1:49" ht="15" customHeight="1" x14ac:dyDescent="0.3">
      <c r="A693" s="17"/>
      <c r="B693" s="70" t="s">
        <v>46</v>
      </c>
      <c r="C693" s="92"/>
      <c r="D693" s="67">
        <f t="shared" si="610"/>
        <v>9.1666666666666661</v>
      </c>
      <c r="E693" s="17">
        <f t="shared" si="611"/>
        <v>9.1666666666666661</v>
      </c>
      <c r="F693" s="17">
        <f t="shared" si="612"/>
        <v>0</v>
      </c>
      <c r="G693" s="17">
        <f t="shared" si="609"/>
        <v>8.0666666666666682</v>
      </c>
      <c r="H693" s="17">
        <f t="shared" si="609"/>
        <v>0</v>
      </c>
      <c r="I693" s="17">
        <f t="shared" si="609"/>
        <v>72.599999999999994</v>
      </c>
      <c r="J693" s="17">
        <f t="shared" si="609"/>
        <v>0</v>
      </c>
      <c r="K693" s="17">
        <f t="shared" si="609"/>
        <v>0</v>
      </c>
      <c r="L693" s="17">
        <f t="shared" si="609"/>
        <v>0</v>
      </c>
      <c r="M693" s="17">
        <f t="shared" si="609"/>
        <v>0</v>
      </c>
      <c r="N693" s="17">
        <f t="shared" si="609"/>
        <v>0</v>
      </c>
      <c r="O693" s="17">
        <f t="shared" si="609"/>
        <v>0</v>
      </c>
      <c r="P693" s="17">
        <f t="shared" si="609"/>
        <v>0</v>
      </c>
      <c r="Q693" s="17">
        <f t="shared" si="609"/>
        <v>0</v>
      </c>
      <c r="R693" s="17">
        <f t="shared" si="609"/>
        <v>0</v>
      </c>
      <c r="S693" s="17">
        <f t="shared" si="609"/>
        <v>0.18333333333333332</v>
      </c>
      <c r="T693" s="17">
        <f t="shared" si="609"/>
        <v>0</v>
      </c>
      <c r="U693" s="17">
        <f t="shared" si="609"/>
        <v>0</v>
      </c>
      <c r="V693" s="17">
        <f t="shared" si="609"/>
        <v>0</v>
      </c>
      <c r="W693" s="17">
        <f t="shared" si="609"/>
        <v>0</v>
      </c>
      <c r="X693" s="17"/>
      <c r="Y693" s="17"/>
      <c r="AB693" s="86" t="s">
        <v>46</v>
      </c>
      <c r="AC693" s="57">
        <v>5</v>
      </c>
      <c r="AD693" s="57">
        <v>5</v>
      </c>
      <c r="AE693" s="57">
        <v>0</v>
      </c>
      <c r="AF693" s="56">
        <v>4.4000000000000004</v>
      </c>
      <c r="AG693" s="57">
        <v>0</v>
      </c>
      <c r="AH693" s="56">
        <v>39.6</v>
      </c>
      <c r="AI693" s="62">
        <v>0</v>
      </c>
      <c r="AJ693" s="62">
        <v>0</v>
      </c>
      <c r="AK693" s="28">
        <v>0</v>
      </c>
      <c r="AL693" s="62">
        <v>0</v>
      </c>
      <c r="AM693" s="62">
        <v>0</v>
      </c>
      <c r="AN693" s="62">
        <v>0</v>
      </c>
      <c r="AO693" s="62">
        <v>0</v>
      </c>
      <c r="AP693" s="62">
        <v>0</v>
      </c>
      <c r="AQ693" s="62">
        <v>0</v>
      </c>
      <c r="AR693" s="63">
        <v>0.1</v>
      </c>
      <c r="AS693" s="62">
        <v>0</v>
      </c>
      <c r="AT693" s="31">
        <v>0</v>
      </c>
      <c r="AU693" s="62">
        <v>0</v>
      </c>
      <c r="AV693" s="28">
        <v>0</v>
      </c>
    </row>
    <row r="694" spans="1:49" ht="15" customHeight="1" x14ac:dyDescent="0.3">
      <c r="A694" s="17"/>
      <c r="B694" s="70" t="s">
        <v>38</v>
      </c>
      <c r="C694" s="92"/>
      <c r="D694" s="67">
        <f t="shared" si="610"/>
        <v>1.8333333333333333</v>
      </c>
      <c r="E694" s="17">
        <f t="shared" si="611"/>
        <v>1.8333333333333333</v>
      </c>
      <c r="F694" s="17">
        <f t="shared" si="612"/>
        <v>0</v>
      </c>
      <c r="G694" s="17">
        <f t="shared" si="609"/>
        <v>0</v>
      </c>
      <c r="H694" s="17">
        <f t="shared" si="609"/>
        <v>0</v>
      </c>
      <c r="I694" s="17">
        <f t="shared" si="609"/>
        <v>0</v>
      </c>
      <c r="J694" s="17">
        <f t="shared" si="609"/>
        <v>0</v>
      </c>
      <c r="K694" s="17">
        <f t="shared" si="609"/>
        <v>0</v>
      </c>
      <c r="L694" s="17">
        <f t="shared" si="609"/>
        <v>0</v>
      </c>
      <c r="M694" s="17">
        <f t="shared" si="609"/>
        <v>0</v>
      </c>
      <c r="N694" s="17">
        <f t="shared" si="609"/>
        <v>0</v>
      </c>
      <c r="O694" s="17">
        <f t="shared" si="609"/>
        <v>539</v>
      </c>
      <c r="P694" s="17">
        <f t="shared" si="609"/>
        <v>0.12833333333333335</v>
      </c>
      <c r="Q694" s="17">
        <f t="shared" si="609"/>
        <v>5.8666666666666663</v>
      </c>
      <c r="R694" s="17">
        <f t="shared" si="609"/>
        <v>0.36666666666666664</v>
      </c>
      <c r="S694" s="17">
        <f t="shared" si="609"/>
        <v>1.2833333333333334</v>
      </c>
      <c r="T694" s="17">
        <f t="shared" si="609"/>
        <v>5.5E-2</v>
      </c>
      <c r="U694" s="17">
        <f t="shared" si="609"/>
        <v>73.333333333333329</v>
      </c>
      <c r="V694" s="17">
        <f t="shared" si="609"/>
        <v>0</v>
      </c>
      <c r="W694" s="17">
        <f t="shared" si="609"/>
        <v>0</v>
      </c>
      <c r="X694" s="17"/>
      <c r="Y694" s="17"/>
      <c r="AB694" s="86" t="s">
        <v>38</v>
      </c>
      <c r="AC694" s="57">
        <v>1</v>
      </c>
      <c r="AD694" s="57">
        <v>1</v>
      </c>
      <c r="AE694" s="57">
        <v>0</v>
      </c>
      <c r="AF694" s="57">
        <v>0</v>
      </c>
      <c r="AG694" s="57">
        <v>0</v>
      </c>
      <c r="AH694" s="57">
        <v>0</v>
      </c>
      <c r="AI694" s="62">
        <v>0</v>
      </c>
      <c r="AJ694" s="62">
        <v>0</v>
      </c>
      <c r="AK694" s="28">
        <v>0</v>
      </c>
      <c r="AL694" s="62">
        <v>0</v>
      </c>
      <c r="AM694" s="62">
        <v>0</v>
      </c>
      <c r="AN694" s="62">
        <v>294</v>
      </c>
      <c r="AO694" s="64">
        <v>7.0000000000000007E-2</v>
      </c>
      <c r="AP694" s="63">
        <v>3.2</v>
      </c>
      <c r="AQ694" s="63">
        <v>0.2</v>
      </c>
      <c r="AR694" s="63">
        <v>0.7</v>
      </c>
      <c r="AS694" s="64">
        <v>0.03</v>
      </c>
      <c r="AT694" s="42">
        <v>40</v>
      </c>
      <c r="AU694" s="62">
        <v>0</v>
      </c>
      <c r="AV694" s="28">
        <v>0</v>
      </c>
    </row>
    <row r="695" spans="1:49" x14ac:dyDescent="0.3">
      <c r="A695" s="17"/>
      <c r="B695" s="70" t="s">
        <v>39</v>
      </c>
      <c r="C695" s="92"/>
      <c r="D695" s="67">
        <f t="shared" si="610"/>
        <v>40.333333333333336</v>
      </c>
      <c r="E695" s="17">
        <f t="shared" si="611"/>
        <v>40.333333333333336</v>
      </c>
      <c r="F695" s="17">
        <f t="shared" si="612"/>
        <v>0</v>
      </c>
      <c r="G695" s="17">
        <f t="shared" si="609"/>
        <v>0</v>
      </c>
      <c r="H695" s="17">
        <f t="shared" si="609"/>
        <v>0</v>
      </c>
      <c r="I695" s="17">
        <f t="shared" si="609"/>
        <v>0</v>
      </c>
      <c r="J695" s="17">
        <f t="shared" si="609"/>
        <v>0</v>
      </c>
      <c r="K695" s="17">
        <f t="shared" si="609"/>
        <v>0</v>
      </c>
      <c r="L695" s="17">
        <f t="shared" si="609"/>
        <v>0</v>
      </c>
      <c r="M695" s="17">
        <f t="shared" si="609"/>
        <v>0</v>
      </c>
      <c r="N695" s="17">
        <f t="shared" si="609"/>
        <v>0</v>
      </c>
      <c r="O695" s="17">
        <f t="shared" si="609"/>
        <v>0</v>
      </c>
      <c r="P695" s="17">
        <f t="shared" si="609"/>
        <v>0</v>
      </c>
      <c r="Q695" s="17">
        <f t="shared" si="609"/>
        <v>0</v>
      </c>
      <c r="R695" s="17">
        <f t="shared" si="609"/>
        <v>0</v>
      </c>
      <c r="S695" s="17">
        <f t="shared" si="609"/>
        <v>0</v>
      </c>
      <c r="T695" s="17">
        <f t="shared" si="609"/>
        <v>0</v>
      </c>
      <c r="U695" s="17">
        <f t="shared" si="609"/>
        <v>0</v>
      </c>
      <c r="V695" s="17">
        <f t="shared" si="609"/>
        <v>0</v>
      </c>
      <c r="W695" s="17">
        <f t="shared" si="609"/>
        <v>0</v>
      </c>
      <c r="X695" s="17"/>
      <c r="Y695" s="17"/>
      <c r="AB695" s="86" t="s">
        <v>39</v>
      </c>
      <c r="AC695" s="57">
        <v>22</v>
      </c>
      <c r="AD695" s="57">
        <v>22</v>
      </c>
      <c r="AE695" s="57">
        <v>0</v>
      </c>
      <c r="AF695" s="57">
        <v>0</v>
      </c>
      <c r="AG695" s="57">
        <v>0</v>
      </c>
      <c r="AH695" s="57">
        <v>0</v>
      </c>
      <c r="AI695" s="62">
        <v>0</v>
      </c>
      <c r="AJ695" s="62">
        <v>0</v>
      </c>
      <c r="AK695" s="28">
        <v>0</v>
      </c>
      <c r="AL695" s="62">
        <v>0</v>
      </c>
      <c r="AM695" s="62">
        <v>0</v>
      </c>
      <c r="AN695" s="62">
        <v>0</v>
      </c>
      <c r="AO695" s="62">
        <v>0</v>
      </c>
      <c r="AP695" s="62">
        <v>0</v>
      </c>
      <c r="AQ695" s="62">
        <v>0</v>
      </c>
      <c r="AR695" s="62">
        <v>0</v>
      </c>
      <c r="AS695" s="62">
        <v>0</v>
      </c>
      <c r="AT695" s="31">
        <v>0</v>
      </c>
      <c r="AU695" s="62">
        <v>0</v>
      </c>
      <c r="AV695" s="28">
        <v>0</v>
      </c>
    </row>
    <row r="696" spans="1:49" x14ac:dyDescent="0.3">
      <c r="A696" s="17"/>
      <c r="B696" s="69" t="s">
        <v>40</v>
      </c>
      <c r="C696" s="92"/>
      <c r="D696" s="17"/>
      <c r="E696" s="17"/>
      <c r="F696" s="17">
        <f>SUM(F689:F695)</f>
        <v>18.516666666666669</v>
      </c>
      <c r="G696" s="17">
        <f t="shared" ref="G696:W696" si="613">SUM(G689:G695)</f>
        <v>17.233333333333334</v>
      </c>
      <c r="H696" s="17">
        <f t="shared" si="613"/>
        <v>7.3333333333333339</v>
      </c>
      <c r="I696" s="17">
        <f t="shared" si="613"/>
        <v>260.14999999999998</v>
      </c>
      <c r="J696" s="17">
        <f t="shared" si="613"/>
        <v>0.22</v>
      </c>
      <c r="K696" s="17">
        <f t="shared" si="613"/>
        <v>1.8333333333333333</v>
      </c>
      <c r="L696" s="17">
        <f t="shared" si="613"/>
        <v>5200.2499999999991</v>
      </c>
      <c r="M696" s="17">
        <f t="shared" si="613"/>
        <v>1.8333333333333333E-2</v>
      </c>
      <c r="N696" s="17">
        <f t="shared" si="613"/>
        <v>13.658333333333333</v>
      </c>
      <c r="O696" s="17">
        <f t="shared" si="613"/>
        <v>631.0333333333333</v>
      </c>
      <c r="P696" s="17">
        <f t="shared" si="613"/>
        <v>274.32166666666666</v>
      </c>
      <c r="Q696" s="17">
        <f t="shared" si="613"/>
        <v>42.35</v>
      </c>
      <c r="R696" s="17">
        <f t="shared" si="613"/>
        <v>19.616666666666671</v>
      </c>
      <c r="S696" s="17">
        <f t="shared" si="613"/>
        <v>304.14999999999998</v>
      </c>
      <c r="T696" s="17">
        <f t="shared" si="613"/>
        <v>6.3066666666666658</v>
      </c>
      <c r="U696" s="17">
        <f t="shared" si="613"/>
        <v>83.05</v>
      </c>
      <c r="V696" s="17">
        <f t="shared" si="613"/>
        <v>36.17166666666666</v>
      </c>
      <c r="W696" s="17">
        <f t="shared" si="613"/>
        <v>242</v>
      </c>
      <c r="X696" s="17"/>
      <c r="Y696" s="17"/>
      <c r="AB696" s="87" t="s">
        <v>40</v>
      </c>
      <c r="AC696" s="59"/>
      <c r="AD696" s="60">
        <v>60</v>
      </c>
      <c r="AE696" s="61">
        <v>10.1</v>
      </c>
      <c r="AF696" s="61">
        <v>9.4</v>
      </c>
      <c r="AG696" s="60">
        <v>4</v>
      </c>
      <c r="AH696" s="61">
        <v>141.9</v>
      </c>
      <c r="AI696" s="65">
        <v>0.12</v>
      </c>
      <c r="AJ696" s="66">
        <v>1</v>
      </c>
      <c r="AK696" s="33">
        <v>2837</v>
      </c>
      <c r="AL696" s="65">
        <v>0.01</v>
      </c>
      <c r="AM696" s="65">
        <v>7.45</v>
      </c>
      <c r="AN696" s="66">
        <v>345</v>
      </c>
      <c r="AO696" s="66">
        <v>150</v>
      </c>
      <c r="AP696" s="66">
        <v>24</v>
      </c>
      <c r="AQ696" s="66">
        <v>11</v>
      </c>
      <c r="AR696" s="66">
        <v>166</v>
      </c>
      <c r="AS696" s="65">
        <v>3.44</v>
      </c>
      <c r="AT696" s="33">
        <v>45</v>
      </c>
      <c r="AU696" s="83">
        <v>19.8</v>
      </c>
      <c r="AV696" s="32">
        <v>132</v>
      </c>
    </row>
    <row r="697" spans="1:49" x14ac:dyDescent="0.3">
      <c r="A697" s="17" t="s">
        <v>140</v>
      </c>
      <c r="B697" s="17"/>
      <c r="C697" s="92">
        <v>40</v>
      </c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 t="s">
        <v>141</v>
      </c>
      <c r="Y697" s="17">
        <v>23</v>
      </c>
      <c r="AA697" t="s">
        <v>140</v>
      </c>
      <c r="AW697" t="s">
        <v>141</v>
      </c>
    </row>
    <row r="698" spans="1:49" ht="15" customHeight="1" x14ac:dyDescent="0.3">
      <c r="A698" s="17"/>
      <c r="B698" s="70" t="s">
        <v>45</v>
      </c>
      <c r="C698" s="92"/>
      <c r="D698" s="67">
        <f>C$697*AC698/AD$703</f>
        <v>5.4666666666666668</v>
      </c>
      <c r="E698" s="17">
        <f>C$697*AD698/AD$703</f>
        <v>4.8</v>
      </c>
      <c r="F698" s="17">
        <f>$C$697*AE698/$AD$703</f>
        <v>0</v>
      </c>
      <c r="G698" s="17">
        <f t="shared" ref="G698:W702" si="614">$C$697*AF698/$AD$703</f>
        <v>0</v>
      </c>
      <c r="H698" s="17">
        <f t="shared" si="614"/>
        <v>0.13333333333333333</v>
      </c>
      <c r="I698" s="17">
        <f t="shared" si="614"/>
        <v>0.93333333333333335</v>
      </c>
      <c r="J698" s="17">
        <f t="shared" si="614"/>
        <v>0</v>
      </c>
      <c r="K698" s="17">
        <f t="shared" si="614"/>
        <v>0</v>
      </c>
      <c r="L698" s="17">
        <f t="shared" si="614"/>
        <v>16</v>
      </c>
      <c r="M698" s="17">
        <f t="shared" si="614"/>
        <v>0</v>
      </c>
      <c r="N698" s="17">
        <f t="shared" si="614"/>
        <v>1.4400000000000002</v>
      </c>
      <c r="O698" s="17">
        <f t="shared" si="614"/>
        <v>0.53333333333333333</v>
      </c>
      <c r="P698" s="17">
        <f t="shared" si="614"/>
        <v>12.4</v>
      </c>
      <c r="Q698" s="17">
        <f t="shared" si="614"/>
        <v>4.8</v>
      </c>
      <c r="R698" s="17">
        <f t="shared" si="614"/>
        <v>0.93333333333333335</v>
      </c>
      <c r="S698" s="17">
        <f t="shared" si="614"/>
        <v>1.2</v>
      </c>
      <c r="T698" s="17">
        <f t="shared" si="614"/>
        <v>5.3333333333333337E-2</v>
      </c>
      <c r="U698" s="17">
        <f t="shared" si="614"/>
        <v>0.13333333333333333</v>
      </c>
      <c r="V698" s="17">
        <f t="shared" si="614"/>
        <v>2.6666666666666668E-2</v>
      </c>
      <c r="W698" s="17">
        <f t="shared" si="614"/>
        <v>3.3333333333333335</v>
      </c>
      <c r="X698" s="17"/>
      <c r="Y698" s="17"/>
      <c r="AB698" s="86" t="s">
        <v>45</v>
      </c>
      <c r="AC698" s="56">
        <v>4.0999999999999996</v>
      </c>
      <c r="AD698" s="56">
        <v>3.6</v>
      </c>
      <c r="AE698" s="57">
        <v>0</v>
      </c>
      <c r="AF698" s="57">
        <v>0</v>
      </c>
      <c r="AG698" s="56">
        <v>0.1</v>
      </c>
      <c r="AH698" s="56">
        <v>0.7</v>
      </c>
      <c r="AI698" s="57">
        <v>0</v>
      </c>
      <c r="AJ698" s="57">
        <v>0</v>
      </c>
      <c r="AK698" s="19">
        <v>12</v>
      </c>
      <c r="AL698" s="57">
        <v>0</v>
      </c>
      <c r="AM698" s="71">
        <v>1.08</v>
      </c>
      <c r="AN698" s="56">
        <v>0.4</v>
      </c>
      <c r="AO698" s="56">
        <v>9.3000000000000007</v>
      </c>
      <c r="AP698" s="56">
        <v>3.6</v>
      </c>
      <c r="AQ698" s="56">
        <v>0.7</v>
      </c>
      <c r="AR698" s="56">
        <v>0.9</v>
      </c>
      <c r="AS698" s="71">
        <v>0.04</v>
      </c>
      <c r="AT698" s="20">
        <v>0.1</v>
      </c>
      <c r="AU698" s="71">
        <v>0.02</v>
      </c>
      <c r="AV698" s="20">
        <v>2.5</v>
      </c>
    </row>
    <row r="699" spans="1:49" x14ac:dyDescent="0.3">
      <c r="A699" s="17"/>
      <c r="B699" s="70" t="s">
        <v>43</v>
      </c>
      <c r="C699" s="92"/>
      <c r="D699" s="67">
        <f t="shared" ref="D699:D702" si="615">C$697*AC699/AD$703</f>
        <v>15.866666666666667</v>
      </c>
      <c r="E699" s="17">
        <f t="shared" ref="E699:E702" si="616">C$697*AD699/AD$703</f>
        <v>14</v>
      </c>
      <c r="F699" s="17">
        <f t="shared" ref="F699:F702" si="617">$C$697*AE699/$AD$703</f>
        <v>0.13333333333333333</v>
      </c>
      <c r="G699" s="17">
        <f t="shared" si="614"/>
        <v>0</v>
      </c>
      <c r="H699" s="17">
        <f t="shared" si="614"/>
        <v>0.4</v>
      </c>
      <c r="I699" s="17">
        <f t="shared" si="614"/>
        <v>2</v>
      </c>
      <c r="J699" s="17">
        <f t="shared" si="614"/>
        <v>0</v>
      </c>
      <c r="K699" s="17">
        <f t="shared" si="614"/>
        <v>0</v>
      </c>
      <c r="L699" s="17">
        <f t="shared" si="614"/>
        <v>1.4</v>
      </c>
      <c r="M699" s="17">
        <f t="shared" si="614"/>
        <v>0</v>
      </c>
      <c r="N699" s="17">
        <f t="shared" si="614"/>
        <v>1.4</v>
      </c>
      <c r="O699" s="17">
        <f t="shared" si="614"/>
        <v>1.0666666666666667</v>
      </c>
      <c r="P699" s="17">
        <f t="shared" si="614"/>
        <v>20</v>
      </c>
      <c r="Q699" s="17">
        <f t="shared" si="614"/>
        <v>3.2</v>
      </c>
      <c r="R699" s="17">
        <f t="shared" si="614"/>
        <v>2</v>
      </c>
      <c r="S699" s="17">
        <f t="shared" si="614"/>
        <v>5.8666666666666663</v>
      </c>
      <c r="T699" s="17">
        <f t="shared" si="614"/>
        <v>0.08</v>
      </c>
      <c r="U699" s="17">
        <f t="shared" si="614"/>
        <v>0.4</v>
      </c>
      <c r="V699" s="17">
        <f t="shared" si="614"/>
        <v>0.04</v>
      </c>
      <c r="W699" s="17">
        <f t="shared" si="614"/>
        <v>2.4</v>
      </c>
      <c r="X699" s="17"/>
      <c r="Y699" s="17"/>
      <c r="AB699" s="86" t="s">
        <v>43</v>
      </c>
      <c r="AC699" s="56">
        <v>11.9</v>
      </c>
      <c r="AD699" s="56">
        <v>10.5</v>
      </c>
      <c r="AE699" s="56">
        <v>0.1</v>
      </c>
      <c r="AF699" s="57">
        <v>0</v>
      </c>
      <c r="AG699" s="56">
        <v>0.3</v>
      </c>
      <c r="AH699" s="56">
        <v>1.5</v>
      </c>
      <c r="AI699" s="57">
        <v>0</v>
      </c>
      <c r="AJ699" s="57">
        <v>0</v>
      </c>
      <c r="AK699" s="21">
        <v>1.05</v>
      </c>
      <c r="AL699" s="57">
        <v>0</v>
      </c>
      <c r="AM699" s="71">
        <v>1.05</v>
      </c>
      <c r="AN699" s="56">
        <v>0.8</v>
      </c>
      <c r="AO699" s="57">
        <v>15</v>
      </c>
      <c r="AP699" s="56">
        <v>2.4</v>
      </c>
      <c r="AQ699" s="56">
        <v>1.5</v>
      </c>
      <c r="AR699" s="56">
        <v>4.4000000000000004</v>
      </c>
      <c r="AS699" s="71">
        <v>0.06</v>
      </c>
      <c r="AT699" s="20">
        <v>0.3</v>
      </c>
      <c r="AU699" s="71">
        <v>0.03</v>
      </c>
      <c r="AV699" s="20">
        <v>1.8</v>
      </c>
    </row>
    <row r="700" spans="1:49" x14ac:dyDescent="0.3">
      <c r="A700" s="17"/>
      <c r="B700" s="70" t="s">
        <v>44</v>
      </c>
      <c r="C700" s="92"/>
      <c r="D700" s="67">
        <f t="shared" si="615"/>
        <v>21.733333333333334</v>
      </c>
      <c r="E700" s="17">
        <f t="shared" si="616"/>
        <v>19.2</v>
      </c>
      <c r="F700" s="17">
        <f t="shared" si="617"/>
        <v>0.26666666666666666</v>
      </c>
      <c r="G700" s="17">
        <f t="shared" si="614"/>
        <v>0</v>
      </c>
      <c r="H700" s="17">
        <f t="shared" si="614"/>
        <v>0.66666666666666663</v>
      </c>
      <c r="I700" s="17">
        <f t="shared" si="614"/>
        <v>4.1333333333333337</v>
      </c>
      <c r="J700" s="17">
        <f t="shared" si="614"/>
        <v>1.3333333333333334E-2</v>
      </c>
      <c r="K700" s="17">
        <f t="shared" si="614"/>
        <v>1.3333333333333334E-2</v>
      </c>
      <c r="L700" s="17">
        <f t="shared" si="614"/>
        <v>25.6</v>
      </c>
      <c r="M700" s="17">
        <f t="shared" si="614"/>
        <v>0</v>
      </c>
      <c r="N700" s="17">
        <f t="shared" si="614"/>
        <v>4.8</v>
      </c>
      <c r="O700" s="17">
        <f t="shared" si="614"/>
        <v>0.53333333333333333</v>
      </c>
      <c r="P700" s="17">
        <f t="shared" si="614"/>
        <v>56</v>
      </c>
      <c r="Q700" s="17">
        <f t="shared" si="614"/>
        <v>2.6666666666666665</v>
      </c>
      <c r="R700" s="17">
        <f t="shared" si="614"/>
        <v>3.8666666666666667</v>
      </c>
      <c r="S700" s="17">
        <f t="shared" si="614"/>
        <v>4.9333333333333336</v>
      </c>
      <c r="T700" s="17">
        <f t="shared" si="614"/>
        <v>0.17333333333333334</v>
      </c>
      <c r="U700" s="17">
        <f t="shared" si="614"/>
        <v>0.4</v>
      </c>
      <c r="V700" s="17">
        <f t="shared" si="614"/>
        <v>0.08</v>
      </c>
      <c r="W700" s="17">
        <f t="shared" si="614"/>
        <v>3.8666666666666667</v>
      </c>
      <c r="X700" s="17"/>
      <c r="Y700" s="17"/>
      <c r="AB700" s="86" t="s">
        <v>44</v>
      </c>
      <c r="AC700" s="56">
        <v>16.3</v>
      </c>
      <c r="AD700" s="56">
        <v>14.4</v>
      </c>
      <c r="AE700" s="56">
        <v>0.2</v>
      </c>
      <c r="AF700" s="57">
        <v>0</v>
      </c>
      <c r="AG700" s="56">
        <v>0.5</v>
      </c>
      <c r="AH700" s="56">
        <v>3.1</v>
      </c>
      <c r="AI700" s="71">
        <v>0.01</v>
      </c>
      <c r="AJ700" s="71">
        <v>0.01</v>
      </c>
      <c r="AK700" s="20">
        <v>19.2</v>
      </c>
      <c r="AL700" s="57">
        <v>0</v>
      </c>
      <c r="AM700" s="56">
        <v>3.6</v>
      </c>
      <c r="AN700" s="56">
        <v>0.4</v>
      </c>
      <c r="AO700" s="57">
        <v>42</v>
      </c>
      <c r="AP700" s="57">
        <v>2</v>
      </c>
      <c r="AQ700" s="56">
        <v>2.9</v>
      </c>
      <c r="AR700" s="56">
        <v>3.7</v>
      </c>
      <c r="AS700" s="71">
        <v>0.13</v>
      </c>
      <c r="AT700" s="20">
        <v>0.3</v>
      </c>
      <c r="AU700" s="71">
        <v>0.06</v>
      </c>
      <c r="AV700" s="20">
        <v>2.9</v>
      </c>
    </row>
    <row r="701" spans="1:49" ht="15" customHeight="1" x14ac:dyDescent="0.3">
      <c r="A701" s="17"/>
      <c r="B701" s="70" t="s">
        <v>46</v>
      </c>
      <c r="C701" s="92"/>
      <c r="D701" s="67">
        <f t="shared" si="615"/>
        <v>2</v>
      </c>
      <c r="E701" s="17">
        <f t="shared" si="616"/>
        <v>2</v>
      </c>
      <c r="F701" s="17">
        <f t="shared" si="617"/>
        <v>0</v>
      </c>
      <c r="G701" s="17">
        <f t="shared" si="614"/>
        <v>2</v>
      </c>
      <c r="H701" s="17">
        <f t="shared" si="614"/>
        <v>0</v>
      </c>
      <c r="I701" s="17">
        <f t="shared" si="614"/>
        <v>18</v>
      </c>
      <c r="J701" s="17">
        <f t="shared" si="614"/>
        <v>0</v>
      </c>
      <c r="K701" s="17">
        <f t="shared" si="614"/>
        <v>0</v>
      </c>
      <c r="L701" s="17">
        <f t="shared" si="614"/>
        <v>0</v>
      </c>
      <c r="M701" s="17">
        <f t="shared" si="614"/>
        <v>0</v>
      </c>
      <c r="N701" s="17">
        <f t="shared" si="614"/>
        <v>0</v>
      </c>
      <c r="O701" s="17">
        <f t="shared" si="614"/>
        <v>0</v>
      </c>
      <c r="P701" s="17">
        <f t="shared" si="614"/>
        <v>0</v>
      </c>
      <c r="Q701" s="17">
        <f t="shared" si="614"/>
        <v>0</v>
      </c>
      <c r="R701" s="17">
        <f t="shared" si="614"/>
        <v>0</v>
      </c>
      <c r="S701" s="17">
        <f t="shared" si="614"/>
        <v>0</v>
      </c>
      <c r="T701" s="17">
        <f t="shared" si="614"/>
        <v>0</v>
      </c>
      <c r="U701" s="17">
        <f t="shared" si="614"/>
        <v>0</v>
      </c>
      <c r="V701" s="17">
        <f t="shared" si="614"/>
        <v>0</v>
      </c>
      <c r="W701" s="17">
        <f t="shared" si="614"/>
        <v>0</v>
      </c>
      <c r="X701" s="17"/>
      <c r="Y701" s="17"/>
      <c r="AB701" s="86" t="s">
        <v>46</v>
      </c>
      <c r="AC701" s="56">
        <v>1.5</v>
      </c>
      <c r="AD701" s="56">
        <v>1.5</v>
      </c>
      <c r="AE701" s="57">
        <v>0</v>
      </c>
      <c r="AF701" s="56">
        <v>1.5</v>
      </c>
      <c r="AG701" s="57">
        <v>0</v>
      </c>
      <c r="AH701" s="56">
        <v>13.5</v>
      </c>
      <c r="AI701" s="57">
        <v>0</v>
      </c>
      <c r="AJ701" s="57">
        <v>0</v>
      </c>
      <c r="AK701" s="19">
        <v>0</v>
      </c>
      <c r="AL701" s="57">
        <v>0</v>
      </c>
      <c r="AM701" s="57">
        <v>0</v>
      </c>
      <c r="AN701" s="57">
        <v>0</v>
      </c>
      <c r="AO701" s="57">
        <v>0</v>
      </c>
      <c r="AP701" s="57">
        <v>0</v>
      </c>
      <c r="AQ701" s="57">
        <v>0</v>
      </c>
      <c r="AR701" s="57">
        <v>0</v>
      </c>
      <c r="AS701" s="57">
        <v>0</v>
      </c>
      <c r="AT701" s="19">
        <v>0</v>
      </c>
      <c r="AU701" s="57">
        <v>0</v>
      </c>
      <c r="AV701" s="19">
        <v>0</v>
      </c>
    </row>
    <row r="702" spans="1:49" ht="15" customHeight="1" x14ac:dyDescent="0.3">
      <c r="A702" s="17"/>
      <c r="B702" s="70" t="s">
        <v>38</v>
      </c>
      <c r="C702" s="92"/>
      <c r="D702" s="67">
        <f t="shared" si="615"/>
        <v>0.13333333333333333</v>
      </c>
      <c r="E702" s="17">
        <f t="shared" si="616"/>
        <v>0.13333333333333333</v>
      </c>
      <c r="F702" s="17">
        <f t="shared" si="617"/>
        <v>0</v>
      </c>
      <c r="G702" s="17">
        <f t="shared" si="614"/>
        <v>0</v>
      </c>
      <c r="H702" s="17">
        <f t="shared" si="614"/>
        <v>0</v>
      </c>
      <c r="I702" s="17">
        <f t="shared" si="614"/>
        <v>0</v>
      </c>
      <c r="J702" s="17">
        <f t="shared" si="614"/>
        <v>0</v>
      </c>
      <c r="K702" s="17">
        <f t="shared" si="614"/>
        <v>0</v>
      </c>
      <c r="L702" s="17">
        <f t="shared" si="614"/>
        <v>0</v>
      </c>
      <c r="M702" s="17">
        <f t="shared" si="614"/>
        <v>0</v>
      </c>
      <c r="N702" s="17">
        <f t="shared" si="614"/>
        <v>0</v>
      </c>
      <c r="O702" s="17">
        <f t="shared" si="614"/>
        <v>52</v>
      </c>
      <c r="P702" s="17">
        <f t="shared" si="614"/>
        <v>0</v>
      </c>
      <c r="Q702" s="17">
        <f t="shared" si="614"/>
        <v>0.53333333333333333</v>
      </c>
      <c r="R702" s="17">
        <f t="shared" si="614"/>
        <v>0</v>
      </c>
      <c r="S702" s="17">
        <f t="shared" si="614"/>
        <v>0.13333333333333333</v>
      </c>
      <c r="T702" s="17">
        <f t="shared" si="614"/>
        <v>0</v>
      </c>
      <c r="U702" s="17">
        <f t="shared" si="614"/>
        <v>5.333333333333333</v>
      </c>
      <c r="V702" s="17">
        <f t="shared" si="614"/>
        <v>0</v>
      </c>
      <c r="W702" s="17">
        <f t="shared" si="614"/>
        <v>0</v>
      </c>
      <c r="X702" s="17"/>
      <c r="Y702" s="17"/>
      <c r="AB702" s="86" t="s">
        <v>38</v>
      </c>
      <c r="AC702" s="56">
        <v>0.1</v>
      </c>
      <c r="AD702" s="56">
        <v>0.1</v>
      </c>
      <c r="AE702" s="57">
        <v>0</v>
      </c>
      <c r="AF702" s="57">
        <v>0</v>
      </c>
      <c r="AG702" s="57">
        <v>0</v>
      </c>
      <c r="AH702" s="57">
        <v>0</v>
      </c>
      <c r="AI702" s="57">
        <v>0</v>
      </c>
      <c r="AJ702" s="57">
        <v>0</v>
      </c>
      <c r="AK702" s="19">
        <v>0</v>
      </c>
      <c r="AL702" s="57">
        <v>0</v>
      </c>
      <c r="AM702" s="57">
        <v>0</v>
      </c>
      <c r="AN702" s="57">
        <v>39</v>
      </c>
      <c r="AO702" s="57">
        <v>0</v>
      </c>
      <c r="AP702" s="56">
        <v>0.4</v>
      </c>
      <c r="AQ702" s="57">
        <v>0</v>
      </c>
      <c r="AR702" s="56">
        <v>0.1</v>
      </c>
      <c r="AS702" s="57">
        <v>0</v>
      </c>
      <c r="AT702" s="19">
        <v>4</v>
      </c>
      <c r="AU702" s="57">
        <v>0</v>
      </c>
      <c r="AV702" s="19">
        <v>0</v>
      </c>
    </row>
    <row r="703" spans="1:49" x14ac:dyDescent="0.3">
      <c r="A703" s="17"/>
      <c r="B703" s="69" t="s">
        <v>40</v>
      </c>
      <c r="C703" s="92"/>
      <c r="D703" s="17"/>
      <c r="E703" s="17"/>
      <c r="F703" s="146">
        <f>SUM(F698:F702)</f>
        <v>0.4</v>
      </c>
      <c r="G703" s="146">
        <f t="shared" ref="G703:W703" si="618">SUM(G698:G702)</f>
        <v>2</v>
      </c>
      <c r="H703" s="146">
        <f t="shared" si="618"/>
        <v>1.2</v>
      </c>
      <c r="I703" s="146">
        <f t="shared" si="618"/>
        <v>25.066666666666666</v>
      </c>
      <c r="J703" s="146">
        <f t="shared" si="618"/>
        <v>1.3333333333333334E-2</v>
      </c>
      <c r="K703" s="146">
        <f t="shared" si="618"/>
        <v>1.3333333333333334E-2</v>
      </c>
      <c r="L703" s="146">
        <f t="shared" si="618"/>
        <v>43</v>
      </c>
      <c r="M703" s="146">
        <f t="shared" si="618"/>
        <v>0</v>
      </c>
      <c r="N703" s="146">
        <f t="shared" si="618"/>
        <v>7.64</v>
      </c>
      <c r="O703" s="146">
        <f t="shared" si="618"/>
        <v>54.133333333333333</v>
      </c>
      <c r="P703" s="146">
        <f t="shared" si="618"/>
        <v>88.4</v>
      </c>
      <c r="Q703" s="146">
        <f t="shared" si="618"/>
        <v>11.2</v>
      </c>
      <c r="R703" s="146">
        <f t="shared" si="618"/>
        <v>6.8000000000000007</v>
      </c>
      <c r="S703" s="146">
        <f t="shared" si="618"/>
        <v>12.133333333333333</v>
      </c>
      <c r="T703" s="146">
        <f t="shared" si="618"/>
        <v>0.30666666666666664</v>
      </c>
      <c r="U703" s="146">
        <f t="shared" si="618"/>
        <v>6.2666666666666666</v>
      </c>
      <c r="V703" s="146">
        <f t="shared" si="618"/>
        <v>0.14666666666666667</v>
      </c>
      <c r="W703" s="146">
        <f t="shared" si="618"/>
        <v>9.6</v>
      </c>
      <c r="X703" s="17"/>
      <c r="Y703" s="17"/>
      <c r="AB703" s="87" t="s">
        <v>40</v>
      </c>
      <c r="AC703" s="59"/>
      <c r="AD703" s="60">
        <v>30</v>
      </c>
      <c r="AE703" s="61">
        <v>0.3</v>
      </c>
      <c r="AF703" s="61">
        <v>1.5</v>
      </c>
      <c r="AG703" s="61">
        <v>0.9</v>
      </c>
      <c r="AH703" s="61">
        <v>18.8</v>
      </c>
      <c r="AI703" s="88">
        <v>0.01</v>
      </c>
      <c r="AJ703" s="88">
        <v>0.01</v>
      </c>
      <c r="AK703" s="22">
        <v>32.200000000000003</v>
      </c>
      <c r="AL703" s="60">
        <v>0</v>
      </c>
      <c r="AM703" s="88">
        <v>5.73</v>
      </c>
      <c r="AN703" s="60">
        <v>40</v>
      </c>
      <c r="AO703" s="60">
        <v>66</v>
      </c>
      <c r="AP703" s="61">
        <v>8.4</v>
      </c>
      <c r="AQ703" s="60">
        <v>5</v>
      </c>
      <c r="AR703" s="61">
        <v>9.1999999999999993</v>
      </c>
      <c r="AS703" s="88">
        <v>0.23</v>
      </c>
      <c r="AT703" s="22">
        <v>4.7</v>
      </c>
      <c r="AU703" s="88">
        <v>0.11</v>
      </c>
      <c r="AV703" s="22">
        <v>7.2</v>
      </c>
    </row>
    <row r="704" spans="1:49" x14ac:dyDescent="0.3">
      <c r="A704" s="17" t="s">
        <v>142</v>
      </c>
      <c r="B704" s="17"/>
      <c r="C704" s="92">
        <v>180</v>
      </c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 t="s">
        <v>143</v>
      </c>
      <c r="Y704" s="17">
        <v>24</v>
      </c>
      <c r="AA704" t="s">
        <v>142</v>
      </c>
      <c r="AW704" t="s">
        <v>143</v>
      </c>
    </row>
    <row r="705" spans="1:49" ht="15" customHeight="1" x14ac:dyDescent="0.3">
      <c r="A705" s="17"/>
      <c r="B705" s="70" t="s">
        <v>81</v>
      </c>
      <c r="C705" s="92"/>
      <c r="D705" s="67">
        <f>C$704*AC705/AD$710</f>
        <v>6.6</v>
      </c>
      <c r="E705" s="17">
        <f>C$704*AD705/AD$710</f>
        <v>6.6</v>
      </c>
      <c r="F705" s="17">
        <f>$C$704*AE705/$AD$710</f>
        <v>0</v>
      </c>
      <c r="G705" s="17">
        <f t="shared" ref="G705:W709" si="619">$C$704*AF705/$AD$710</f>
        <v>0</v>
      </c>
      <c r="H705" s="17">
        <f t="shared" si="619"/>
        <v>3.84</v>
      </c>
      <c r="I705" s="17">
        <f t="shared" si="619"/>
        <v>15.36</v>
      </c>
      <c r="J705" s="17">
        <f t="shared" si="619"/>
        <v>0</v>
      </c>
      <c r="K705" s="17">
        <f t="shared" si="619"/>
        <v>0</v>
      </c>
      <c r="L705" s="17">
        <f t="shared" si="619"/>
        <v>0</v>
      </c>
      <c r="M705" s="17">
        <f t="shared" si="619"/>
        <v>0</v>
      </c>
      <c r="N705" s="17">
        <f t="shared" si="619"/>
        <v>0</v>
      </c>
      <c r="O705" s="17">
        <f t="shared" si="619"/>
        <v>0.24</v>
      </c>
      <c r="P705" s="17">
        <f t="shared" si="619"/>
        <v>0.67200000000000004</v>
      </c>
      <c r="Q705" s="17">
        <f t="shared" si="619"/>
        <v>1.92</v>
      </c>
      <c r="R705" s="17">
        <f t="shared" si="619"/>
        <v>0</v>
      </c>
      <c r="S705" s="17">
        <f t="shared" si="619"/>
        <v>3.6</v>
      </c>
      <c r="T705" s="17">
        <f t="shared" si="619"/>
        <v>0</v>
      </c>
      <c r="U705" s="17">
        <f t="shared" si="619"/>
        <v>0</v>
      </c>
      <c r="V705" s="17">
        <f t="shared" si="619"/>
        <v>0</v>
      </c>
      <c r="W705" s="17">
        <f t="shared" si="619"/>
        <v>0</v>
      </c>
      <c r="X705" s="17"/>
      <c r="Y705" s="17"/>
      <c r="AB705" s="86" t="s">
        <v>81</v>
      </c>
      <c r="AC705" s="299">
        <v>5.5</v>
      </c>
      <c r="AD705" s="299">
        <v>5.5</v>
      </c>
      <c r="AE705" s="57">
        <v>0</v>
      </c>
      <c r="AF705" s="57">
        <v>0</v>
      </c>
      <c r="AG705" s="56">
        <v>3.2</v>
      </c>
      <c r="AH705" s="56">
        <v>12.8</v>
      </c>
      <c r="AI705" s="62">
        <v>0</v>
      </c>
      <c r="AJ705" s="62">
        <v>0</v>
      </c>
      <c r="AK705" s="31">
        <v>0</v>
      </c>
      <c r="AL705" s="62">
        <v>0</v>
      </c>
      <c r="AM705" s="62">
        <v>0</v>
      </c>
      <c r="AN705" s="63">
        <v>0.2</v>
      </c>
      <c r="AO705" s="64">
        <v>0.56000000000000005</v>
      </c>
      <c r="AP705" s="63">
        <v>1.6</v>
      </c>
      <c r="AQ705" s="62">
        <v>0</v>
      </c>
      <c r="AR705" s="62">
        <v>3</v>
      </c>
      <c r="AS705" s="62">
        <v>0</v>
      </c>
      <c r="AT705" s="28">
        <v>0</v>
      </c>
      <c r="AU705" s="62">
        <v>0</v>
      </c>
      <c r="AV705" s="28">
        <v>0</v>
      </c>
    </row>
    <row r="706" spans="1:49" ht="15" customHeight="1" x14ac:dyDescent="0.3">
      <c r="A706" s="17"/>
      <c r="B706" s="70" t="s">
        <v>36</v>
      </c>
      <c r="C706" s="92"/>
      <c r="D706" s="67">
        <f t="shared" ref="D706:D709" si="620">C$704*AC706/AD$710</f>
        <v>9.6</v>
      </c>
      <c r="E706" s="17">
        <f t="shared" ref="E706:E709" si="621">C$704*AD706/AD$710</f>
        <v>9.6</v>
      </c>
      <c r="F706" s="17">
        <f t="shared" ref="F706:F709" si="622">$C$704*AE706/$AD$710</f>
        <v>0</v>
      </c>
      <c r="G706" s="17">
        <f t="shared" si="619"/>
        <v>0</v>
      </c>
      <c r="H706" s="17">
        <f t="shared" si="619"/>
        <v>5.76</v>
      </c>
      <c r="I706" s="17">
        <f t="shared" si="619"/>
        <v>22.92</v>
      </c>
      <c r="J706" s="17">
        <f t="shared" si="619"/>
        <v>0</v>
      </c>
      <c r="K706" s="17">
        <f t="shared" si="619"/>
        <v>0</v>
      </c>
      <c r="L706" s="17">
        <f t="shared" si="619"/>
        <v>0</v>
      </c>
      <c r="M706" s="17">
        <f t="shared" si="619"/>
        <v>0</v>
      </c>
      <c r="N706" s="17">
        <f t="shared" si="619"/>
        <v>0</v>
      </c>
      <c r="O706" s="17">
        <f t="shared" si="619"/>
        <v>0</v>
      </c>
      <c r="P706" s="17">
        <f t="shared" si="619"/>
        <v>0.15600000000000003</v>
      </c>
      <c r="Q706" s="17">
        <f t="shared" si="619"/>
        <v>0.12</v>
      </c>
      <c r="R706" s="17">
        <f t="shared" si="619"/>
        <v>0</v>
      </c>
      <c r="S706" s="17">
        <f t="shared" si="619"/>
        <v>0</v>
      </c>
      <c r="T706" s="17">
        <f t="shared" si="619"/>
        <v>1.2E-2</v>
      </c>
      <c r="U706" s="17">
        <f t="shared" si="619"/>
        <v>0</v>
      </c>
      <c r="V706" s="17">
        <f t="shared" si="619"/>
        <v>0</v>
      </c>
      <c r="W706" s="17">
        <f t="shared" si="619"/>
        <v>0</v>
      </c>
      <c r="X706" s="17"/>
      <c r="Y706" s="17"/>
      <c r="AB706" s="86" t="s">
        <v>36</v>
      </c>
      <c r="AC706" s="299">
        <v>8</v>
      </c>
      <c r="AD706" s="299">
        <v>8</v>
      </c>
      <c r="AE706" s="57">
        <v>0</v>
      </c>
      <c r="AF706" s="57">
        <v>0</v>
      </c>
      <c r="AG706" s="56">
        <v>4.8</v>
      </c>
      <c r="AH706" s="56">
        <v>19.100000000000001</v>
      </c>
      <c r="AI706" s="62">
        <v>0</v>
      </c>
      <c r="AJ706" s="62">
        <v>0</v>
      </c>
      <c r="AK706" s="31">
        <v>0</v>
      </c>
      <c r="AL706" s="62">
        <v>0</v>
      </c>
      <c r="AM706" s="62">
        <v>0</v>
      </c>
      <c r="AN706" s="62">
        <v>0</v>
      </c>
      <c r="AO706" s="64">
        <v>0.13</v>
      </c>
      <c r="AP706" s="63">
        <v>0.1</v>
      </c>
      <c r="AQ706" s="62">
        <v>0</v>
      </c>
      <c r="AR706" s="62">
        <v>0</v>
      </c>
      <c r="AS706" s="64">
        <v>0.01</v>
      </c>
      <c r="AT706" s="28">
        <v>0</v>
      </c>
      <c r="AU706" s="62">
        <v>0</v>
      </c>
      <c r="AV706" s="28">
        <v>0</v>
      </c>
    </row>
    <row r="707" spans="1:49" x14ac:dyDescent="0.3">
      <c r="A707" s="17"/>
      <c r="B707" s="70" t="s">
        <v>84</v>
      </c>
      <c r="C707" s="92"/>
      <c r="D707" s="67">
        <f t="shared" si="620"/>
        <v>66.12</v>
      </c>
      <c r="E707" s="17">
        <f t="shared" si="621"/>
        <v>45</v>
      </c>
      <c r="F707" s="17">
        <f t="shared" si="622"/>
        <v>0.36</v>
      </c>
      <c r="G707" s="17">
        <f t="shared" si="619"/>
        <v>0.12</v>
      </c>
      <c r="H707" s="17">
        <f t="shared" si="619"/>
        <v>3.3599999999999994</v>
      </c>
      <c r="I707" s="17">
        <f t="shared" si="619"/>
        <v>15.48</v>
      </c>
      <c r="J707" s="17">
        <f t="shared" si="619"/>
        <v>1.2E-2</v>
      </c>
      <c r="K707" s="17">
        <f t="shared" si="619"/>
        <v>1.2E-2</v>
      </c>
      <c r="L707" s="17">
        <f t="shared" si="619"/>
        <v>2.16</v>
      </c>
      <c r="M707" s="17">
        <f t="shared" si="619"/>
        <v>0</v>
      </c>
      <c r="N707" s="17">
        <f t="shared" si="619"/>
        <v>10.8</v>
      </c>
      <c r="O707" s="17">
        <f t="shared" si="619"/>
        <v>4.4400000000000004</v>
      </c>
      <c r="P707" s="17">
        <f t="shared" si="619"/>
        <v>73.56</v>
      </c>
      <c r="Q707" s="17">
        <f t="shared" si="619"/>
        <v>13.2</v>
      </c>
      <c r="R707" s="17">
        <f t="shared" si="619"/>
        <v>5.04</v>
      </c>
      <c r="S707" s="17">
        <f t="shared" si="619"/>
        <v>9</v>
      </c>
      <c r="T707" s="17">
        <f t="shared" si="619"/>
        <v>0.12</v>
      </c>
      <c r="U707" s="17">
        <f t="shared" si="619"/>
        <v>0.96</v>
      </c>
      <c r="V707" s="17">
        <f t="shared" si="619"/>
        <v>0.20400000000000001</v>
      </c>
      <c r="W707" s="17">
        <f t="shared" si="619"/>
        <v>7.68</v>
      </c>
      <c r="X707" s="17"/>
      <c r="Y707" s="17"/>
      <c r="AB707" s="86" t="s">
        <v>84</v>
      </c>
      <c r="AC707" s="56">
        <v>55.1</v>
      </c>
      <c r="AD707" s="56">
        <v>37.5</v>
      </c>
      <c r="AE707" s="56">
        <v>0.3</v>
      </c>
      <c r="AF707" s="56">
        <v>0.1</v>
      </c>
      <c r="AG707" s="56">
        <v>2.8</v>
      </c>
      <c r="AH707" s="56">
        <v>12.9</v>
      </c>
      <c r="AI707" s="64">
        <v>0.01</v>
      </c>
      <c r="AJ707" s="64">
        <v>0.01</v>
      </c>
      <c r="AK707" s="29">
        <v>1.8</v>
      </c>
      <c r="AL707" s="62">
        <v>0</v>
      </c>
      <c r="AM707" s="62">
        <v>9</v>
      </c>
      <c r="AN707" s="63">
        <v>3.7</v>
      </c>
      <c r="AO707" s="63">
        <v>61.3</v>
      </c>
      <c r="AP707" s="62">
        <v>11</v>
      </c>
      <c r="AQ707" s="63">
        <v>4.2</v>
      </c>
      <c r="AR707" s="63">
        <v>7.5</v>
      </c>
      <c r="AS707" s="63">
        <v>0.1</v>
      </c>
      <c r="AT707" s="30">
        <v>0.8</v>
      </c>
      <c r="AU707" s="64">
        <v>0.17</v>
      </c>
      <c r="AV707" s="30">
        <v>6.4</v>
      </c>
    </row>
    <row r="708" spans="1:49" x14ac:dyDescent="0.3">
      <c r="A708" s="17"/>
      <c r="B708" s="70" t="s">
        <v>39</v>
      </c>
      <c r="C708" s="92"/>
      <c r="D708" s="67">
        <f t="shared" si="620"/>
        <v>144</v>
      </c>
      <c r="E708" s="17">
        <f t="shared" si="621"/>
        <v>144</v>
      </c>
      <c r="F708" s="17">
        <f t="shared" si="622"/>
        <v>0</v>
      </c>
      <c r="G708" s="17">
        <f t="shared" si="619"/>
        <v>0</v>
      </c>
      <c r="H708" s="17">
        <f t="shared" si="619"/>
        <v>0</v>
      </c>
      <c r="I708" s="17">
        <f t="shared" si="619"/>
        <v>0</v>
      </c>
      <c r="J708" s="17">
        <f t="shared" si="619"/>
        <v>0</v>
      </c>
      <c r="K708" s="17">
        <f t="shared" si="619"/>
        <v>0</v>
      </c>
      <c r="L708" s="17">
        <f t="shared" si="619"/>
        <v>0</v>
      </c>
      <c r="M708" s="17">
        <f t="shared" si="619"/>
        <v>0</v>
      </c>
      <c r="N708" s="17">
        <f t="shared" si="619"/>
        <v>0</v>
      </c>
      <c r="O708" s="17">
        <f t="shared" si="619"/>
        <v>0</v>
      </c>
      <c r="P708" s="17">
        <f t="shared" si="619"/>
        <v>0</v>
      </c>
      <c r="Q708" s="17">
        <f t="shared" si="619"/>
        <v>0</v>
      </c>
      <c r="R708" s="17">
        <f t="shared" si="619"/>
        <v>0</v>
      </c>
      <c r="S708" s="17">
        <f t="shared" si="619"/>
        <v>0</v>
      </c>
      <c r="T708" s="17">
        <f t="shared" si="619"/>
        <v>0</v>
      </c>
      <c r="U708" s="17">
        <f t="shared" si="619"/>
        <v>0</v>
      </c>
      <c r="V708" s="17">
        <f t="shared" si="619"/>
        <v>0</v>
      </c>
      <c r="W708" s="17">
        <f t="shared" si="619"/>
        <v>0</v>
      </c>
      <c r="X708" s="17"/>
      <c r="Y708" s="17"/>
      <c r="AB708" s="86" t="s">
        <v>39</v>
      </c>
      <c r="AC708" s="57">
        <v>120</v>
      </c>
      <c r="AD708" s="57">
        <v>120</v>
      </c>
      <c r="AE708" s="57">
        <v>0</v>
      </c>
      <c r="AF708" s="57">
        <v>0</v>
      </c>
      <c r="AG708" s="57">
        <v>0</v>
      </c>
      <c r="AH708" s="57">
        <v>0</v>
      </c>
      <c r="AI708" s="62">
        <v>0</v>
      </c>
      <c r="AJ708" s="62">
        <v>0</v>
      </c>
      <c r="AK708" s="31">
        <v>0</v>
      </c>
      <c r="AL708" s="62">
        <v>0</v>
      </c>
      <c r="AM708" s="62">
        <v>0</v>
      </c>
      <c r="AN708" s="62">
        <v>0</v>
      </c>
      <c r="AO708" s="62">
        <v>0</v>
      </c>
      <c r="AP708" s="62">
        <v>0</v>
      </c>
      <c r="AQ708" s="62">
        <v>0</v>
      </c>
      <c r="AR708" s="62">
        <v>0</v>
      </c>
      <c r="AS708" s="62">
        <v>0</v>
      </c>
      <c r="AT708" s="28">
        <v>0</v>
      </c>
      <c r="AU708" s="62">
        <v>0</v>
      </c>
      <c r="AV708" s="28">
        <v>0</v>
      </c>
    </row>
    <row r="709" spans="1:49" ht="15" customHeight="1" x14ac:dyDescent="0.3">
      <c r="A709" s="17"/>
      <c r="B709" s="70" t="s">
        <v>49</v>
      </c>
      <c r="C709" s="92"/>
      <c r="D709" s="67">
        <f t="shared" si="620"/>
        <v>0</v>
      </c>
      <c r="E709" s="17">
        <f t="shared" si="621"/>
        <v>0</v>
      </c>
      <c r="F709" s="17">
        <f t="shared" si="622"/>
        <v>0</v>
      </c>
      <c r="G709" s="17">
        <f t="shared" si="619"/>
        <v>0</v>
      </c>
      <c r="H709" s="17">
        <f t="shared" si="619"/>
        <v>0</v>
      </c>
      <c r="I709" s="17">
        <f t="shared" si="619"/>
        <v>0</v>
      </c>
      <c r="J709" s="17">
        <f t="shared" si="619"/>
        <v>0</v>
      </c>
      <c r="K709" s="17">
        <f t="shared" si="619"/>
        <v>0</v>
      </c>
      <c r="L709" s="17">
        <f t="shared" si="619"/>
        <v>0</v>
      </c>
      <c r="M709" s="17">
        <f t="shared" si="619"/>
        <v>0</v>
      </c>
      <c r="N709" s="17">
        <f t="shared" si="619"/>
        <v>1.2E-2</v>
      </c>
      <c r="O709" s="17">
        <f t="shared" si="619"/>
        <v>0</v>
      </c>
      <c r="P709" s="17">
        <f t="shared" si="619"/>
        <v>2.4E-2</v>
      </c>
      <c r="Q709" s="17">
        <f t="shared" si="619"/>
        <v>0</v>
      </c>
      <c r="R709" s="17">
        <f t="shared" si="619"/>
        <v>0</v>
      </c>
      <c r="S709" s="17">
        <f t="shared" si="619"/>
        <v>0</v>
      </c>
      <c r="T709" s="17">
        <f t="shared" si="619"/>
        <v>0</v>
      </c>
      <c r="U709" s="17">
        <f t="shared" si="619"/>
        <v>0</v>
      </c>
      <c r="V709" s="17">
        <f t="shared" si="619"/>
        <v>0</v>
      </c>
      <c r="W709" s="17">
        <f t="shared" si="619"/>
        <v>0</v>
      </c>
      <c r="X709" s="17"/>
      <c r="Y709" s="17"/>
      <c r="AB709" s="86" t="s">
        <v>49</v>
      </c>
      <c r="AC709" s="57">
        <v>0</v>
      </c>
      <c r="AD709" s="57">
        <v>0</v>
      </c>
      <c r="AE709" s="57">
        <v>0</v>
      </c>
      <c r="AF709" s="57">
        <v>0</v>
      </c>
      <c r="AG709" s="57">
        <v>0</v>
      </c>
      <c r="AH709" s="57">
        <v>0</v>
      </c>
      <c r="AI709" s="62">
        <v>0</v>
      </c>
      <c r="AJ709" s="62">
        <v>0</v>
      </c>
      <c r="AK709" s="31">
        <v>0</v>
      </c>
      <c r="AL709" s="62">
        <v>0</v>
      </c>
      <c r="AM709" s="64">
        <v>0.01</v>
      </c>
      <c r="AN709" s="62">
        <v>0</v>
      </c>
      <c r="AO709" s="64">
        <v>0.02</v>
      </c>
      <c r="AP709" s="62">
        <v>0</v>
      </c>
      <c r="AQ709" s="62">
        <v>0</v>
      </c>
      <c r="AR709" s="62">
        <v>0</v>
      </c>
      <c r="AS709" s="62">
        <v>0</v>
      </c>
      <c r="AT709" s="28">
        <v>0</v>
      </c>
      <c r="AU709" s="62">
        <v>0</v>
      </c>
      <c r="AV709" s="28">
        <v>0</v>
      </c>
    </row>
    <row r="710" spans="1:49" x14ac:dyDescent="0.3">
      <c r="A710" s="17"/>
      <c r="B710" s="69" t="s">
        <v>40</v>
      </c>
      <c r="C710" s="92"/>
      <c r="D710" s="17"/>
      <c r="E710" s="17"/>
      <c r="F710" s="146">
        <f>SUM(F705:F709)</f>
        <v>0.36</v>
      </c>
      <c r="G710" s="146">
        <f t="shared" ref="G710:W710" si="623">SUM(G705:G709)</f>
        <v>0.12</v>
      </c>
      <c r="H710" s="146">
        <f t="shared" si="623"/>
        <v>12.959999999999999</v>
      </c>
      <c r="I710" s="146">
        <f t="shared" si="623"/>
        <v>53.760000000000005</v>
      </c>
      <c r="J710" s="146">
        <f t="shared" si="623"/>
        <v>1.2E-2</v>
      </c>
      <c r="K710" s="146">
        <f t="shared" si="623"/>
        <v>1.2E-2</v>
      </c>
      <c r="L710" s="146">
        <f t="shared" si="623"/>
        <v>2.16</v>
      </c>
      <c r="M710" s="146">
        <f t="shared" si="623"/>
        <v>0</v>
      </c>
      <c r="N710" s="146">
        <f t="shared" si="623"/>
        <v>10.812000000000001</v>
      </c>
      <c r="O710" s="146">
        <f t="shared" si="623"/>
        <v>4.6800000000000006</v>
      </c>
      <c r="P710" s="146">
        <f t="shared" si="623"/>
        <v>74.412000000000006</v>
      </c>
      <c r="Q710" s="146">
        <f t="shared" si="623"/>
        <v>15.239999999999998</v>
      </c>
      <c r="R710" s="146">
        <f t="shared" si="623"/>
        <v>5.04</v>
      </c>
      <c r="S710" s="146">
        <f t="shared" si="623"/>
        <v>12.6</v>
      </c>
      <c r="T710" s="146">
        <f t="shared" si="623"/>
        <v>0.13200000000000001</v>
      </c>
      <c r="U710" s="146">
        <f t="shared" si="623"/>
        <v>0.96</v>
      </c>
      <c r="V710" s="146">
        <f t="shared" si="623"/>
        <v>0.20400000000000001</v>
      </c>
      <c r="W710" s="146">
        <f t="shared" si="623"/>
        <v>7.68</v>
      </c>
      <c r="X710" s="17"/>
      <c r="Y710" s="17"/>
      <c r="AB710" s="87" t="s">
        <v>40</v>
      </c>
      <c r="AC710" s="59"/>
      <c r="AD710" s="60">
        <v>150</v>
      </c>
      <c r="AE710" s="61">
        <v>0.3</v>
      </c>
      <c r="AF710" s="61">
        <v>0.1</v>
      </c>
      <c r="AG710" s="61">
        <v>10.8</v>
      </c>
      <c r="AH710" s="61">
        <v>44.8</v>
      </c>
      <c r="AI710" s="65">
        <v>0.01</v>
      </c>
      <c r="AJ710" s="65">
        <v>0.01</v>
      </c>
      <c r="AK710" s="49">
        <v>1.8</v>
      </c>
      <c r="AL710" s="66">
        <v>0</v>
      </c>
      <c r="AM710" s="65">
        <v>9.01</v>
      </c>
      <c r="AN710" s="66">
        <v>4</v>
      </c>
      <c r="AO710" s="66">
        <v>62</v>
      </c>
      <c r="AP710" s="66">
        <v>13</v>
      </c>
      <c r="AQ710" s="83">
        <v>4.2</v>
      </c>
      <c r="AR710" s="66">
        <v>11</v>
      </c>
      <c r="AS710" s="65">
        <v>0.11</v>
      </c>
      <c r="AT710" s="47">
        <v>0.8</v>
      </c>
      <c r="AU710" s="65">
        <v>0.17</v>
      </c>
      <c r="AV710" s="47">
        <v>6.4</v>
      </c>
    </row>
    <row r="711" spans="1:49" ht="24" customHeight="1" x14ac:dyDescent="0.3">
      <c r="A711" s="70" t="s">
        <v>109</v>
      </c>
      <c r="B711" s="70"/>
      <c r="C711" s="92">
        <v>40</v>
      </c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 t="s">
        <v>96</v>
      </c>
      <c r="Y711" s="17">
        <v>12</v>
      </c>
      <c r="AA711" s="89" t="s">
        <v>109</v>
      </c>
      <c r="AB711" s="89"/>
      <c r="AW711" t="s">
        <v>96</v>
      </c>
    </row>
    <row r="712" spans="1:49" ht="26.25" customHeight="1" x14ac:dyDescent="0.3">
      <c r="A712" s="17"/>
      <c r="B712" s="70" t="s">
        <v>109</v>
      </c>
      <c r="C712" s="92"/>
      <c r="D712" s="17">
        <f>C711*AC712/AD713</f>
        <v>40</v>
      </c>
      <c r="E712" s="17">
        <f>C711*AD712/AD713</f>
        <v>40</v>
      </c>
      <c r="F712" s="17">
        <f>C711*AE712/AD713</f>
        <v>2.6666666666666665</v>
      </c>
      <c r="G712" s="17">
        <f>C711*AF712/AD713</f>
        <v>0.53333333333333333</v>
      </c>
      <c r="H712" s="17">
        <f>C711*AG712/AD713</f>
        <v>15.866666666666667</v>
      </c>
      <c r="I712" s="17">
        <f>C711*AH712/AD713</f>
        <v>78.266666666666666</v>
      </c>
      <c r="J712" s="17">
        <f>C711*AI712/AD713</f>
        <v>0</v>
      </c>
      <c r="K712" s="17">
        <f>C711*AJ712/AD713</f>
        <v>0</v>
      </c>
      <c r="L712" s="17">
        <f>C711*AK712/AD713</f>
        <v>0</v>
      </c>
      <c r="M712" s="17">
        <f>C711*AL712/AD713</f>
        <v>0</v>
      </c>
      <c r="N712" s="17">
        <f>C711*AM712/AD713</f>
        <v>0</v>
      </c>
      <c r="O712" s="17">
        <f>C711*AN712/AD713</f>
        <v>0</v>
      </c>
      <c r="P712" s="17">
        <f>C711*AO712/AD713</f>
        <v>0</v>
      </c>
      <c r="Q712" s="17">
        <f>C711*AP712/AD713</f>
        <v>0</v>
      </c>
      <c r="R712" s="17">
        <f>C711*AQ712/AD713</f>
        <v>0</v>
      </c>
      <c r="S712" s="17">
        <f>C711*AR712/AD713</f>
        <v>0</v>
      </c>
      <c r="T712" s="17">
        <f>C711*AS712/AD713</f>
        <v>0</v>
      </c>
      <c r="U712" s="17">
        <f>C711*AT712/AD713</f>
        <v>0</v>
      </c>
      <c r="V712" s="17">
        <f>C711*AU712/AD713</f>
        <v>0</v>
      </c>
      <c r="W712" s="17">
        <f>C711*AV712/AD713</f>
        <v>0</v>
      </c>
      <c r="X712" s="17"/>
      <c r="Y712" s="17"/>
      <c r="AB712" s="70" t="s">
        <v>109</v>
      </c>
      <c r="AC712" s="101">
        <v>30</v>
      </c>
      <c r="AD712" s="101">
        <v>30</v>
      </c>
      <c r="AE712" s="102">
        <v>2</v>
      </c>
      <c r="AF712" s="103">
        <v>0.4</v>
      </c>
      <c r="AG712" s="103">
        <v>11.9</v>
      </c>
      <c r="AH712" s="103">
        <v>58.7</v>
      </c>
      <c r="AI712" s="17"/>
      <c r="AJ712" s="17"/>
      <c r="AK712" s="17"/>
      <c r="AL712" s="17"/>
      <c r="AM712" s="17"/>
      <c r="AN712" s="17"/>
      <c r="AO712" s="17"/>
      <c r="AP712" s="17"/>
      <c r="AQ712" s="17"/>
      <c r="AR712" s="17"/>
      <c r="AS712" s="17"/>
      <c r="AT712" s="17"/>
      <c r="AU712" s="17"/>
      <c r="AV712" s="17"/>
    </row>
    <row r="713" spans="1:49" x14ac:dyDescent="0.3">
      <c r="A713" s="17"/>
      <c r="B713" s="69" t="s">
        <v>40</v>
      </c>
      <c r="C713" s="92"/>
      <c r="D713" s="17"/>
      <c r="E713" s="17"/>
      <c r="F713" s="18">
        <f>SUM(F712)</f>
        <v>2.6666666666666665</v>
      </c>
      <c r="G713" s="18">
        <f t="shared" ref="G713:W713" si="624">SUM(G712)</f>
        <v>0.53333333333333333</v>
      </c>
      <c r="H713" s="18">
        <f t="shared" si="624"/>
        <v>15.866666666666667</v>
      </c>
      <c r="I713" s="18">
        <f t="shared" si="624"/>
        <v>78.266666666666666</v>
      </c>
      <c r="J713" s="18">
        <f t="shared" si="624"/>
        <v>0</v>
      </c>
      <c r="K713" s="18">
        <f t="shared" si="624"/>
        <v>0</v>
      </c>
      <c r="L713" s="18">
        <f t="shared" si="624"/>
        <v>0</v>
      </c>
      <c r="M713" s="18">
        <f t="shared" si="624"/>
        <v>0</v>
      </c>
      <c r="N713" s="18">
        <f t="shared" si="624"/>
        <v>0</v>
      </c>
      <c r="O713" s="18">
        <f t="shared" si="624"/>
        <v>0</v>
      </c>
      <c r="P713" s="18">
        <f t="shared" si="624"/>
        <v>0</v>
      </c>
      <c r="Q713" s="18">
        <f t="shared" si="624"/>
        <v>0</v>
      </c>
      <c r="R713" s="18">
        <f t="shared" si="624"/>
        <v>0</v>
      </c>
      <c r="S713" s="18">
        <f t="shared" si="624"/>
        <v>0</v>
      </c>
      <c r="T713" s="18">
        <f t="shared" si="624"/>
        <v>0</v>
      </c>
      <c r="U713" s="18">
        <f t="shared" si="624"/>
        <v>0</v>
      </c>
      <c r="V713" s="18">
        <f t="shared" si="624"/>
        <v>0</v>
      </c>
      <c r="W713" s="18">
        <f t="shared" si="624"/>
        <v>0</v>
      </c>
      <c r="X713" s="17"/>
      <c r="Y713" s="17"/>
      <c r="AB713" s="87" t="s">
        <v>40</v>
      </c>
      <c r="AC713" s="100">
        <v>30</v>
      </c>
      <c r="AD713" s="100">
        <v>30</v>
      </c>
      <c r="AE713" s="104">
        <f>AE712</f>
        <v>2</v>
      </c>
      <c r="AF713" s="104">
        <f t="shared" ref="AF713:AV713" si="625">AF712</f>
        <v>0.4</v>
      </c>
      <c r="AG713" s="104">
        <f t="shared" si="625"/>
        <v>11.9</v>
      </c>
      <c r="AH713" s="104">
        <f t="shared" si="625"/>
        <v>58.7</v>
      </c>
      <c r="AI713" s="104">
        <f t="shared" si="625"/>
        <v>0</v>
      </c>
      <c r="AJ713" s="104">
        <f t="shared" si="625"/>
        <v>0</v>
      </c>
      <c r="AK713" s="104">
        <f t="shared" si="625"/>
        <v>0</v>
      </c>
      <c r="AL713" s="104">
        <f t="shared" si="625"/>
        <v>0</v>
      </c>
      <c r="AM713" s="104">
        <f t="shared" si="625"/>
        <v>0</v>
      </c>
      <c r="AN713" s="104">
        <f t="shared" si="625"/>
        <v>0</v>
      </c>
      <c r="AO713" s="104">
        <f t="shared" si="625"/>
        <v>0</v>
      </c>
      <c r="AP713" s="104">
        <f t="shared" si="625"/>
        <v>0</v>
      </c>
      <c r="AQ713" s="104">
        <f t="shared" si="625"/>
        <v>0</v>
      </c>
      <c r="AR713" s="104">
        <f t="shared" si="625"/>
        <v>0</v>
      </c>
      <c r="AS713" s="104">
        <f t="shared" si="625"/>
        <v>0</v>
      </c>
      <c r="AT713" s="104">
        <f t="shared" si="625"/>
        <v>0</v>
      </c>
      <c r="AU713" s="104">
        <f t="shared" si="625"/>
        <v>0</v>
      </c>
      <c r="AV713" s="104">
        <f t="shared" si="625"/>
        <v>0</v>
      </c>
    </row>
    <row r="714" spans="1:49" ht="18" x14ac:dyDescent="0.35">
      <c r="A714" s="110" t="s">
        <v>133</v>
      </c>
      <c r="B714" s="110"/>
      <c r="C714" s="119">
        <f>SUM(C670:C713)</f>
        <v>640</v>
      </c>
      <c r="D714" s="119">
        <f t="shared" ref="D714:E714" si="626">SUM(D670:D713)</f>
        <v>978.93266666666682</v>
      </c>
      <c r="E714" s="119">
        <f t="shared" si="626"/>
        <v>919.37266666666676</v>
      </c>
      <c r="F714" s="134">
        <f>SUM(F681+F687+F696+F703+F710+F713)</f>
        <v>52.082666666666668</v>
      </c>
      <c r="G714" s="134">
        <f t="shared" ref="G714:W714" si="627">SUM(G680+G687+G696+G703+G710+G713)</f>
        <v>23.369666666666671</v>
      </c>
      <c r="H714" s="134">
        <f t="shared" si="627"/>
        <v>57.426999999999992</v>
      </c>
      <c r="I714" s="134">
        <f t="shared" si="627"/>
        <v>551.20833333333337</v>
      </c>
      <c r="J714" s="134">
        <f t="shared" si="627"/>
        <v>0.28283333333333333</v>
      </c>
      <c r="K714" s="134">
        <f t="shared" si="627"/>
        <v>1.8811666666666667</v>
      </c>
      <c r="L714" s="134">
        <f t="shared" si="627"/>
        <v>5256.4349999999986</v>
      </c>
      <c r="M714" s="134">
        <f t="shared" si="627"/>
        <v>7.0833333333333331E-2</v>
      </c>
      <c r="N714" s="134">
        <f t="shared" si="627"/>
        <v>32.11033333333333</v>
      </c>
      <c r="O714" s="134">
        <f t="shared" si="627"/>
        <v>779.47166666666658</v>
      </c>
      <c r="P714" s="134">
        <f t="shared" si="627"/>
        <v>469.68366666666668</v>
      </c>
      <c r="Q714" s="134">
        <f t="shared" si="627"/>
        <v>75.765000000000001</v>
      </c>
      <c r="R714" s="134">
        <f t="shared" si="627"/>
        <v>35.806666666666672</v>
      </c>
      <c r="S714" s="134">
        <f t="shared" si="627"/>
        <v>353.4083333333333</v>
      </c>
      <c r="T714" s="134">
        <f t="shared" si="627"/>
        <v>7.187833333333332</v>
      </c>
      <c r="U714" s="134">
        <f t="shared" si="627"/>
        <v>102.72666666666666</v>
      </c>
      <c r="V714" s="134">
        <f t="shared" si="627"/>
        <v>36.55983333333333</v>
      </c>
      <c r="W714" s="134">
        <f t="shared" si="627"/>
        <v>266.48</v>
      </c>
      <c r="X714" s="110"/>
      <c r="Y714" s="110"/>
    </row>
    <row r="715" spans="1:49" ht="18" x14ac:dyDescent="0.35">
      <c r="A715" s="110" t="s">
        <v>144</v>
      </c>
      <c r="B715" s="110"/>
      <c r="C715" s="119"/>
      <c r="D715" s="110"/>
      <c r="E715" s="110"/>
      <c r="F715" s="110"/>
      <c r="G715" s="110"/>
      <c r="H715" s="110"/>
      <c r="I715" s="110"/>
      <c r="J715" s="110"/>
      <c r="K715" s="110"/>
      <c r="L715" s="110"/>
      <c r="M715" s="110"/>
      <c r="N715" s="110"/>
      <c r="O715" s="110"/>
      <c r="P715" s="110"/>
      <c r="Q715" s="110"/>
      <c r="R715" s="110"/>
      <c r="S715" s="110"/>
      <c r="T715" s="110"/>
      <c r="U715" s="110"/>
      <c r="V715" s="110"/>
      <c r="W715" s="110"/>
      <c r="X715" s="110"/>
      <c r="Y715" s="110"/>
    </row>
    <row r="716" spans="1:49" x14ac:dyDescent="0.3">
      <c r="A716" s="17" t="s">
        <v>145</v>
      </c>
      <c r="B716" s="17"/>
      <c r="C716" s="92">
        <v>40</v>
      </c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t="s">
        <v>146</v>
      </c>
      <c r="Y716" s="17">
        <v>25</v>
      </c>
      <c r="AA716" t="s">
        <v>145</v>
      </c>
      <c r="AW716" t="s">
        <v>146</v>
      </c>
    </row>
    <row r="717" spans="1:49" x14ac:dyDescent="0.3">
      <c r="A717" s="17"/>
      <c r="B717" s="70" t="s">
        <v>51</v>
      </c>
      <c r="C717" s="92"/>
      <c r="D717" s="67">
        <f>C$716*AC717/AD$724</f>
        <v>53.333333333333336</v>
      </c>
      <c r="E717" s="17">
        <f>C$704*AD717/AD$710</f>
        <v>36</v>
      </c>
      <c r="F717" s="17">
        <f>$C$716*AE717/$AD$724</f>
        <v>0.4</v>
      </c>
      <c r="G717" s="17">
        <f t="shared" ref="G717:W723" si="628">$C$716*AF717/$AD$724</f>
        <v>0</v>
      </c>
      <c r="H717" s="17">
        <f t="shared" si="628"/>
        <v>1.8666666666666667</v>
      </c>
      <c r="I717" s="17">
        <f t="shared" si="628"/>
        <v>9.1999999999999993</v>
      </c>
      <c r="J717" s="17">
        <f t="shared" si="628"/>
        <v>1.3333333333333334E-2</v>
      </c>
      <c r="K717" s="17">
        <f t="shared" si="628"/>
        <v>1.3333333333333334E-2</v>
      </c>
      <c r="L717" s="17">
        <f t="shared" si="628"/>
        <v>360</v>
      </c>
      <c r="M717" s="17">
        <f t="shared" si="628"/>
        <v>0</v>
      </c>
      <c r="N717" s="17">
        <f t="shared" si="628"/>
        <v>0.6</v>
      </c>
      <c r="O717" s="17">
        <f t="shared" si="628"/>
        <v>4.8</v>
      </c>
      <c r="P717" s="17">
        <f t="shared" si="628"/>
        <v>49.333333333333336</v>
      </c>
      <c r="Q717" s="17">
        <f t="shared" si="628"/>
        <v>7.2</v>
      </c>
      <c r="R717" s="17">
        <f t="shared" si="628"/>
        <v>9.8666666666666671</v>
      </c>
      <c r="S717" s="17">
        <f t="shared" si="628"/>
        <v>14.666666666666666</v>
      </c>
      <c r="T717" s="17">
        <f t="shared" si="628"/>
        <v>0.18666666666666668</v>
      </c>
      <c r="U717" s="17">
        <f t="shared" si="628"/>
        <v>1.4666666666666666</v>
      </c>
      <c r="V717" s="17">
        <f t="shared" si="628"/>
        <v>2.6666666666666668E-2</v>
      </c>
      <c r="W717" s="17">
        <f t="shared" si="628"/>
        <v>16</v>
      </c>
      <c r="X717" t="s">
        <v>146</v>
      </c>
      <c r="Y717" s="17">
        <v>25</v>
      </c>
      <c r="AB717" s="86" t="s">
        <v>51</v>
      </c>
      <c r="AC717" s="299">
        <v>40</v>
      </c>
      <c r="AD717" s="299">
        <v>30</v>
      </c>
      <c r="AE717" s="56">
        <v>0.3</v>
      </c>
      <c r="AF717" s="57">
        <v>0</v>
      </c>
      <c r="AG717" s="56">
        <v>1.4</v>
      </c>
      <c r="AH717" s="56">
        <v>6.9</v>
      </c>
      <c r="AI717" s="71">
        <v>0.01</v>
      </c>
      <c r="AJ717" s="71">
        <v>0.01</v>
      </c>
      <c r="AK717" s="19">
        <v>270</v>
      </c>
      <c r="AL717" s="57">
        <v>0</v>
      </c>
      <c r="AM717" s="71">
        <v>0.45</v>
      </c>
      <c r="AN717" s="56">
        <v>3.6</v>
      </c>
      <c r="AO717" s="57">
        <v>37</v>
      </c>
      <c r="AP717" s="56">
        <v>5.4</v>
      </c>
      <c r="AQ717" s="56">
        <v>7.4</v>
      </c>
      <c r="AR717" s="57">
        <v>11</v>
      </c>
      <c r="AS717" s="71">
        <v>0.14000000000000001</v>
      </c>
      <c r="AT717" s="24">
        <v>1.1000000000000001</v>
      </c>
      <c r="AU717" s="71">
        <v>0.02</v>
      </c>
      <c r="AV717" s="19">
        <v>12</v>
      </c>
    </row>
    <row r="718" spans="1:49" ht="41.4" x14ac:dyDescent="0.3">
      <c r="A718" s="17"/>
      <c r="B718" s="70" t="s">
        <v>50</v>
      </c>
      <c r="C718" s="92"/>
      <c r="D718" s="67">
        <f t="shared" ref="D718:D723" si="629">C$716*AC718/AD$724</f>
        <v>9.0666666666666664</v>
      </c>
      <c r="E718" s="17">
        <f t="shared" ref="E718:E723" si="630">C$704*AD718/AD$710</f>
        <v>6.48</v>
      </c>
      <c r="F718" s="17">
        <f t="shared" ref="F718:F723" si="631">$C$716*AE718/$AD$724</f>
        <v>0.13333333333333333</v>
      </c>
      <c r="G718" s="17">
        <f t="shared" si="628"/>
        <v>0</v>
      </c>
      <c r="H718" s="17">
        <f t="shared" si="628"/>
        <v>0.53333333333333333</v>
      </c>
      <c r="I718" s="17">
        <f t="shared" si="628"/>
        <v>2.6666666666666665</v>
      </c>
      <c r="J718" s="17">
        <f t="shared" si="628"/>
        <v>0</v>
      </c>
      <c r="K718" s="17">
        <f t="shared" si="628"/>
        <v>0</v>
      </c>
      <c r="L718" s="17">
        <f t="shared" si="628"/>
        <v>0</v>
      </c>
      <c r="M718" s="17">
        <f t="shared" si="628"/>
        <v>0</v>
      </c>
      <c r="N718" s="17">
        <f t="shared" si="628"/>
        <v>0.29333333333333333</v>
      </c>
      <c r="O718" s="17">
        <f t="shared" si="628"/>
        <v>0.26666666666666666</v>
      </c>
      <c r="P718" s="17">
        <f t="shared" si="628"/>
        <v>10.4</v>
      </c>
      <c r="Q718" s="17">
        <f t="shared" si="628"/>
        <v>2</v>
      </c>
      <c r="R718" s="17">
        <f t="shared" si="628"/>
        <v>0.93333333333333335</v>
      </c>
      <c r="S718" s="17">
        <f t="shared" si="628"/>
        <v>3.6</v>
      </c>
      <c r="T718" s="17">
        <f t="shared" si="628"/>
        <v>5.3333333333333337E-2</v>
      </c>
      <c r="U718" s="17">
        <f t="shared" si="628"/>
        <v>0.26666666666666666</v>
      </c>
      <c r="V718" s="17">
        <f t="shared" si="628"/>
        <v>2.6666666666666668E-2</v>
      </c>
      <c r="W718" s="17">
        <f t="shared" si="628"/>
        <v>2.2666666666666666</v>
      </c>
      <c r="X718" s="17"/>
      <c r="Y718" s="17"/>
      <c r="AB718" s="86" t="s">
        <v>50</v>
      </c>
      <c r="AC718" s="56">
        <v>6.8</v>
      </c>
      <c r="AD718" s="56">
        <v>5.4</v>
      </c>
      <c r="AE718" s="56">
        <v>0.1</v>
      </c>
      <c r="AF718" s="57">
        <v>0</v>
      </c>
      <c r="AG718" s="56">
        <v>0.4</v>
      </c>
      <c r="AH718" s="57">
        <v>2</v>
      </c>
      <c r="AI718" s="57">
        <v>0</v>
      </c>
      <c r="AJ718" s="57">
        <v>0</v>
      </c>
      <c r="AK718" s="19">
        <v>0</v>
      </c>
      <c r="AL718" s="57">
        <v>0</v>
      </c>
      <c r="AM718" s="71">
        <v>0.22</v>
      </c>
      <c r="AN718" s="56">
        <v>0.2</v>
      </c>
      <c r="AO718" s="56">
        <v>7.8</v>
      </c>
      <c r="AP718" s="56">
        <v>1.5</v>
      </c>
      <c r="AQ718" s="56">
        <v>0.7</v>
      </c>
      <c r="AR718" s="56">
        <v>2.7</v>
      </c>
      <c r="AS718" s="71">
        <v>0.04</v>
      </c>
      <c r="AT718" s="24">
        <v>0.2</v>
      </c>
      <c r="AU718" s="71">
        <v>0.02</v>
      </c>
      <c r="AV718" s="20">
        <v>1.7</v>
      </c>
    </row>
    <row r="719" spans="1:49" ht="15" customHeight="1" x14ac:dyDescent="0.3">
      <c r="A719" s="17"/>
      <c r="B719" s="70" t="s">
        <v>53</v>
      </c>
      <c r="C719" s="92"/>
      <c r="D719" s="67">
        <f t="shared" si="629"/>
        <v>11.2</v>
      </c>
      <c r="E719" s="17">
        <f t="shared" si="630"/>
        <v>10.08</v>
      </c>
      <c r="F719" s="17">
        <f t="shared" si="631"/>
        <v>0.4</v>
      </c>
      <c r="G719" s="17">
        <f t="shared" si="628"/>
        <v>0</v>
      </c>
      <c r="H719" s="17">
        <f t="shared" si="628"/>
        <v>1.2</v>
      </c>
      <c r="I719" s="17">
        <f t="shared" si="628"/>
        <v>6.2666666666666666</v>
      </c>
      <c r="J719" s="17">
        <f t="shared" si="628"/>
        <v>0</v>
      </c>
      <c r="K719" s="17">
        <f t="shared" si="628"/>
        <v>0</v>
      </c>
      <c r="L719" s="17">
        <f t="shared" si="628"/>
        <v>13.466666666666667</v>
      </c>
      <c r="M719" s="17">
        <f t="shared" si="628"/>
        <v>0</v>
      </c>
      <c r="N719" s="17">
        <f t="shared" si="628"/>
        <v>1.1599999999999999</v>
      </c>
      <c r="O719" s="17">
        <f t="shared" si="628"/>
        <v>0.8</v>
      </c>
      <c r="P719" s="17">
        <f t="shared" si="628"/>
        <v>62.666666666666664</v>
      </c>
      <c r="Q719" s="17">
        <f t="shared" si="628"/>
        <v>2</v>
      </c>
      <c r="R719" s="17">
        <f t="shared" si="628"/>
        <v>4.5333333333333332</v>
      </c>
      <c r="S719" s="17">
        <f t="shared" si="628"/>
        <v>6.8</v>
      </c>
      <c r="T719" s="17">
        <f t="shared" si="628"/>
        <v>0.2</v>
      </c>
      <c r="U719" s="17">
        <f t="shared" si="628"/>
        <v>0</v>
      </c>
      <c r="V719" s="17">
        <f t="shared" si="628"/>
        <v>6.6666666666666666E-2</v>
      </c>
      <c r="W719" s="17">
        <f t="shared" si="628"/>
        <v>0</v>
      </c>
      <c r="X719" s="17"/>
      <c r="Y719" s="17"/>
      <c r="AB719" s="86" t="s">
        <v>53</v>
      </c>
      <c r="AC719" s="56">
        <v>8.4</v>
      </c>
      <c r="AD719" s="56">
        <v>8.4</v>
      </c>
      <c r="AE719" s="56">
        <v>0.3</v>
      </c>
      <c r="AF719" s="57">
        <v>0</v>
      </c>
      <c r="AG719" s="56">
        <v>0.9</v>
      </c>
      <c r="AH719" s="56">
        <v>4.7</v>
      </c>
      <c r="AI719" s="57">
        <v>0</v>
      </c>
      <c r="AJ719" s="57">
        <v>0</v>
      </c>
      <c r="AK719" s="20">
        <v>10.1</v>
      </c>
      <c r="AL719" s="57">
        <v>0</v>
      </c>
      <c r="AM719" s="71">
        <v>0.87</v>
      </c>
      <c r="AN719" s="56">
        <v>0.6</v>
      </c>
      <c r="AO719" s="57">
        <v>47</v>
      </c>
      <c r="AP719" s="56">
        <v>1.5</v>
      </c>
      <c r="AQ719" s="56">
        <v>3.4</v>
      </c>
      <c r="AR719" s="56">
        <v>5.0999999999999996</v>
      </c>
      <c r="AS719" s="71">
        <v>0.15</v>
      </c>
      <c r="AT719" s="25">
        <v>0</v>
      </c>
      <c r="AU719" s="71">
        <v>0.05</v>
      </c>
      <c r="AV719" s="19">
        <v>0</v>
      </c>
    </row>
    <row r="720" spans="1:49" ht="15" customHeight="1" x14ac:dyDescent="0.3">
      <c r="A720" s="17"/>
      <c r="B720" s="70" t="s">
        <v>36</v>
      </c>
      <c r="C720" s="92"/>
      <c r="D720" s="67">
        <f t="shared" si="629"/>
        <v>0.4</v>
      </c>
      <c r="E720" s="17">
        <f t="shared" si="630"/>
        <v>0.36</v>
      </c>
      <c r="F720" s="17">
        <f t="shared" si="631"/>
        <v>0</v>
      </c>
      <c r="G720" s="17">
        <f t="shared" si="628"/>
        <v>0</v>
      </c>
      <c r="H720" s="17">
        <f t="shared" si="628"/>
        <v>0.4</v>
      </c>
      <c r="I720" s="17">
        <f t="shared" si="628"/>
        <v>1.7333333333333334</v>
      </c>
      <c r="J720" s="17">
        <f t="shared" si="628"/>
        <v>0</v>
      </c>
      <c r="K720" s="17">
        <f t="shared" si="628"/>
        <v>0</v>
      </c>
      <c r="L720" s="17">
        <f t="shared" si="628"/>
        <v>0</v>
      </c>
      <c r="M720" s="17">
        <f t="shared" si="628"/>
        <v>0</v>
      </c>
      <c r="N720" s="17">
        <f t="shared" si="628"/>
        <v>0</v>
      </c>
      <c r="O720" s="17">
        <f t="shared" si="628"/>
        <v>0</v>
      </c>
      <c r="P720" s="17">
        <f t="shared" si="628"/>
        <v>0</v>
      </c>
      <c r="Q720" s="17">
        <f t="shared" si="628"/>
        <v>0</v>
      </c>
      <c r="R720" s="17">
        <f t="shared" si="628"/>
        <v>0</v>
      </c>
      <c r="S720" s="17">
        <f t="shared" si="628"/>
        <v>0</v>
      </c>
      <c r="T720" s="17">
        <f t="shared" si="628"/>
        <v>0</v>
      </c>
      <c r="U720" s="17">
        <f t="shared" si="628"/>
        <v>0</v>
      </c>
      <c r="V720" s="17">
        <f t="shared" si="628"/>
        <v>0</v>
      </c>
      <c r="W720" s="17">
        <f t="shared" si="628"/>
        <v>0</v>
      </c>
      <c r="X720" s="17"/>
      <c r="Y720" s="17"/>
      <c r="AB720" s="86" t="s">
        <v>36</v>
      </c>
      <c r="AC720" s="56">
        <v>0.3</v>
      </c>
      <c r="AD720" s="56">
        <v>0.3</v>
      </c>
      <c r="AE720" s="57">
        <v>0</v>
      </c>
      <c r="AF720" s="57">
        <v>0</v>
      </c>
      <c r="AG720" s="56">
        <v>0.3</v>
      </c>
      <c r="AH720" s="56">
        <v>1.3</v>
      </c>
      <c r="AI720" s="57">
        <v>0</v>
      </c>
      <c r="AJ720" s="57">
        <v>0</v>
      </c>
      <c r="AK720" s="19">
        <v>0</v>
      </c>
      <c r="AL720" s="57">
        <v>0</v>
      </c>
      <c r="AM720" s="57">
        <v>0</v>
      </c>
      <c r="AN720" s="57">
        <v>0</v>
      </c>
      <c r="AO720" s="57">
        <v>0</v>
      </c>
      <c r="AP720" s="57">
        <v>0</v>
      </c>
      <c r="AQ720" s="57">
        <v>0</v>
      </c>
      <c r="AR720" s="57">
        <v>0</v>
      </c>
      <c r="AS720" s="57">
        <v>0</v>
      </c>
      <c r="AT720" s="25">
        <v>0</v>
      </c>
      <c r="AU720" s="57">
        <v>0</v>
      </c>
      <c r="AV720" s="19">
        <v>0</v>
      </c>
    </row>
    <row r="721" spans="1:49" ht="15" customHeight="1" x14ac:dyDescent="0.3">
      <c r="A721" s="17"/>
      <c r="B721" s="70" t="s">
        <v>46</v>
      </c>
      <c r="C721" s="92"/>
      <c r="D721" s="67">
        <f t="shared" si="629"/>
        <v>8</v>
      </c>
      <c r="E721" s="17">
        <f t="shared" si="630"/>
        <v>7.2</v>
      </c>
      <c r="F721" s="17">
        <f t="shared" si="631"/>
        <v>0</v>
      </c>
      <c r="G721" s="17">
        <f t="shared" si="628"/>
        <v>2.8</v>
      </c>
      <c r="H721" s="17">
        <f t="shared" si="628"/>
        <v>0</v>
      </c>
      <c r="I721" s="17">
        <f t="shared" si="628"/>
        <v>25.333333333333332</v>
      </c>
      <c r="J721" s="17">
        <f t="shared" si="628"/>
        <v>0</v>
      </c>
      <c r="K721" s="17">
        <f t="shared" si="628"/>
        <v>0</v>
      </c>
      <c r="L721" s="17">
        <f t="shared" si="628"/>
        <v>0</v>
      </c>
      <c r="M721" s="17">
        <f t="shared" si="628"/>
        <v>0</v>
      </c>
      <c r="N721" s="17">
        <f t="shared" si="628"/>
        <v>0</v>
      </c>
      <c r="O721" s="17">
        <f t="shared" si="628"/>
        <v>0</v>
      </c>
      <c r="P721" s="17">
        <f t="shared" si="628"/>
        <v>0</v>
      </c>
      <c r="Q721" s="17">
        <f t="shared" si="628"/>
        <v>0</v>
      </c>
      <c r="R721" s="17">
        <f t="shared" si="628"/>
        <v>0</v>
      </c>
      <c r="S721" s="17">
        <f t="shared" si="628"/>
        <v>0</v>
      </c>
      <c r="T721" s="17">
        <f t="shared" si="628"/>
        <v>0</v>
      </c>
      <c r="U721" s="17">
        <f t="shared" si="628"/>
        <v>0</v>
      </c>
      <c r="V721" s="17">
        <f t="shared" si="628"/>
        <v>0</v>
      </c>
      <c r="W721" s="17">
        <f t="shared" si="628"/>
        <v>0</v>
      </c>
      <c r="X721" s="17"/>
      <c r="Y721" s="17"/>
      <c r="AB721" s="86" t="s">
        <v>46</v>
      </c>
      <c r="AC721" s="299">
        <v>6</v>
      </c>
      <c r="AD721" s="299">
        <v>6</v>
      </c>
      <c r="AE721" s="57">
        <v>0</v>
      </c>
      <c r="AF721" s="56">
        <v>2.1</v>
      </c>
      <c r="AG721" s="57">
        <v>0</v>
      </c>
      <c r="AH721" s="57">
        <v>19</v>
      </c>
      <c r="AI721" s="57">
        <v>0</v>
      </c>
      <c r="AJ721" s="57">
        <v>0</v>
      </c>
      <c r="AK721" s="19">
        <v>0</v>
      </c>
      <c r="AL721" s="57">
        <v>0</v>
      </c>
      <c r="AM721" s="57">
        <v>0</v>
      </c>
      <c r="AN721" s="57">
        <v>0</v>
      </c>
      <c r="AO721" s="57">
        <v>0</v>
      </c>
      <c r="AP721" s="57">
        <v>0</v>
      </c>
      <c r="AQ721" s="57">
        <v>0</v>
      </c>
      <c r="AR721" s="57">
        <v>0</v>
      </c>
      <c r="AS721" s="57">
        <v>0</v>
      </c>
      <c r="AT721" s="25">
        <v>0</v>
      </c>
      <c r="AU721" s="57">
        <v>0</v>
      </c>
      <c r="AV721" s="19">
        <v>0</v>
      </c>
    </row>
    <row r="722" spans="1:49" ht="15" customHeight="1" x14ac:dyDescent="0.3">
      <c r="A722" s="17"/>
      <c r="B722" s="70" t="s">
        <v>38</v>
      </c>
      <c r="C722" s="92"/>
      <c r="D722" s="67">
        <f t="shared" si="629"/>
        <v>0.66666666666666663</v>
      </c>
      <c r="E722" s="17">
        <f t="shared" si="630"/>
        <v>0.6</v>
      </c>
      <c r="F722" s="17">
        <f t="shared" si="631"/>
        <v>0</v>
      </c>
      <c r="G722" s="17">
        <f t="shared" si="628"/>
        <v>0</v>
      </c>
      <c r="H722" s="17">
        <f t="shared" si="628"/>
        <v>0</v>
      </c>
      <c r="I722" s="17">
        <f t="shared" si="628"/>
        <v>0</v>
      </c>
      <c r="J722" s="17">
        <f t="shared" si="628"/>
        <v>0</v>
      </c>
      <c r="K722" s="17">
        <f t="shared" si="628"/>
        <v>0</v>
      </c>
      <c r="L722" s="17">
        <f t="shared" si="628"/>
        <v>0</v>
      </c>
      <c r="M722" s="17">
        <f t="shared" si="628"/>
        <v>0</v>
      </c>
      <c r="N722" s="17">
        <f t="shared" si="628"/>
        <v>0</v>
      </c>
      <c r="O722" s="17">
        <f t="shared" si="628"/>
        <v>38.666666666666664</v>
      </c>
      <c r="P722" s="17">
        <f t="shared" si="628"/>
        <v>0</v>
      </c>
      <c r="Q722" s="17">
        <f t="shared" si="628"/>
        <v>0.4</v>
      </c>
      <c r="R722" s="17">
        <f t="shared" si="628"/>
        <v>0</v>
      </c>
      <c r="S722" s="17">
        <f t="shared" si="628"/>
        <v>0.13333333333333333</v>
      </c>
      <c r="T722" s="17">
        <f t="shared" si="628"/>
        <v>0</v>
      </c>
      <c r="U722" s="17">
        <f t="shared" si="628"/>
        <v>5.333333333333333</v>
      </c>
      <c r="V722" s="17">
        <f t="shared" si="628"/>
        <v>0</v>
      </c>
      <c r="W722" s="17">
        <f t="shared" si="628"/>
        <v>0</v>
      </c>
      <c r="X722" s="17"/>
      <c r="Y722" s="17"/>
      <c r="AB722" s="86" t="s">
        <v>38</v>
      </c>
      <c r="AC722" s="299">
        <v>0.5</v>
      </c>
      <c r="AD722" s="299">
        <v>0.5</v>
      </c>
      <c r="AE722" s="57">
        <v>0</v>
      </c>
      <c r="AF722" s="57">
        <v>0</v>
      </c>
      <c r="AG722" s="57">
        <v>0</v>
      </c>
      <c r="AH722" s="57">
        <v>0</v>
      </c>
      <c r="AI722" s="57">
        <v>0</v>
      </c>
      <c r="AJ722" s="57">
        <v>0</v>
      </c>
      <c r="AK722" s="19">
        <v>0</v>
      </c>
      <c r="AL722" s="57">
        <v>0</v>
      </c>
      <c r="AM722" s="57">
        <v>0</v>
      </c>
      <c r="AN722" s="57">
        <v>29</v>
      </c>
      <c r="AO722" s="57">
        <v>0</v>
      </c>
      <c r="AP722" s="56">
        <v>0.3</v>
      </c>
      <c r="AQ722" s="57">
        <v>0</v>
      </c>
      <c r="AR722" s="56">
        <v>0.1</v>
      </c>
      <c r="AS722" s="57">
        <v>0</v>
      </c>
      <c r="AT722" s="25">
        <v>4</v>
      </c>
      <c r="AU722" s="57">
        <v>0</v>
      </c>
      <c r="AV722" s="19">
        <v>0</v>
      </c>
    </row>
    <row r="723" spans="1:49" ht="15" customHeight="1" x14ac:dyDescent="0.3">
      <c r="A723" s="17"/>
      <c r="B723" s="70" t="s">
        <v>49</v>
      </c>
      <c r="C723" s="92"/>
      <c r="D723" s="67">
        <f t="shared" si="629"/>
        <v>0.13333333333333333</v>
      </c>
      <c r="E723" s="17">
        <f t="shared" si="630"/>
        <v>0.12</v>
      </c>
      <c r="F723" s="17">
        <f t="shared" si="631"/>
        <v>0</v>
      </c>
      <c r="G723" s="17">
        <f t="shared" si="628"/>
        <v>0</v>
      </c>
      <c r="H723" s="17">
        <f t="shared" si="628"/>
        <v>0</v>
      </c>
      <c r="I723" s="17">
        <f t="shared" si="628"/>
        <v>0</v>
      </c>
      <c r="J723" s="17">
        <f t="shared" si="628"/>
        <v>0</v>
      </c>
      <c r="K723" s="17">
        <f t="shared" si="628"/>
        <v>0</v>
      </c>
      <c r="L723" s="17">
        <f t="shared" si="628"/>
        <v>0</v>
      </c>
      <c r="M723" s="17">
        <f t="shared" si="628"/>
        <v>0</v>
      </c>
      <c r="N723" s="17">
        <f t="shared" si="628"/>
        <v>0.10666666666666667</v>
      </c>
      <c r="O723" s="17">
        <f t="shared" si="628"/>
        <v>0</v>
      </c>
      <c r="P723" s="17">
        <f t="shared" si="628"/>
        <v>0.26666666666666666</v>
      </c>
      <c r="Q723" s="17">
        <f t="shared" si="628"/>
        <v>0.26666666666666666</v>
      </c>
      <c r="R723" s="17">
        <f t="shared" si="628"/>
        <v>0</v>
      </c>
      <c r="S723" s="17">
        <f t="shared" si="628"/>
        <v>0</v>
      </c>
      <c r="T723" s="17">
        <f t="shared" si="628"/>
        <v>0</v>
      </c>
      <c r="U723" s="17">
        <f t="shared" si="628"/>
        <v>0</v>
      </c>
      <c r="V723" s="17">
        <f t="shared" si="628"/>
        <v>0</v>
      </c>
      <c r="W723" s="17">
        <f t="shared" si="628"/>
        <v>0</v>
      </c>
      <c r="X723" s="17"/>
      <c r="Y723" s="17"/>
      <c r="AB723" s="86" t="s">
        <v>49</v>
      </c>
      <c r="AC723" s="56">
        <v>0.1</v>
      </c>
      <c r="AD723" s="56">
        <v>0.1</v>
      </c>
      <c r="AE723" s="57">
        <v>0</v>
      </c>
      <c r="AF723" s="57">
        <v>0</v>
      </c>
      <c r="AG723" s="57">
        <v>0</v>
      </c>
      <c r="AH723" s="57">
        <v>0</v>
      </c>
      <c r="AI723" s="57">
        <v>0</v>
      </c>
      <c r="AJ723" s="57">
        <v>0</v>
      </c>
      <c r="AK723" s="19">
        <v>0</v>
      </c>
      <c r="AL723" s="57">
        <v>0</v>
      </c>
      <c r="AM723" s="71">
        <v>0.08</v>
      </c>
      <c r="AN723" s="57">
        <v>0</v>
      </c>
      <c r="AO723" s="56">
        <v>0.2</v>
      </c>
      <c r="AP723" s="56">
        <v>0.2</v>
      </c>
      <c r="AQ723" s="57">
        <v>0</v>
      </c>
      <c r="AR723" s="57">
        <v>0</v>
      </c>
      <c r="AS723" s="57">
        <v>0</v>
      </c>
      <c r="AT723" s="25">
        <v>0</v>
      </c>
      <c r="AU723" s="57">
        <v>0</v>
      </c>
      <c r="AV723" s="19">
        <v>0</v>
      </c>
    </row>
    <row r="724" spans="1:49" ht="15" customHeight="1" x14ac:dyDescent="0.3">
      <c r="A724" s="17"/>
      <c r="B724" s="69" t="s">
        <v>40</v>
      </c>
      <c r="C724" s="92"/>
      <c r="D724" s="17"/>
      <c r="E724" s="17"/>
      <c r="F724" s="18">
        <f>SUM(F717:F723)</f>
        <v>0.93333333333333335</v>
      </c>
      <c r="G724" s="18">
        <f t="shared" ref="G724:W724" si="632">SUM(G717:G723)</f>
        <v>2.8</v>
      </c>
      <c r="H724" s="18">
        <f t="shared" si="632"/>
        <v>3.9999999999999996</v>
      </c>
      <c r="I724" s="18">
        <f t="shared" si="632"/>
        <v>45.2</v>
      </c>
      <c r="J724" s="18">
        <f t="shared" si="632"/>
        <v>1.3333333333333334E-2</v>
      </c>
      <c r="K724" s="18">
        <f t="shared" si="632"/>
        <v>1.3333333333333334E-2</v>
      </c>
      <c r="L724" s="18">
        <f t="shared" si="632"/>
        <v>373.46666666666664</v>
      </c>
      <c r="M724" s="18">
        <f t="shared" si="632"/>
        <v>0</v>
      </c>
      <c r="N724" s="18">
        <f t="shared" si="632"/>
        <v>2.1599999999999997</v>
      </c>
      <c r="O724" s="18">
        <f t="shared" si="632"/>
        <v>44.533333333333331</v>
      </c>
      <c r="P724" s="18">
        <f t="shared" si="632"/>
        <v>122.66666666666667</v>
      </c>
      <c r="Q724" s="18">
        <f t="shared" si="632"/>
        <v>11.866666666666667</v>
      </c>
      <c r="R724" s="18">
        <f t="shared" si="632"/>
        <v>15.333333333333334</v>
      </c>
      <c r="S724" s="18">
        <f t="shared" si="632"/>
        <v>25.2</v>
      </c>
      <c r="T724" s="18">
        <f t="shared" si="632"/>
        <v>0.44000000000000006</v>
      </c>
      <c r="U724" s="18">
        <f t="shared" si="632"/>
        <v>7.0666666666666664</v>
      </c>
      <c r="V724" s="18">
        <f t="shared" si="632"/>
        <v>0.12</v>
      </c>
      <c r="W724" s="18">
        <f t="shared" si="632"/>
        <v>18.266666666666666</v>
      </c>
      <c r="X724" s="17"/>
      <c r="Y724" s="17"/>
      <c r="AB724" s="87" t="s">
        <v>40</v>
      </c>
      <c r="AC724" s="59"/>
      <c r="AD724" s="60">
        <v>30</v>
      </c>
      <c r="AE724" s="61">
        <v>0.7</v>
      </c>
      <c r="AF724" s="61">
        <v>2.1</v>
      </c>
      <c r="AG724" s="60">
        <v>3</v>
      </c>
      <c r="AH724" s="61">
        <v>33.9</v>
      </c>
      <c r="AI724" s="88">
        <v>0.01</v>
      </c>
      <c r="AJ724" s="88">
        <v>0.01</v>
      </c>
      <c r="AK724" s="23">
        <v>280</v>
      </c>
      <c r="AL724" s="60">
        <v>0</v>
      </c>
      <c r="AM724" s="88">
        <v>1.62</v>
      </c>
      <c r="AN724" s="60">
        <v>34</v>
      </c>
      <c r="AO724" s="60">
        <v>92</v>
      </c>
      <c r="AP724" s="61">
        <v>8.8000000000000007</v>
      </c>
      <c r="AQ724" s="60">
        <v>12</v>
      </c>
      <c r="AR724" s="60">
        <v>19</v>
      </c>
      <c r="AS724" s="88">
        <v>0.33</v>
      </c>
      <c r="AT724" s="26">
        <v>5.3</v>
      </c>
      <c r="AU724" s="88">
        <v>0.09</v>
      </c>
      <c r="AV724" s="23">
        <v>14</v>
      </c>
    </row>
    <row r="725" spans="1:49" x14ac:dyDescent="0.3">
      <c r="A725" s="17" t="s">
        <v>232</v>
      </c>
      <c r="B725" s="17"/>
      <c r="C725" s="92">
        <v>150</v>
      </c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 t="s">
        <v>233</v>
      </c>
      <c r="Y725" s="17">
        <v>57</v>
      </c>
      <c r="AA725" t="s">
        <v>232</v>
      </c>
      <c r="AW725" t="s">
        <v>233</v>
      </c>
    </row>
    <row r="726" spans="1:49" ht="15" customHeight="1" x14ac:dyDescent="0.3">
      <c r="A726" s="17"/>
      <c r="B726" s="70" t="s">
        <v>48</v>
      </c>
      <c r="C726" s="92"/>
      <c r="D726" s="67">
        <f>C$725*AC726/AD$732</f>
        <v>0.22500000000000001</v>
      </c>
      <c r="E726" s="17">
        <f>C$725*AD726/AD$732</f>
        <v>0.22500000000000001</v>
      </c>
      <c r="F726" s="17">
        <f>$C$725*AE726/$AD$732</f>
        <v>1.25</v>
      </c>
      <c r="G726" s="17">
        <f t="shared" ref="G726:W731" si="633">$C$725*AF726/$AD$732</f>
        <v>1</v>
      </c>
      <c r="H726" s="17">
        <f t="shared" si="633"/>
        <v>0.125</v>
      </c>
      <c r="I726" s="17">
        <f t="shared" si="633"/>
        <v>14.125</v>
      </c>
      <c r="J726" s="17">
        <f t="shared" si="633"/>
        <v>1.2500000000000001E-2</v>
      </c>
      <c r="K726" s="17">
        <f t="shared" si="633"/>
        <v>3.7499999999999999E-2</v>
      </c>
      <c r="L726" s="17">
        <f t="shared" si="633"/>
        <v>15.625</v>
      </c>
      <c r="M726" s="17">
        <f t="shared" si="633"/>
        <v>0.22500000000000001</v>
      </c>
      <c r="N726" s="17">
        <f t="shared" si="633"/>
        <v>0</v>
      </c>
      <c r="O726" s="17">
        <f t="shared" si="633"/>
        <v>10.125</v>
      </c>
      <c r="P726" s="17">
        <f t="shared" si="633"/>
        <v>11.625</v>
      </c>
      <c r="Q726" s="17">
        <f t="shared" si="633"/>
        <v>4.875</v>
      </c>
      <c r="R726" s="17">
        <f t="shared" si="633"/>
        <v>1</v>
      </c>
      <c r="S726" s="17">
        <f t="shared" si="633"/>
        <v>16.25</v>
      </c>
      <c r="T726" s="17">
        <f t="shared" si="633"/>
        <v>0.22500000000000001</v>
      </c>
      <c r="U726" s="17">
        <f t="shared" si="633"/>
        <v>2</v>
      </c>
      <c r="V726" s="17">
        <f t="shared" si="633"/>
        <v>2.7</v>
      </c>
      <c r="W726" s="17">
        <f t="shared" si="633"/>
        <v>5.5</v>
      </c>
      <c r="X726" s="17"/>
      <c r="Y726" s="17"/>
      <c r="AB726" s="86" t="s">
        <v>48</v>
      </c>
      <c r="AC726" s="57">
        <v>0.18</v>
      </c>
      <c r="AD726" s="57">
        <v>0.18</v>
      </c>
      <c r="AE726" s="56">
        <v>1</v>
      </c>
      <c r="AF726" s="56">
        <v>0.8</v>
      </c>
      <c r="AG726" s="56">
        <v>0.1</v>
      </c>
      <c r="AH726" s="56">
        <v>11.3</v>
      </c>
      <c r="AI726" s="71">
        <v>0.01</v>
      </c>
      <c r="AJ726" s="71">
        <v>0.03</v>
      </c>
      <c r="AK726" s="20">
        <v>12.5</v>
      </c>
      <c r="AL726" s="71">
        <v>0.18</v>
      </c>
      <c r="AM726" s="57">
        <v>0</v>
      </c>
      <c r="AN726" s="56">
        <v>8.1</v>
      </c>
      <c r="AO726" s="56">
        <v>9.3000000000000007</v>
      </c>
      <c r="AP726" s="56">
        <v>3.9</v>
      </c>
      <c r="AQ726" s="56">
        <v>0.8</v>
      </c>
      <c r="AR726" s="57">
        <v>13</v>
      </c>
      <c r="AS726" s="71">
        <v>0.18</v>
      </c>
      <c r="AT726" s="24">
        <v>1.6</v>
      </c>
      <c r="AU726" s="71">
        <v>2.16</v>
      </c>
      <c r="AV726" s="20">
        <v>4.4000000000000004</v>
      </c>
    </row>
    <row r="727" spans="1:49" ht="15" customHeight="1" x14ac:dyDescent="0.3">
      <c r="A727" s="17"/>
      <c r="B727" s="70" t="s">
        <v>68</v>
      </c>
      <c r="C727" s="92"/>
      <c r="D727" s="67">
        <f t="shared" ref="D727:D731" si="634">C$725*AC727/AD$732</f>
        <v>20</v>
      </c>
      <c r="E727" s="17">
        <f t="shared" ref="E727:E731" si="635">C$725*AD727/AD$732</f>
        <v>20</v>
      </c>
      <c r="F727" s="17">
        <f t="shared" ref="F727:F731" si="636">$C$725*AE727/$AD$732</f>
        <v>2.25</v>
      </c>
      <c r="G727" s="17">
        <f t="shared" si="633"/>
        <v>0.625</v>
      </c>
      <c r="H727" s="17">
        <f t="shared" si="633"/>
        <v>12.125</v>
      </c>
      <c r="I727" s="17">
        <f t="shared" si="633"/>
        <v>62.25</v>
      </c>
      <c r="J727" s="17">
        <f t="shared" si="633"/>
        <v>6.25E-2</v>
      </c>
      <c r="K727" s="17">
        <f t="shared" si="633"/>
        <v>1.2500000000000001E-2</v>
      </c>
      <c r="L727" s="17">
        <f t="shared" si="633"/>
        <v>0.36249999999999999</v>
      </c>
      <c r="M727" s="17">
        <f t="shared" si="633"/>
        <v>0</v>
      </c>
      <c r="N727" s="17">
        <f t="shared" si="633"/>
        <v>0</v>
      </c>
      <c r="O727" s="17">
        <f t="shared" si="633"/>
        <v>1.5</v>
      </c>
      <c r="P727" s="17">
        <f t="shared" si="633"/>
        <v>35</v>
      </c>
      <c r="Q727" s="17">
        <f t="shared" si="633"/>
        <v>4.75</v>
      </c>
      <c r="R727" s="17">
        <f t="shared" si="633"/>
        <v>15</v>
      </c>
      <c r="S727" s="17">
        <f t="shared" si="633"/>
        <v>40</v>
      </c>
      <c r="T727" s="17">
        <f t="shared" si="633"/>
        <v>0.47499999999999998</v>
      </c>
      <c r="U727" s="17">
        <f t="shared" si="633"/>
        <v>0.875</v>
      </c>
      <c r="V727" s="17">
        <f t="shared" si="633"/>
        <v>0.47499999999999998</v>
      </c>
      <c r="W727" s="17">
        <f t="shared" si="633"/>
        <v>5.625</v>
      </c>
      <c r="X727" s="17"/>
      <c r="Y727" s="17"/>
      <c r="AB727" s="86" t="s">
        <v>68</v>
      </c>
      <c r="AC727" s="57">
        <v>16</v>
      </c>
      <c r="AD727" s="57">
        <v>16</v>
      </c>
      <c r="AE727" s="56">
        <v>1.8</v>
      </c>
      <c r="AF727" s="56">
        <v>0.5</v>
      </c>
      <c r="AG727" s="56">
        <v>9.6999999999999993</v>
      </c>
      <c r="AH727" s="56">
        <v>49.8</v>
      </c>
      <c r="AI727" s="71">
        <v>0.05</v>
      </c>
      <c r="AJ727" s="71">
        <v>0.01</v>
      </c>
      <c r="AK727" s="21">
        <v>0.28999999999999998</v>
      </c>
      <c r="AL727" s="57">
        <v>0</v>
      </c>
      <c r="AM727" s="57">
        <v>0</v>
      </c>
      <c r="AN727" s="56">
        <v>1.2</v>
      </c>
      <c r="AO727" s="57">
        <v>28</v>
      </c>
      <c r="AP727" s="56">
        <v>3.8</v>
      </c>
      <c r="AQ727" s="57">
        <v>12</v>
      </c>
      <c r="AR727" s="57">
        <v>32</v>
      </c>
      <c r="AS727" s="71">
        <v>0.38</v>
      </c>
      <c r="AT727" s="24">
        <v>0.7</v>
      </c>
      <c r="AU727" s="71">
        <v>0.38</v>
      </c>
      <c r="AV727" s="20">
        <v>4.5</v>
      </c>
    </row>
    <row r="728" spans="1:49" x14ac:dyDescent="0.3">
      <c r="A728" s="17"/>
      <c r="B728" s="70" t="s">
        <v>72</v>
      </c>
      <c r="C728" s="92"/>
      <c r="D728" s="67">
        <f t="shared" si="634"/>
        <v>40</v>
      </c>
      <c r="E728" s="17">
        <f t="shared" si="635"/>
        <v>40</v>
      </c>
      <c r="F728" s="17">
        <f t="shared" si="636"/>
        <v>7.875</v>
      </c>
      <c r="G728" s="17">
        <f t="shared" si="633"/>
        <v>1.75</v>
      </c>
      <c r="H728" s="17">
        <f t="shared" si="633"/>
        <v>1.125</v>
      </c>
      <c r="I728" s="17">
        <f t="shared" si="633"/>
        <v>51.75</v>
      </c>
      <c r="J728" s="17">
        <f t="shared" si="633"/>
        <v>1.2500000000000001E-2</v>
      </c>
      <c r="K728" s="17">
        <f t="shared" si="633"/>
        <v>7.4999999999999997E-2</v>
      </c>
      <c r="L728" s="17">
        <f t="shared" si="633"/>
        <v>7.9249999999999998</v>
      </c>
      <c r="M728" s="17">
        <f t="shared" si="633"/>
        <v>0</v>
      </c>
      <c r="N728" s="17">
        <f t="shared" si="633"/>
        <v>7.4999999999999997E-2</v>
      </c>
      <c r="O728" s="17">
        <f t="shared" si="633"/>
        <v>12.5</v>
      </c>
      <c r="P728" s="17">
        <f t="shared" si="633"/>
        <v>37.5</v>
      </c>
      <c r="Q728" s="17">
        <f t="shared" si="633"/>
        <v>57.5</v>
      </c>
      <c r="R728" s="17">
        <f t="shared" si="633"/>
        <v>8</v>
      </c>
      <c r="S728" s="17">
        <f t="shared" si="633"/>
        <v>76.25</v>
      </c>
      <c r="T728" s="17">
        <f t="shared" si="633"/>
        <v>0.13750000000000001</v>
      </c>
      <c r="U728" s="17">
        <f t="shared" si="633"/>
        <v>3.625</v>
      </c>
      <c r="V728" s="17">
        <f t="shared" si="633"/>
        <v>10.5625</v>
      </c>
      <c r="W728" s="17">
        <f t="shared" si="633"/>
        <v>12.5</v>
      </c>
      <c r="X728" s="17"/>
      <c r="Y728" s="17"/>
      <c r="AB728" s="86" t="s">
        <v>72</v>
      </c>
      <c r="AC728" s="57">
        <v>32</v>
      </c>
      <c r="AD728" s="57">
        <v>32</v>
      </c>
      <c r="AE728" s="56">
        <v>6.3</v>
      </c>
      <c r="AF728" s="56">
        <v>1.4</v>
      </c>
      <c r="AG728" s="56">
        <v>0.9</v>
      </c>
      <c r="AH728" s="56">
        <v>41.4</v>
      </c>
      <c r="AI728" s="71">
        <v>0.01</v>
      </c>
      <c r="AJ728" s="71">
        <v>0.06</v>
      </c>
      <c r="AK728" s="21">
        <v>6.34</v>
      </c>
      <c r="AL728" s="57">
        <v>0</v>
      </c>
      <c r="AM728" s="71">
        <v>0.06</v>
      </c>
      <c r="AN728" s="57">
        <v>10</v>
      </c>
      <c r="AO728" s="57">
        <v>30</v>
      </c>
      <c r="AP728" s="57">
        <v>46</v>
      </c>
      <c r="AQ728" s="56">
        <v>6.4</v>
      </c>
      <c r="AR728" s="57">
        <v>61</v>
      </c>
      <c r="AS728" s="71">
        <v>0.11</v>
      </c>
      <c r="AT728" s="24">
        <v>2.9</v>
      </c>
      <c r="AU728" s="71">
        <v>8.4499999999999993</v>
      </c>
      <c r="AV728" s="19">
        <v>10</v>
      </c>
    </row>
    <row r="729" spans="1:49" ht="15" customHeight="1" x14ac:dyDescent="0.3">
      <c r="A729" s="17"/>
      <c r="B729" s="70" t="s">
        <v>37</v>
      </c>
      <c r="C729" s="92"/>
      <c r="D729" s="67">
        <f t="shared" si="634"/>
        <v>3</v>
      </c>
      <c r="E729" s="17">
        <f t="shared" si="635"/>
        <v>3</v>
      </c>
      <c r="F729" s="17">
        <f t="shared" si="636"/>
        <v>0</v>
      </c>
      <c r="G729" s="17">
        <f t="shared" si="633"/>
        <v>1.875</v>
      </c>
      <c r="H729" s="17">
        <f t="shared" si="633"/>
        <v>0</v>
      </c>
      <c r="I729" s="17">
        <f t="shared" si="633"/>
        <v>17.5</v>
      </c>
      <c r="J729" s="17">
        <f t="shared" si="633"/>
        <v>0</v>
      </c>
      <c r="K729" s="17">
        <f t="shared" si="633"/>
        <v>0</v>
      </c>
      <c r="L729" s="17">
        <f t="shared" si="633"/>
        <v>8.1000000000000014</v>
      </c>
      <c r="M729" s="17">
        <f t="shared" si="633"/>
        <v>3.7499999999999999E-2</v>
      </c>
      <c r="N729" s="17">
        <f t="shared" si="633"/>
        <v>0</v>
      </c>
      <c r="O729" s="17">
        <f t="shared" si="633"/>
        <v>0.375</v>
      </c>
      <c r="P729" s="17">
        <f t="shared" si="633"/>
        <v>0.75</v>
      </c>
      <c r="Q729" s="17">
        <f t="shared" si="633"/>
        <v>0.625</v>
      </c>
      <c r="R729" s="17">
        <f t="shared" si="633"/>
        <v>0</v>
      </c>
      <c r="S729" s="17">
        <f t="shared" si="633"/>
        <v>0.75</v>
      </c>
      <c r="T729" s="17">
        <f t="shared" si="633"/>
        <v>1.2500000000000001E-2</v>
      </c>
      <c r="U729" s="17">
        <f t="shared" si="633"/>
        <v>0</v>
      </c>
      <c r="V729" s="17">
        <f t="shared" si="633"/>
        <v>2.5000000000000001E-2</v>
      </c>
      <c r="W729" s="17">
        <f t="shared" si="633"/>
        <v>0.125</v>
      </c>
      <c r="X729" s="17"/>
      <c r="Y729" s="17"/>
      <c r="AB729" s="86" t="s">
        <v>37</v>
      </c>
      <c r="AC729" s="56">
        <v>2.4</v>
      </c>
      <c r="AD729" s="56">
        <v>2.4</v>
      </c>
      <c r="AE729" s="57">
        <v>0</v>
      </c>
      <c r="AF729" s="56">
        <v>1.5</v>
      </c>
      <c r="AG729" s="57">
        <v>0</v>
      </c>
      <c r="AH729" s="57">
        <v>14</v>
      </c>
      <c r="AI729" s="57">
        <v>0</v>
      </c>
      <c r="AJ729" s="57">
        <v>0</v>
      </c>
      <c r="AK729" s="21">
        <v>6.48</v>
      </c>
      <c r="AL729" s="71">
        <v>0.03</v>
      </c>
      <c r="AM729" s="57">
        <v>0</v>
      </c>
      <c r="AN729" s="56">
        <v>0.3</v>
      </c>
      <c r="AO729" s="56">
        <v>0.6</v>
      </c>
      <c r="AP729" s="56">
        <v>0.5</v>
      </c>
      <c r="AQ729" s="57">
        <v>0</v>
      </c>
      <c r="AR729" s="56">
        <v>0.6</v>
      </c>
      <c r="AS729" s="71">
        <v>0.01</v>
      </c>
      <c r="AT729" s="25">
        <v>0</v>
      </c>
      <c r="AU729" s="71">
        <v>0.02</v>
      </c>
      <c r="AV729" s="20">
        <v>0.1</v>
      </c>
    </row>
    <row r="730" spans="1:49" ht="15" customHeight="1" x14ac:dyDescent="0.3">
      <c r="A730" s="17"/>
      <c r="B730" s="70" t="s">
        <v>38</v>
      </c>
      <c r="C730" s="92"/>
      <c r="D730" s="67">
        <f t="shared" si="634"/>
        <v>0.25</v>
      </c>
      <c r="E730" s="17">
        <f t="shared" si="635"/>
        <v>0.25</v>
      </c>
      <c r="F730" s="17">
        <f t="shared" si="636"/>
        <v>0</v>
      </c>
      <c r="G730" s="17">
        <f t="shared" si="633"/>
        <v>0</v>
      </c>
      <c r="H730" s="17">
        <f t="shared" si="633"/>
        <v>0</v>
      </c>
      <c r="I730" s="17">
        <f t="shared" si="633"/>
        <v>0</v>
      </c>
      <c r="J730" s="17">
        <f t="shared" si="633"/>
        <v>0</v>
      </c>
      <c r="K730" s="17">
        <f t="shared" si="633"/>
        <v>0</v>
      </c>
      <c r="L730" s="17">
        <f t="shared" si="633"/>
        <v>0</v>
      </c>
      <c r="M730" s="17">
        <f t="shared" si="633"/>
        <v>0</v>
      </c>
      <c r="N730" s="17">
        <f t="shared" si="633"/>
        <v>0</v>
      </c>
      <c r="O730" s="17">
        <f t="shared" si="633"/>
        <v>88.75</v>
      </c>
      <c r="P730" s="17">
        <f t="shared" si="633"/>
        <v>0</v>
      </c>
      <c r="Q730" s="17">
        <f t="shared" si="633"/>
        <v>1</v>
      </c>
      <c r="R730" s="17">
        <f t="shared" si="633"/>
        <v>0</v>
      </c>
      <c r="S730" s="17">
        <f t="shared" si="633"/>
        <v>0.25</v>
      </c>
      <c r="T730" s="17">
        <f t="shared" si="633"/>
        <v>1.2500000000000001E-2</v>
      </c>
      <c r="U730" s="17">
        <f t="shared" si="633"/>
        <v>12</v>
      </c>
      <c r="V730" s="17">
        <f t="shared" si="633"/>
        <v>0</v>
      </c>
      <c r="W730" s="17">
        <f t="shared" si="633"/>
        <v>0</v>
      </c>
      <c r="X730" s="17"/>
      <c r="Y730" s="17"/>
      <c r="AB730" s="86" t="s">
        <v>38</v>
      </c>
      <c r="AC730" s="56">
        <v>0.2</v>
      </c>
      <c r="AD730" s="56">
        <v>0.2</v>
      </c>
      <c r="AE730" s="57">
        <v>0</v>
      </c>
      <c r="AF730" s="57">
        <v>0</v>
      </c>
      <c r="AG730" s="57">
        <v>0</v>
      </c>
      <c r="AH730" s="57">
        <v>0</v>
      </c>
      <c r="AI730" s="57">
        <v>0</v>
      </c>
      <c r="AJ730" s="57">
        <v>0</v>
      </c>
      <c r="AK730" s="19">
        <v>0</v>
      </c>
      <c r="AL730" s="57">
        <v>0</v>
      </c>
      <c r="AM730" s="57">
        <v>0</v>
      </c>
      <c r="AN730" s="57">
        <v>71</v>
      </c>
      <c r="AO730" s="57">
        <v>0</v>
      </c>
      <c r="AP730" s="56">
        <v>0.8</v>
      </c>
      <c r="AQ730" s="57">
        <v>0</v>
      </c>
      <c r="AR730" s="56">
        <v>0.2</v>
      </c>
      <c r="AS730" s="71">
        <v>0.01</v>
      </c>
      <c r="AT730" s="24">
        <v>9.6</v>
      </c>
      <c r="AU730" s="57">
        <v>0</v>
      </c>
      <c r="AV730" s="19">
        <v>0</v>
      </c>
    </row>
    <row r="731" spans="1:49" x14ac:dyDescent="0.3">
      <c r="A731" s="17"/>
      <c r="B731" s="70" t="s">
        <v>39</v>
      </c>
      <c r="C731" s="92"/>
      <c r="D731" s="67">
        <f t="shared" si="634"/>
        <v>84</v>
      </c>
      <c r="E731" s="17">
        <f t="shared" si="635"/>
        <v>84</v>
      </c>
      <c r="F731" s="17">
        <f t="shared" si="636"/>
        <v>0</v>
      </c>
      <c r="G731" s="17">
        <f t="shared" si="633"/>
        <v>0</v>
      </c>
      <c r="H731" s="17">
        <f t="shared" si="633"/>
        <v>0</v>
      </c>
      <c r="I731" s="17">
        <f t="shared" si="633"/>
        <v>0</v>
      </c>
      <c r="J731" s="17">
        <f t="shared" si="633"/>
        <v>0</v>
      </c>
      <c r="K731" s="17">
        <f t="shared" si="633"/>
        <v>0</v>
      </c>
      <c r="L731" s="17">
        <f t="shared" si="633"/>
        <v>0</v>
      </c>
      <c r="M731" s="17">
        <f t="shared" si="633"/>
        <v>0</v>
      </c>
      <c r="N731" s="17">
        <f t="shared" si="633"/>
        <v>0</v>
      </c>
      <c r="O731" s="17">
        <f t="shared" si="633"/>
        <v>0</v>
      </c>
      <c r="P731" s="17">
        <f t="shared" si="633"/>
        <v>0</v>
      </c>
      <c r="Q731" s="17">
        <f t="shared" si="633"/>
        <v>0</v>
      </c>
      <c r="R731" s="17">
        <f t="shared" si="633"/>
        <v>0</v>
      </c>
      <c r="S731" s="17">
        <f t="shared" si="633"/>
        <v>0</v>
      </c>
      <c r="T731" s="17">
        <f t="shared" si="633"/>
        <v>0</v>
      </c>
      <c r="U731" s="17">
        <f t="shared" si="633"/>
        <v>0</v>
      </c>
      <c r="V731" s="17">
        <f t="shared" si="633"/>
        <v>0</v>
      </c>
      <c r="W731" s="17">
        <f t="shared" si="633"/>
        <v>0</v>
      </c>
      <c r="X731" s="17"/>
      <c r="Y731" s="17"/>
      <c r="AB731" s="86" t="s">
        <v>39</v>
      </c>
      <c r="AC731" s="56">
        <v>67.2</v>
      </c>
      <c r="AD731" s="56">
        <v>67.2</v>
      </c>
      <c r="AE731" s="57">
        <v>0</v>
      </c>
      <c r="AF731" s="57">
        <v>0</v>
      </c>
      <c r="AG731" s="57">
        <v>0</v>
      </c>
      <c r="AH731" s="57">
        <v>0</v>
      </c>
      <c r="AI731" s="57">
        <v>0</v>
      </c>
      <c r="AJ731" s="57">
        <v>0</v>
      </c>
      <c r="AK731" s="19">
        <v>0</v>
      </c>
      <c r="AL731" s="57">
        <v>0</v>
      </c>
      <c r="AM731" s="57">
        <v>0</v>
      </c>
      <c r="AN731" s="57">
        <v>0</v>
      </c>
      <c r="AO731" s="57">
        <v>0</v>
      </c>
      <c r="AP731" s="57">
        <v>0</v>
      </c>
      <c r="AQ731" s="57">
        <v>0</v>
      </c>
      <c r="AR731" s="57">
        <v>0</v>
      </c>
      <c r="AS731" s="57">
        <v>0</v>
      </c>
      <c r="AT731" s="25">
        <v>0</v>
      </c>
      <c r="AU731" s="57">
        <v>0</v>
      </c>
      <c r="AV731" s="19">
        <v>0</v>
      </c>
    </row>
    <row r="732" spans="1:49" x14ac:dyDescent="0.3">
      <c r="A732" s="17"/>
      <c r="B732" s="69" t="s">
        <v>40</v>
      </c>
      <c r="C732" s="92"/>
      <c r="D732" s="67"/>
      <c r="E732" s="17"/>
      <c r="F732" s="17">
        <f>SUM(F726:F731)</f>
        <v>11.375</v>
      </c>
      <c r="G732" s="17">
        <f t="shared" ref="G732:W732" si="637">SUM(G726:G731)</f>
        <v>5.25</v>
      </c>
      <c r="H732" s="17">
        <f t="shared" si="637"/>
        <v>13.375</v>
      </c>
      <c r="I732" s="17">
        <f t="shared" si="637"/>
        <v>145.625</v>
      </c>
      <c r="J732" s="17">
        <f t="shared" si="637"/>
        <v>8.7499999999999994E-2</v>
      </c>
      <c r="K732" s="17">
        <f t="shared" si="637"/>
        <v>0.125</v>
      </c>
      <c r="L732" s="17">
        <f t="shared" si="637"/>
        <v>32.012500000000003</v>
      </c>
      <c r="M732" s="17">
        <f t="shared" si="637"/>
        <v>0.26250000000000001</v>
      </c>
      <c r="N732" s="17">
        <f t="shared" si="637"/>
        <v>7.4999999999999997E-2</v>
      </c>
      <c r="O732" s="17">
        <f t="shared" si="637"/>
        <v>113.25</v>
      </c>
      <c r="P732" s="17">
        <f t="shared" si="637"/>
        <v>84.875</v>
      </c>
      <c r="Q732" s="17">
        <f t="shared" si="637"/>
        <v>68.75</v>
      </c>
      <c r="R732" s="17">
        <f t="shared" si="637"/>
        <v>24</v>
      </c>
      <c r="S732" s="17">
        <f t="shared" si="637"/>
        <v>133.5</v>
      </c>
      <c r="T732" s="17">
        <f t="shared" si="637"/>
        <v>0.86249999999999982</v>
      </c>
      <c r="U732" s="17">
        <f t="shared" si="637"/>
        <v>18.5</v>
      </c>
      <c r="V732" s="17">
        <f t="shared" si="637"/>
        <v>13.762500000000001</v>
      </c>
      <c r="W732" s="17">
        <f t="shared" si="637"/>
        <v>23.75</v>
      </c>
      <c r="X732" s="17"/>
      <c r="Y732" s="17"/>
      <c r="AB732" s="87" t="s">
        <v>40</v>
      </c>
      <c r="AC732" s="59"/>
      <c r="AD732" s="60">
        <v>120</v>
      </c>
      <c r="AE732" s="61">
        <v>9</v>
      </c>
      <c r="AF732" s="61">
        <v>4.2</v>
      </c>
      <c r="AG732" s="61">
        <v>10.6</v>
      </c>
      <c r="AH732" s="61">
        <v>116.6</v>
      </c>
      <c r="AI732" s="88">
        <v>0.06</v>
      </c>
      <c r="AJ732" s="61">
        <v>0.1</v>
      </c>
      <c r="AK732" s="22">
        <v>25.6</v>
      </c>
      <c r="AL732" s="88">
        <v>0.21</v>
      </c>
      <c r="AM732" s="88">
        <v>0.06</v>
      </c>
      <c r="AN732" s="60">
        <v>90</v>
      </c>
      <c r="AO732" s="60">
        <v>68</v>
      </c>
      <c r="AP732" s="60">
        <v>55</v>
      </c>
      <c r="AQ732" s="60">
        <v>19</v>
      </c>
      <c r="AR732" s="60">
        <v>108</v>
      </c>
      <c r="AS732" s="88">
        <v>0.68</v>
      </c>
      <c r="AT732" s="27">
        <v>15</v>
      </c>
      <c r="AU732" s="60">
        <v>11</v>
      </c>
      <c r="AV732" s="23">
        <v>19</v>
      </c>
    </row>
    <row r="733" spans="1:49" x14ac:dyDescent="0.3">
      <c r="A733" s="17"/>
      <c r="B733" s="17"/>
      <c r="C733" s="92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</row>
    <row r="734" spans="1:49" x14ac:dyDescent="0.3">
      <c r="A734" s="17" t="s">
        <v>149</v>
      </c>
      <c r="B734" s="17"/>
      <c r="C734" s="92">
        <v>180</v>
      </c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 t="s">
        <v>96</v>
      </c>
      <c r="Y734" s="17">
        <v>27</v>
      </c>
      <c r="AA734" t="s">
        <v>149</v>
      </c>
    </row>
    <row r="735" spans="1:49" x14ac:dyDescent="0.3">
      <c r="A735" s="17"/>
      <c r="B735" s="17" t="s">
        <v>149</v>
      </c>
      <c r="C735" s="92"/>
      <c r="D735" s="17">
        <f>C734*AC735/AD736</f>
        <v>185.4</v>
      </c>
      <c r="E735" s="17">
        <f>C734*AD735/AD736</f>
        <v>180</v>
      </c>
      <c r="F735" s="17">
        <f>C734*AE735/AD736</f>
        <v>5.22</v>
      </c>
      <c r="G735" s="17">
        <f>C734*AF735/AD736</f>
        <v>4.5</v>
      </c>
      <c r="H735" s="17">
        <f>C734*AG735/AD736</f>
        <v>7.2</v>
      </c>
      <c r="I735" s="17">
        <f>C734*AH735/AD736</f>
        <v>95.4</v>
      </c>
      <c r="J735" s="17">
        <f>C734*AI735/AD736</f>
        <v>0</v>
      </c>
      <c r="K735" s="17">
        <f>C734*AJ735/AD736</f>
        <v>0</v>
      </c>
      <c r="L735" s="17">
        <f>C734*AK735/AD736</f>
        <v>0</v>
      </c>
      <c r="M735" s="17">
        <f>C734*AL735/AD736</f>
        <v>0</v>
      </c>
      <c r="N735" s="17">
        <f>C734*AM735/AD736</f>
        <v>0</v>
      </c>
      <c r="O735" s="17">
        <f>C734*AN735/AD736</f>
        <v>0</v>
      </c>
      <c r="P735" s="17">
        <f>C734*AO735/AD736</f>
        <v>0</v>
      </c>
      <c r="Q735" s="17">
        <f>C734*AP735/AD736</f>
        <v>0</v>
      </c>
      <c r="R735" s="17">
        <f>C734*AQ735/AD736</f>
        <v>0</v>
      </c>
      <c r="S735" s="17">
        <f>C734*AR735/AD736</f>
        <v>0</v>
      </c>
      <c r="T735" s="17">
        <f>C734*AS735/AD736</f>
        <v>0</v>
      </c>
      <c r="U735" s="17">
        <f>C734*AT735/AD736</f>
        <v>0</v>
      </c>
      <c r="V735" s="17">
        <f>C734*AU735/AD736</f>
        <v>0</v>
      </c>
      <c r="W735" s="17">
        <f>C734*AV735/AD736</f>
        <v>0</v>
      </c>
      <c r="X735" s="17"/>
      <c r="Y735" s="17"/>
      <c r="AB735" s="17" t="s">
        <v>149</v>
      </c>
      <c r="AC735" s="101">
        <v>103</v>
      </c>
      <c r="AD735" s="102">
        <v>100</v>
      </c>
      <c r="AE735" s="103">
        <v>2.9</v>
      </c>
      <c r="AF735" s="103">
        <v>2.5</v>
      </c>
      <c r="AG735" s="103">
        <v>4</v>
      </c>
      <c r="AH735" s="103">
        <v>53</v>
      </c>
      <c r="AI735" s="17"/>
      <c r="AJ735" s="17"/>
      <c r="AK735" s="17"/>
      <c r="AL735" s="17"/>
      <c r="AM735" s="17"/>
      <c r="AN735" s="17"/>
      <c r="AO735" s="17"/>
      <c r="AP735" s="17"/>
      <c r="AQ735" s="17"/>
      <c r="AR735" s="17"/>
      <c r="AS735" s="17"/>
      <c r="AT735" s="17"/>
      <c r="AU735" s="17"/>
      <c r="AV735" s="17"/>
    </row>
    <row r="736" spans="1:49" x14ac:dyDescent="0.3">
      <c r="A736" s="17"/>
      <c r="B736" s="17"/>
      <c r="C736" s="92"/>
      <c r="D736" s="17"/>
      <c r="E736" s="17"/>
      <c r="F736" s="17">
        <f>SUM(F735)</f>
        <v>5.22</v>
      </c>
      <c r="G736" s="17">
        <f t="shared" ref="G736:W736" si="638">SUM(G735)</f>
        <v>4.5</v>
      </c>
      <c r="H736" s="17">
        <f t="shared" si="638"/>
        <v>7.2</v>
      </c>
      <c r="I736" s="17">
        <f t="shared" si="638"/>
        <v>95.4</v>
      </c>
      <c r="J736" s="17">
        <f t="shared" si="638"/>
        <v>0</v>
      </c>
      <c r="K736" s="17">
        <f t="shared" si="638"/>
        <v>0</v>
      </c>
      <c r="L736" s="17">
        <f t="shared" si="638"/>
        <v>0</v>
      </c>
      <c r="M736" s="17">
        <f t="shared" si="638"/>
        <v>0</v>
      </c>
      <c r="N736" s="17">
        <f t="shared" si="638"/>
        <v>0</v>
      </c>
      <c r="O736" s="17">
        <f t="shared" si="638"/>
        <v>0</v>
      </c>
      <c r="P736" s="17">
        <f t="shared" si="638"/>
        <v>0</v>
      </c>
      <c r="Q736" s="17">
        <f t="shared" si="638"/>
        <v>0</v>
      </c>
      <c r="R736" s="17">
        <f t="shared" si="638"/>
        <v>0</v>
      </c>
      <c r="S736" s="17">
        <f t="shared" si="638"/>
        <v>0</v>
      </c>
      <c r="T736" s="17">
        <f t="shared" si="638"/>
        <v>0</v>
      </c>
      <c r="U736" s="17">
        <f t="shared" si="638"/>
        <v>0</v>
      </c>
      <c r="V736" s="17">
        <f t="shared" si="638"/>
        <v>0</v>
      </c>
      <c r="W736" s="17">
        <f t="shared" si="638"/>
        <v>0</v>
      </c>
      <c r="X736" s="17"/>
      <c r="Y736" s="17"/>
      <c r="AB736" s="69" t="s">
        <v>40</v>
      </c>
      <c r="AC736" s="126"/>
      <c r="AD736" s="17">
        <v>100</v>
      </c>
      <c r="AE736" s="18">
        <f>SUM(AE735)</f>
        <v>2.9</v>
      </c>
      <c r="AF736" s="18">
        <f t="shared" ref="AF736:AV736" si="639">SUM(AF735)</f>
        <v>2.5</v>
      </c>
      <c r="AG736" s="18">
        <f t="shared" si="639"/>
        <v>4</v>
      </c>
      <c r="AH736" s="18">
        <f t="shared" si="639"/>
        <v>53</v>
      </c>
      <c r="AI736" s="18">
        <f t="shared" si="639"/>
        <v>0</v>
      </c>
      <c r="AJ736" s="18">
        <f t="shared" si="639"/>
        <v>0</v>
      </c>
      <c r="AK736" s="18">
        <f t="shared" si="639"/>
        <v>0</v>
      </c>
      <c r="AL736" s="18">
        <f t="shared" si="639"/>
        <v>0</v>
      </c>
      <c r="AM736" s="18">
        <f t="shared" si="639"/>
        <v>0</v>
      </c>
      <c r="AN736" s="18">
        <f t="shared" si="639"/>
        <v>0</v>
      </c>
      <c r="AO736" s="18">
        <f t="shared" si="639"/>
        <v>0</v>
      </c>
      <c r="AP736" s="18">
        <f t="shared" si="639"/>
        <v>0</v>
      </c>
      <c r="AQ736" s="18">
        <f t="shared" si="639"/>
        <v>0</v>
      </c>
      <c r="AR736" s="18">
        <f t="shared" si="639"/>
        <v>0</v>
      </c>
      <c r="AS736" s="18">
        <f t="shared" si="639"/>
        <v>0</v>
      </c>
      <c r="AT736" s="18">
        <f t="shared" si="639"/>
        <v>0</v>
      </c>
      <c r="AU736" s="18">
        <f t="shared" si="639"/>
        <v>0</v>
      </c>
      <c r="AV736" s="18">
        <f t="shared" si="639"/>
        <v>0</v>
      </c>
      <c r="AW736" t="s">
        <v>96</v>
      </c>
    </row>
    <row r="737" spans="1:49" x14ac:dyDescent="0.3">
      <c r="A737" s="17" t="s">
        <v>95</v>
      </c>
      <c r="B737" s="17"/>
      <c r="C737" s="92">
        <v>30</v>
      </c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 t="s">
        <v>96</v>
      </c>
      <c r="Y737" s="17">
        <v>4</v>
      </c>
      <c r="AA737" s="17" t="s">
        <v>95</v>
      </c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  <c r="AQ737" s="17"/>
      <c r="AR737" s="17"/>
      <c r="AS737" s="17"/>
      <c r="AT737" s="17"/>
      <c r="AU737" s="17"/>
      <c r="AV737" s="17"/>
      <c r="AW737" t="s">
        <v>96</v>
      </c>
    </row>
    <row r="738" spans="1:49" x14ac:dyDescent="0.3">
      <c r="A738" s="17"/>
      <c r="B738" s="17" t="s">
        <v>95</v>
      </c>
      <c r="C738" s="92"/>
      <c r="D738" s="17">
        <f>C737*AC738/AD739</f>
        <v>30</v>
      </c>
      <c r="E738" s="17">
        <f>C737*AD738/AD739</f>
        <v>30</v>
      </c>
      <c r="F738" s="17">
        <f>C737*AE738/AD739</f>
        <v>2.25</v>
      </c>
      <c r="G738" s="17">
        <f>C737*AF738/AD739</f>
        <v>0.3</v>
      </c>
      <c r="H738" s="17">
        <f>C737*AG738/AD739</f>
        <v>15</v>
      </c>
      <c r="I738" s="17">
        <f>C737*AH738/AD739</f>
        <v>72</v>
      </c>
      <c r="J738" s="17">
        <f>C737*AI738/AD739</f>
        <v>0</v>
      </c>
      <c r="K738" s="17">
        <f>C737*AJ738/AD739</f>
        <v>0</v>
      </c>
      <c r="L738" s="17">
        <f>C737*AK738/AD739</f>
        <v>0</v>
      </c>
      <c r="M738" s="17">
        <f>C737*AL738/AD739</f>
        <v>0</v>
      </c>
      <c r="N738" s="17">
        <f>C737*AM738/AD739</f>
        <v>0</v>
      </c>
      <c r="O738" s="17">
        <f>C737*AN738/AD739</f>
        <v>0</v>
      </c>
      <c r="P738" s="17">
        <f>C737*AO738/AD739</f>
        <v>0</v>
      </c>
      <c r="Q738" s="17">
        <f>C737*AP738/AD739</f>
        <v>0</v>
      </c>
      <c r="R738" s="17">
        <f>C737*AQ738/AD739</f>
        <v>0</v>
      </c>
      <c r="S738" s="17">
        <f>C737*AR738/AD739</f>
        <v>0</v>
      </c>
      <c r="T738" s="17">
        <f>C737*AS738/AD739</f>
        <v>0</v>
      </c>
      <c r="U738" s="17">
        <f>C737*AT738/AD739</f>
        <v>0</v>
      </c>
      <c r="V738" s="17">
        <f>C737*AU738/AD739</f>
        <v>0</v>
      </c>
      <c r="W738" s="17">
        <f>C737*AV738/AD739</f>
        <v>0</v>
      </c>
      <c r="X738" s="17"/>
      <c r="Y738" s="17"/>
      <c r="AA738" s="17"/>
      <c r="AB738" s="17" t="s">
        <v>95</v>
      </c>
      <c r="AC738" s="17">
        <v>100</v>
      </c>
      <c r="AD738" s="17">
        <v>100</v>
      </c>
      <c r="AE738" s="17">
        <v>7.5</v>
      </c>
      <c r="AF738" s="17">
        <v>1</v>
      </c>
      <c r="AG738" s="17">
        <v>50</v>
      </c>
      <c r="AH738" s="17">
        <v>240</v>
      </c>
      <c r="AI738" s="17"/>
      <c r="AJ738" s="17"/>
      <c r="AK738" s="17"/>
      <c r="AL738" s="17"/>
      <c r="AM738" s="17"/>
      <c r="AN738" s="17"/>
      <c r="AO738" s="17"/>
      <c r="AP738" s="17"/>
      <c r="AQ738" s="17"/>
      <c r="AR738" s="17"/>
      <c r="AS738" s="17"/>
      <c r="AT738" s="17"/>
      <c r="AU738" s="17"/>
      <c r="AV738" s="17"/>
    </row>
    <row r="739" spans="1:49" x14ac:dyDescent="0.3">
      <c r="A739" s="17"/>
      <c r="B739" s="69" t="s">
        <v>40</v>
      </c>
      <c r="C739" s="96"/>
      <c r="D739" s="17"/>
      <c r="E739" s="17"/>
      <c r="F739" s="17">
        <f>SUM(F738)</f>
        <v>2.25</v>
      </c>
      <c r="G739" s="17">
        <f t="shared" ref="G739:W739" si="640">SUM(G738)</f>
        <v>0.3</v>
      </c>
      <c r="H739" s="17">
        <f t="shared" si="640"/>
        <v>15</v>
      </c>
      <c r="I739" s="17">
        <f t="shared" si="640"/>
        <v>72</v>
      </c>
      <c r="J739" s="17">
        <f t="shared" si="640"/>
        <v>0</v>
      </c>
      <c r="K739" s="17">
        <f t="shared" si="640"/>
        <v>0</v>
      </c>
      <c r="L739" s="17">
        <f t="shared" si="640"/>
        <v>0</v>
      </c>
      <c r="M739" s="17">
        <f t="shared" si="640"/>
        <v>0</v>
      </c>
      <c r="N739" s="17">
        <f t="shared" si="640"/>
        <v>0</v>
      </c>
      <c r="O739" s="17">
        <f t="shared" si="640"/>
        <v>0</v>
      </c>
      <c r="P739" s="17">
        <f t="shared" si="640"/>
        <v>0</v>
      </c>
      <c r="Q739" s="17">
        <f t="shared" si="640"/>
        <v>0</v>
      </c>
      <c r="R739" s="17">
        <f t="shared" si="640"/>
        <v>0</v>
      </c>
      <c r="S739" s="17">
        <f t="shared" si="640"/>
        <v>0</v>
      </c>
      <c r="T739" s="17">
        <f t="shared" si="640"/>
        <v>0</v>
      </c>
      <c r="U739" s="17">
        <f t="shared" si="640"/>
        <v>0</v>
      </c>
      <c r="V739" s="17">
        <f t="shared" si="640"/>
        <v>0</v>
      </c>
      <c r="W739" s="17">
        <f t="shared" si="640"/>
        <v>0</v>
      </c>
      <c r="X739" s="17"/>
      <c r="Y739" s="17"/>
      <c r="AA739" s="17"/>
      <c r="AB739" s="69" t="s">
        <v>40</v>
      </c>
      <c r="AC739" s="17"/>
      <c r="AD739" s="17">
        <v>100</v>
      </c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  <c r="AQ739" s="17"/>
      <c r="AR739" s="17"/>
      <c r="AS739" s="17"/>
      <c r="AT739" s="17"/>
      <c r="AU739" s="17"/>
      <c r="AV739" s="17"/>
    </row>
    <row r="740" spans="1:49" ht="18" x14ac:dyDescent="0.35">
      <c r="A740" s="110" t="s">
        <v>150</v>
      </c>
      <c r="B740" s="110"/>
      <c r="C740" s="119">
        <f>SUM(C716:C739)</f>
        <v>400</v>
      </c>
      <c r="D740" s="119">
        <f t="shared" ref="D740:E740" si="641">SUM(D716:D739)</f>
        <v>445.67500000000007</v>
      </c>
      <c r="E740" s="119">
        <f t="shared" si="641"/>
        <v>418.315</v>
      </c>
      <c r="F740" s="134">
        <f>SUM(F724+F732+F736+F739)</f>
        <v>19.778333333333332</v>
      </c>
      <c r="G740" s="134">
        <f t="shared" ref="G740:W740" si="642">SUM(G724+G732+G736+G739)</f>
        <v>12.850000000000001</v>
      </c>
      <c r="H740" s="134">
        <f t="shared" si="642"/>
        <v>39.575000000000003</v>
      </c>
      <c r="I740" s="134">
        <f t="shared" si="642"/>
        <v>358.22500000000002</v>
      </c>
      <c r="J740" s="134">
        <f t="shared" si="642"/>
        <v>0.10083333333333333</v>
      </c>
      <c r="K740" s="134">
        <f t="shared" si="642"/>
        <v>0.13833333333333334</v>
      </c>
      <c r="L740" s="134">
        <f t="shared" si="642"/>
        <v>405.47916666666663</v>
      </c>
      <c r="M740" s="134">
        <f t="shared" si="642"/>
        <v>0.26250000000000001</v>
      </c>
      <c r="N740" s="134">
        <f t="shared" si="642"/>
        <v>2.2349999999999999</v>
      </c>
      <c r="O740" s="134">
        <f t="shared" si="642"/>
        <v>157.78333333333333</v>
      </c>
      <c r="P740" s="134">
        <f t="shared" si="642"/>
        <v>207.54166666666669</v>
      </c>
      <c r="Q740" s="134">
        <f t="shared" si="642"/>
        <v>80.616666666666674</v>
      </c>
      <c r="R740" s="134">
        <f t="shared" si="642"/>
        <v>39.333333333333336</v>
      </c>
      <c r="S740" s="134">
        <f t="shared" si="642"/>
        <v>158.69999999999999</v>
      </c>
      <c r="T740" s="134">
        <f t="shared" si="642"/>
        <v>1.3024999999999998</v>
      </c>
      <c r="U740" s="134">
        <f t="shared" si="642"/>
        <v>25.566666666666666</v>
      </c>
      <c r="V740" s="134">
        <f t="shared" si="642"/>
        <v>13.8825</v>
      </c>
      <c r="W740" s="134">
        <f t="shared" si="642"/>
        <v>42.016666666666666</v>
      </c>
      <c r="X740" s="110"/>
      <c r="Y740" s="110"/>
    </row>
    <row r="741" spans="1:49" ht="18" x14ac:dyDescent="0.35">
      <c r="A741" s="110" t="s">
        <v>234</v>
      </c>
      <c r="B741" s="110"/>
      <c r="C741" s="119">
        <f>SUM(C740+C714+C668+C662)</f>
        <v>1640.3</v>
      </c>
      <c r="D741" s="119">
        <f t="shared" ref="D741:W741" si="643">SUM(D740+D714+D668+D662)</f>
        <v>2056.0876666666668</v>
      </c>
      <c r="E741" s="119">
        <f t="shared" si="643"/>
        <v>1968.6356666666668</v>
      </c>
      <c r="F741" s="119">
        <f t="shared" si="643"/>
        <v>87.07</v>
      </c>
      <c r="G741" s="119">
        <f t="shared" si="643"/>
        <v>52.344666666666669</v>
      </c>
      <c r="H741" s="119">
        <f t="shared" si="643"/>
        <v>181.29199999999997</v>
      </c>
      <c r="I741" s="119">
        <f t="shared" si="643"/>
        <v>1452.2223333333334</v>
      </c>
      <c r="J741" s="119">
        <f t="shared" si="643"/>
        <v>0.52016666666666667</v>
      </c>
      <c r="K741" s="119">
        <f t="shared" si="643"/>
        <v>2.3129</v>
      </c>
      <c r="L741" s="119">
        <f t="shared" si="643"/>
        <v>5744.3476666666656</v>
      </c>
      <c r="M741" s="119">
        <f t="shared" si="643"/>
        <v>0.5598333333333334</v>
      </c>
      <c r="N741" s="119">
        <f t="shared" si="643"/>
        <v>35.281433333333332</v>
      </c>
      <c r="O741" s="119">
        <f t="shared" si="643"/>
        <v>1330.415</v>
      </c>
      <c r="P741" s="119">
        <f t="shared" si="643"/>
        <v>1000.1753333333334</v>
      </c>
      <c r="Q741" s="119">
        <f t="shared" si="643"/>
        <v>455.5916666666667</v>
      </c>
      <c r="R741" s="119">
        <f t="shared" si="643"/>
        <v>156.31</v>
      </c>
      <c r="S741" s="119">
        <f t="shared" si="643"/>
        <v>792.17833333333328</v>
      </c>
      <c r="T741" s="119">
        <f t="shared" si="643"/>
        <v>10.825333333333333</v>
      </c>
      <c r="U741" s="119">
        <f t="shared" si="643"/>
        <v>173.95333333333332</v>
      </c>
      <c r="V741" s="119">
        <f t="shared" si="643"/>
        <v>56.707333333333331</v>
      </c>
      <c r="W741" s="119">
        <f t="shared" si="643"/>
        <v>348.20166666666665</v>
      </c>
      <c r="X741" s="110"/>
      <c r="Y741" s="110"/>
    </row>
    <row r="742" spans="1:49" ht="18" x14ac:dyDescent="0.35">
      <c r="A742" s="110" t="s">
        <v>235</v>
      </c>
      <c r="B742" s="17"/>
      <c r="C742" s="92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</row>
    <row r="743" spans="1:49" ht="18" x14ac:dyDescent="0.35">
      <c r="A743" s="110" t="s">
        <v>0</v>
      </c>
      <c r="B743" s="17"/>
      <c r="C743" s="92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</row>
    <row r="744" spans="1:49" ht="15" customHeight="1" x14ac:dyDescent="0.3">
      <c r="A744" s="17" t="s">
        <v>126</v>
      </c>
      <c r="B744" s="17"/>
      <c r="C744" s="92">
        <v>150</v>
      </c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 t="s">
        <v>127</v>
      </c>
      <c r="Y744" s="17">
        <v>16</v>
      </c>
      <c r="AA744" t="s">
        <v>126</v>
      </c>
      <c r="AW744" t="s">
        <v>127</v>
      </c>
    </row>
    <row r="745" spans="1:49" ht="27.6" x14ac:dyDescent="0.3">
      <c r="A745" s="17"/>
      <c r="B745" s="70" t="s">
        <v>63</v>
      </c>
      <c r="C745" s="92"/>
      <c r="D745" s="17">
        <f>C744*AC745/AD751</f>
        <v>12</v>
      </c>
      <c r="E745" s="17">
        <f>C744*AD745/AD751</f>
        <v>12</v>
      </c>
      <c r="F745" s="17">
        <f>C744*AE745/AD751</f>
        <v>0.79500000000000004</v>
      </c>
      <c r="G745" s="17">
        <f>C744*AF745/AD751</f>
        <v>0.105</v>
      </c>
      <c r="H745" s="17">
        <f>C744*AG745/AD751</f>
        <v>8.0850000000000009</v>
      </c>
      <c r="I745" s="17">
        <f>C744*AH745/AD751</f>
        <v>36.435000000000002</v>
      </c>
      <c r="J745" s="17">
        <f>C744*AI745/AD751</f>
        <v>7.4999999999999997E-3</v>
      </c>
      <c r="K745" s="17">
        <f>C744*AJ745/AD751</f>
        <v>4.4999999999999997E-3</v>
      </c>
      <c r="L745" s="17">
        <f>C744*AK745/AD751</f>
        <v>0</v>
      </c>
      <c r="M745" s="17">
        <f>C744*AL745/AD751</f>
        <v>0</v>
      </c>
      <c r="N745" s="17">
        <f>C744*AM745/AD751</f>
        <v>0</v>
      </c>
      <c r="O745" s="17">
        <f>C744*AN745/AD751</f>
        <v>1.095</v>
      </c>
      <c r="P745" s="17">
        <f>C744*AO745/AD751</f>
        <v>9.9</v>
      </c>
      <c r="Q745" s="17">
        <f>C744*AP745/AD751</f>
        <v>0.84</v>
      </c>
      <c r="R745" s="17">
        <f>C744*AQ745/AD751</f>
        <v>5.25</v>
      </c>
      <c r="S745" s="17">
        <f>C744*AR745/AD751</f>
        <v>15.6</v>
      </c>
      <c r="T745" s="17">
        <f>C744*AS745/AD751</f>
        <v>0.105</v>
      </c>
      <c r="U745" s="17">
        <f>C744*AT745/AD751</f>
        <v>0.16500000000000001</v>
      </c>
      <c r="V745" s="17">
        <f>C744*AU745/AD751</f>
        <v>1.59</v>
      </c>
      <c r="W745" s="17">
        <f>C744*AV745/AD751</f>
        <v>6</v>
      </c>
      <c r="X745" s="17"/>
      <c r="Y745" s="17"/>
      <c r="AB745" s="86" t="s">
        <v>63</v>
      </c>
      <c r="AC745" s="57">
        <v>80</v>
      </c>
      <c r="AD745" s="57">
        <v>80</v>
      </c>
      <c r="AE745" s="56">
        <v>5.3</v>
      </c>
      <c r="AF745" s="56">
        <v>0.7</v>
      </c>
      <c r="AG745" s="56">
        <v>53.9</v>
      </c>
      <c r="AH745" s="56">
        <v>242.9</v>
      </c>
      <c r="AI745" s="71">
        <v>0.05</v>
      </c>
      <c r="AJ745" s="71">
        <v>0.03</v>
      </c>
      <c r="AK745" s="19">
        <v>0</v>
      </c>
      <c r="AL745" s="57">
        <v>0</v>
      </c>
      <c r="AM745" s="57">
        <v>0</v>
      </c>
      <c r="AN745" s="56">
        <v>7.3</v>
      </c>
      <c r="AO745" s="57">
        <v>66</v>
      </c>
      <c r="AP745" s="56">
        <v>5.6</v>
      </c>
      <c r="AQ745" s="57">
        <v>35</v>
      </c>
      <c r="AR745" s="57">
        <v>104</v>
      </c>
      <c r="AS745" s="56">
        <v>0.7</v>
      </c>
      <c r="AT745" s="24">
        <v>1.1000000000000001</v>
      </c>
      <c r="AU745" s="56">
        <v>10.6</v>
      </c>
      <c r="AV745" s="19">
        <v>40</v>
      </c>
    </row>
    <row r="746" spans="1:49" ht="15" customHeight="1" x14ac:dyDescent="0.3">
      <c r="A746" s="17"/>
      <c r="B746" s="70" t="s">
        <v>35</v>
      </c>
      <c r="C746" s="92"/>
      <c r="D746" s="17">
        <f>C744*AC746/AD751</f>
        <v>120</v>
      </c>
      <c r="E746" s="17">
        <f>C744*AD746/AD751</f>
        <v>120</v>
      </c>
      <c r="F746" s="17">
        <f>C744*AE746/AD751</f>
        <v>2.8650000000000002</v>
      </c>
      <c r="G746" s="17">
        <f>C744*AF746/AD751</f>
        <v>2.31</v>
      </c>
      <c r="H746" s="17">
        <f>C1897*AG746/AD751</f>
        <v>0</v>
      </c>
      <c r="I746" s="17">
        <f>C744*AH746/AD751</f>
        <v>50.58</v>
      </c>
      <c r="J746" s="17">
        <f>C744*AI746/AD751</f>
        <v>0.03</v>
      </c>
      <c r="K746" s="17">
        <f>C744*AJ746/AD751</f>
        <v>0.126</v>
      </c>
      <c r="L746" s="17">
        <f>C744*AK746/AD751</f>
        <v>13.86</v>
      </c>
      <c r="M746" s="17">
        <f>C744*AL746/AD751</f>
        <v>0</v>
      </c>
      <c r="N746" s="17">
        <f>C744*AM746/AD751</f>
        <v>0.54600000000000004</v>
      </c>
      <c r="O746" s="17">
        <f>C744*AN746/AD751</f>
        <v>39.9</v>
      </c>
      <c r="P746" s="17">
        <f>C744*AO746/AD751</f>
        <v>127.2</v>
      </c>
      <c r="Q746" s="17">
        <f>C744*AP746/AD751</f>
        <v>110.85</v>
      </c>
      <c r="R746" s="17">
        <f>C744*AQ746/AD751</f>
        <v>12.75</v>
      </c>
      <c r="S746" s="17">
        <f>C744*AR746/AD751</f>
        <v>82.2</v>
      </c>
      <c r="T746" s="17">
        <f>C744*AS746/AD751</f>
        <v>9.1499999999999998E-2</v>
      </c>
      <c r="U746" s="17">
        <f>C744*AT746/AD751</f>
        <v>9.4499999999999993</v>
      </c>
      <c r="V746" s="17">
        <f>C744*AU746/AD751</f>
        <v>1.845</v>
      </c>
      <c r="W746" s="17">
        <f>C744*AV746/AD751</f>
        <v>21</v>
      </c>
      <c r="X746" s="17"/>
      <c r="Y746" s="17"/>
      <c r="AB746" s="86" t="s">
        <v>35</v>
      </c>
      <c r="AC746" s="287">
        <v>800</v>
      </c>
      <c r="AD746" s="287">
        <v>800</v>
      </c>
      <c r="AE746" s="56">
        <v>19.100000000000001</v>
      </c>
      <c r="AF746" s="56">
        <v>15.4</v>
      </c>
      <c r="AG746" s="56">
        <v>30.6</v>
      </c>
      <c r="AH746" s="56">
        <v>337.2</v>
      </c>
      <c r="AI746" s="56">
        <v>0.2</v>
      </c>
      <c r="AJ746" s="71">
        <v>0.84</v>
      </c>
      <c r="AK746" s="24">
        <v>92.4</v>
      </c>
      <c r="AL746" s="57">
        <v>0</v>
      </c>
      <c r="AM746" s="71">
        <v>3.64</v>
      </c>
      <c r="AN746" s="57">
        <v>266</v>
      </c>
      <c r="AO746" s="57">
        <v>848</v>
      </c>
      <c r="AP746" s="57">
        <v>739</v>
      </c>
      <c r="AQ746" s="57">
        <v>85</v>
      </c>
      <c r="AR746" s="57">
        <v>548</v>
      </c>
      <c r="AS746" s="71">
        <v>0.61</v>
      </c>
      <c r="AT746" s="39">
        <v>63</v>
      </c>
      <c r="AU746" s="56">
        <v>12.3</v>
      </c>
      <c r="AV746" s="19">
        <v>140</v>
      </c>
    </row>
    <row r="747" spans="1:49" ht="15" customHeight="1" x14ac:dyDescent="0.3">
      <c r="A747" s="17"/>
      <c r="B747" s="70" t="s">
        <v>36</v>
      </c>
      <c r="C747" s="92"/>
      <c r="D747" s="17">
        <f>C744*AC747/AD751</f>
        <v>1.2</v>
      </c>
      <c r="E747" s="17">
        <f>C744*AD747/AD751</f>
        <v>1.2</v>
      </c>
      <c r="F747" s="17">
        <f>C744*AE747/AD751</f>
        <v>0</v>
      </c>
      <c r="G747" s="17">
        <f>C744*AF747/AD751</f>
        <v>0</v>
      </c>
      <c r="H747" s="17">
        <f>C744*AG747/AD751</f>
        <v>1.095</v>
      </c>
      <c r="I747" s="17">
        <f>C744*AH747/AD751</f>
        <v>4.3650000000000002</v>
      </c>
      <c r="J747" s="17">
        <f>C744*AI747/AD751</f>
        <v>0</v>
      </c>
      <c r="K747" s="17">
        <f>C744*AJ747/AD751</f>
        <v>0</v>
      </c>
      <c r="L747" s="17">
        <f>C744*AK747/AD751</f>
        <v>0</v>
      </c>
      <c r="M747" s="17">
        <f>C744*AL747/AD751</f>
        <v>0</v>
      </c>
      <c r="N747" s="17">
        <f>C744*AM747/AD751</f>
        <v>0</v>
      </c>
      <c r="O747" s="17">
        <f>C744*AN747/AD751</f>
        <v>1.4999999999999999E-2</v>
      </c>
      <c r="P747" s="17">
        <f>C744*AO747/AD751</f>
        <v>0.03</v>
      </c>
      <c r="Q747" s="17">
        <f>C744*AP747/AD751</f>
        <v>1.4999999999999999E-2</v>
      </c>
      <c r="R747" s="17">
        <f>D744*AQ747/AD751</f>
        <v>0</v>
      </c>
      <c r="S747" s="17">
        <f>E744*AR747/AD751</f>
        <v>0</v>
      </c>
      <c r="T747" s="67">
        <f>F744*AS747/AD751</f>
        <v>0</v>
      </c>
      <c r="U747" s="17">
        <f>G744*AT747/AD751</f>
        <v>0</v>
      </c>
      <c r="V747" s="17">
        <f>H744*AU747/AD751</f>
        <v>0</v>
      </c>
      <c r="W747" s="17">
        <f>I744*AV747/AD751</f>
        <v>0</v>
      </c>
      <c r="X747" s="17"/>
      <c r="Y747" s="17"/>
      <c r="AB747" s="86" t="s">
        <v>36</v>
      </c>
      <c r="AC747" s="57">
        <v>8</v>
      </c>
      <c r="AD747" s="57">
        <v>8</v>
      </c>
      <c r="AE747" s="57">
        <v>0</v>
      </c>
      <c r="AF747" s="57">
        <v>0</v>
      </c>
      <c r="AG747" s="56">
        <v>7.3</v>
      </c>
      <c r="AH747" s="56">
        <v>29.1</v>
      </c>
      <c r="AI747" s="57">
        <v>0</v>
      </c>
      <c r="AJ747" s="57">
        <v>0</v>
      </c>
      <c r="AK747" s="19">
        <v>0</v>
      </c>
      <c r="AL747" s="57">
        <v>0</v>
      </c>
      <c r="AM747" s="57">
        <v>0</v>
      </c>
      <c r="AN747" s="56">
        <v>0.1</v>
      </c>
      <c r="AO747" s="56">
        <v>0.2</v>
      </c>
      <c r="AP747" s="56">
        <v>0.1</v>
      </c>
      <c r="AQ747" s="57">
        <v>0</v>
      </c>
      <c r="AR747" s="57">
        <v>0</v>
      </c>
      <c r="AS747" s="71">
        <v>0.02</v>
      </c>
      <c r="AT747" s="25">
        <v>0</v>
      </c>
      <c r="AU747" s="57">
        <v>0</v>
      </c>
      <c r="AV747" s="19">
        <v>0</v>
      </c>
    </row>
    <row r="748" spans="1:49" ht="15" customHeight="1" x14ac:dyDescent="0.3">
      <c r="A748" s="17"/>
      <c r="B748" s="70" t="s">
        <v>37</v>
      </c>
      <c r="C748" s="92"/>
      <c r="D748" s="17">
        <f>C744*AC748/AD751</f>
        <v>1.5</v>
      </c>
      <c r="E748" s="17">
        <f>C744*AD748/AD751</f>
        <v>1.5</v>
      </c>
      <c r="F748" s="17">
        <f>C744*AE748/AD751</f>
        <v>1.4999999999999999E-2</v>
      </c>
      <c r="G748" s="17">
        <f>C744*AF748/AD751</f>
        <v>0.96</v>
      </c>
      <c r="H748" s="17">
        <f>C744*AG748/AD751</f>
        <v>1.4999999999999999E-2</v>
      </c>
      <c r="I748" s="17">
        <f>C744*AH748/AD751</f>
        <v>8.73</v>
      </c>
      <c r="J748" s="17">
        <f>C744*AI748/AD751</f>
        <v>0</v>
      </c>
      <c r="K748" s="17">
        <f>C744*AJ748/AD751</f>
        <v>1.5E-3</v>
      </c>
      <c r="L748" s="17">
        <f>C744*AK748/AD751</f>
        <v>4.05</v>
      </c>
      <c r="M748" s="17">
        <f>C744*AL748/AD751</f>
        <v>1.95E-2</v>
      </c>
      <c r="N748" s="17">
        <f>C744*AM748/AD751</f>
        <v>0</v>
      </c>
      <c r="O748" s="17">
        <f>C744*AN748/AD751</f>
        <v>0.16500000000000001</v>
      </c>
      <c r="P748" s="17">
        <f>C744*AO748/AD751</f>
        <v>0.375</v>
      </c>
      <c r="Q748" s="17">
        <f>C744*AP748/AD751</f>
        <v>0.315</v>
      </c>
      <c r="R748" s="17">
        <f>C744*AQ748/AD751</f>
        <v>0</v>
      </c>
      <c r="S748" s="17">
        <f>PI744*AR748/AD751</f>
        <v>0</v>
      </c>
      <c r="T748" s="17">
        <f>C744*AS748/AD751</f>
        <v>3.0000000000000001E-3</v>
      </c>
      <c r="U748" s="17">
        <f>C744*AT748/AD751</f>
        <v>0</v>
      </c>
      <c r="V748" s="17">
        <f>C744*AU748/AD751</f>
        <v>1.35E-2</v>
      </c>
      <c r="W748" s="17">
        <f>C744*AV748/AD751</f>
        <v>4.4999999999999998E-2</v>
      </c>
      <c r="X748" s="17"/>
      <c r="Y748" s="17"/>
      <c r="AB748" s="86" t="s">
        <v>37</v>
      </c>
      <c r="AC748" s="57">
        <v>10</v>
      </c>
      <c r="AD748" s="57">
        <v>10</v>
      </c>
      <c r="AE748" s="56">
        <v>0.1</v>
      </c>
      <c r="AF748" s="56">
        <v>6.4</v>
      </c>
      <c r="AG748" s="56">
        <v>0.1</v>
      </c>
      <c r="AH748" s="56">
        <v>58.2</v>
      </c>
      <c r="AI748" s="57">
        <v>0</v>
      </c>
      <c r="AJ748" s="71">
        <v>0.01</v>
      </c>
      <c r="AK748" s="25">
        <v>27</v>
      </c>
      <c r="AL748" s="71">
        <v>0.13</v>
      </c>
      <c r="AM748" s="57">
        <v>0</v>
      </c>
      <c r="AN748" s="56">
        <v>1.1000000000000001</v>
      </c>
      <c r="AO748" s="56">
        <v>2.5</v>
      </c>
      <c r="AP748" s="56">
        <v>2.1</v>
      </c>
      <c r="AQ748" s="57">
        <v>0</v>
      </c>
      <c r="AR748" s="56">
        <v>2.6</v>
      </c>
      <c r="AS748" s="71">
        <v>0.02</v>
      </c>
      <c r="AT748" s="25">
        <v>0</v>
      </c>
      <c r="AU748" s="71">
        <v>0.09</v>
      </c>
      <c r="AV748" s="20">
        <v>0.3</v>
      </c>
    </row>
    <row r="749" spans="1:49" ht="69" x14ac:dyDescent="0.3">
      <c r="A749" s="17"/>
      <c r="B749" s="70" t="s">
        <v>38</v>
      </c>
      <c r="C749" s="92"/>
      <c r="D749" s="67">
        <f>C744*AC749/AD751</f>
        <v>0.15</v>
      </c>
      <c r="E749" s="17">
        <f>C744*AD749/AD751</f>
        <v>0.15</v>
      </c>
      <c r="F749" s="17">
        <f>C744*AE749/AD751</f>
        <v>0</v>
      </c>
      <c r="G749" s="17">
        <f>C744*AF749/AD751</f>
        <v>0</v>
      </c>
      <c r="H749" s="17">
        <f>C744*AG749/AD751</f>
        <v>0</v>
      </c>
      <c r="I749" s="17">
        <f>C744*AH749/AD751</f>
        <v>0</v>
      </c>
      <c r="J749" s="17">
        <f>C744*AI749/AD751</f>
        <v>0</v>
      </c>
      <c r="K749" s="17">
        <f>C744*AJ749/AD751</f>
        <v>0</v>
      </c>
      <c r="L749" s="17">
        <f>C744*AK749/AD751</f>
        <v>0</v>
      </c>
      <c r="M749" s="17">
        <f>C744*AL749/AD751</f>
        <v>0</v>
      </c>
      <c r="N749" s="17">
        <f>C744*AM749/AD751</f>
        <v>0</v>
      </c>
      <c r="O749" s="17">
        <f>C744*AN749/AD751</f>
        <v>44.1</v>
      </c>
      <c r="P749" s="17">
        <f>C744*AO749/AD751</f>
        <v>1.4999999999999999E-2</v>
      </c>
      <c r="Q749" s="17">
        <f>C744*AP749/AD751</f>
        <v>0.48</v>
      </c>
      <c r="R749" s="17">
        <f>C744*AQ749/AD751</f>
        <v>0.03</v>
      </c>
      <c r="S749" s="17">
        <f>C744*AR749/AD751</f>
        <v>0.105</v>
      </c>
      <c r="T749" s="17">
        <f>C744*AS749/AD751</f>
        <v>4.4999999999999997E-3</v>
      </c>
      <c r="U749" s="17">
        <f>C744*AT749/AD751</f>
        <v>6</v>
      </c>
      <c r="V749" s="17">
        <f>C744*AU749/AD751</f>
        <v>0</v>
      </c>
      <c r="W749" s="17">
        <f>C744*AV749/AD751</f>
        <v>0</v>
      </c>
      <c r="X749" s="17"/>
      <c r="Y749" s="17"/>
      <c r="AB749" s="86" t="s">
        <v>38</v>
      </c>
      <c r="AC749" s="57">
        <v>1</v>
      </c>
      <c r="AD749" s="57">
        <v>1</v>
      </c>
      <c r="AE749" s="57">
        <v>0</v>
      </c>
      <c r="AF749" s="57">
        <v>0</v>
      </c>
      <c r="AG749" s="57">
        <v>0</v>
      </c>
      <c r="AH749" s="57">
        <v>0</v>
      </c>
      <c r="AI749" s="57">
        <v>0</v>
      </c>
      <c r="AJ749" s="57">
        <v>0</v>
      </c>
      <c r="AK749" s="19">
        <v>0</v>
      </c>
      <c r="AL749" s="57">
        <v>0</v>
      </c>
      <c r="AM749" s="57">
        <v>0</v>
      </c>
      <c r="AN749" s="57">
        <v>294</v>
      </c>
      <c r="AO749" s="56">
        <v>0.1</v>
      </c>
      <c r="AP749" s="56">
        <v>3.2</v>
      </c>
      <c r="AQ749" s="56">
        <v>0.2</v>
      </c>
      <c r="AR749" s="56">
        <v>0.7</v>
      </c>
      <c r="AS749" s="71">
        <v>0.03</v>
      </c>
      <c r="AT749" s="39">
        <v>40</v>
      </c>
      <c r="AU749" s="57">
        <v>0</v>
      </c>
      <c r="AV749" s="19">
        <v>0</v>
      </c>
    </row>
    <row r="750" spans="1:49" x14ac:dyDescent="0.3">
      <c r="A750" s="17"/>
      <c r="B750" s="70" t="s">
        <v>39</v>
      </c>
      <c r="C750" s="92"/>
      <c r="D750" s="67">
        <f>C744*AC750/AD751</f>
        <v>30</v>
      </c>
      <c r="E750" s="17">
        <f>C744*AD750/AD751</f>
        <v>30</v>
      </c>
      <c r="F750" s="17">
        <f>C744*AE750/AD751</f>
        <v>0</v>
      </c>
      <c r="G750" s="17">
        <f>C744*AF750/AD751</f>
        <v>0</v>
      </c>
      <c r="H750" s="17">
        <f>C744*AG750/AD751</f>
        <v>0</v>
      </c>
      <c r="I750" s="17">
        <f>C744*AH750/AD751</f>
        <v>0</v>
      </c>
      <c r="J750" s="17">
        <f>C744*AI750/AD751</f>
        <v>0</v>
      </c>
      <c r="K750" s="17">
        <f>C744*AJ750/AD751</f>
        <v>0</v>
      </c>
      <c r="L750" s="17">
        <f>C744*AK750/AD751</f>
        <v>0</v>
      </c>
      <c r="M750" s="17">
        <f>C744*AL750/AD751</f>
        <v>0</v>
      </c>
      <c r="N750" s="17">
        <f>C744*AM750/AD751</f>
        <v>0</v>
      </c>
      <c r="O750" s="17">
        <f>C744*AN750/AD751</f>
        <v>0</v>
      </c>
      <c r="P750" s="17">
        <f>C744*AO750/AD751</f>
        <v>0</v>
      </c>
      <c r="Q750" s="17">
        <f>C744*AP750/AD751</f>
        <v>0</v>
      </c>
      <c r="R750" s="17">
        <f>C744*AQ750/AD751</f>
        <v>0</v>
      </c>
      <c r="S750" s="17">
        <f>C744*AR750/AD751</f>
        <v>0</v>
      </c>
      <c r="T750" s="17">
        <f>C744*AS750/AD751</f>
        <v>0</v>
      </c>
      <c r="U750" s="17">
        <f>C744*AT750/AD751</f>
        <v>0</v>
      </c>
      <c r="V750" s="17">
        <f>C744*AU750/AD751</f>
        <v>0</v>
      </c>
      <c r="W750" s="17">
        <f>C744*AV750/AD751</f>
        <v>0</v>
      </c>
      <c r="X750" s="17"/>
      <c r="Y750" s="17"/>
      <c r="AB750" s="86" t="s">
        <v>39</v>
      </c>
      <c r="AC750" s="287">
        <v>200</v>
      </c>
      <c r="AD750" s="287">
        <v>200</v>
      </c>
      <c r="AE750" s="57">
        <v>0</v>
      </c>
      <c r="AF750" s="57">
        <v>0</v>
      </c>
      <c r="AG750" s="57">
        <v>0</v>
      </c>
      <c r="AH750" s="57">
        <v>0</v>
      </c>
      <c r="AI750" s="57">
        <v>0</v>
      </c>
      <c r="AJ750" s="57">
        <v>0</v>
      </c>
      <c r="AK750" s="19">
        <v>0</v>
      </c>
      <c r="AL750" s="57">
        <v>0</v>
      </c>
      <c r="AM750" s="57">
        <v>0</v>
      </c>
      <c r="AN750" s="57">
        <v>0</v>
      </c>
      <c r="AO750" s="57">
        <v>0</v>
      </c>
      <c r="AP750" s="57">
        <v>0</v>
      </c>
      <c r="AQ750" s="57">
        <v>0</v>
      </c>
      <c r="AR750" s="57">
        <v>0</v>
      </c>
      <c r="AS750" s="57">
        <v>0</v>
      </c>
      <c r="AT750" s="25">
        <v>0</v>
      </c>
      <c r="AU750" s="57">
        <v>0</v>
      </c>
      <c r="AV750" s="19">
        <v>0</v>
      </c>
    </row>
    <row r="751" spans="1:49" x14ac:dyDescent="0.3">
      <c r="A751" s="17"/>
      <c r="B751" s="69" t="s">
        <v>40</v>
      </c>
      <c r="C751" s="92"/>
      <c r="D751" s="17"/>
      <c r="E751" s="17"/>
      <c r="F751" s="17">
        <f>SUM(F745:F750)</f>
        <v>3.6750000000000003</v>
      </c>
      <c r="G751" s="17">
        <f t="shared" ref="G751:W751" si="644">SUM(G745:G750)</f>
        <v>3.375</v>
      </c>
      <c r="H751" s="17">
        <f t="shared" si="644"/>
        <v>9.1950000000000021</v>
      </c>
      <c r="I751" s="17">
        <f t="shared" si="644"/>
        <v>100.11</v>
      </c>
      <c r="J751" s="17">
        <f t="shared" si="644"/>
        <v>3.7499999999999999E-2</v>
      </c>
      <c r="K751" s="17">
        <f t="shared" si="644"/>
        <v>0.13200000000000001</v>
      </c>
      <c r="L751" s="17">
        <f t="shared" si="644"/>
        <v>17.91</v>
      </c>
      <c r="M751" s="17">
        <f t="shared" si="644"/>
        <v>1.95E-2</v>
      </c>
      <c r="N751" s="17">
        <f t="shared" si="644"/>
        <v>0.54600000000000004</v>
      </c>
      <c r="O751" s="17">
        <f t="shared" si="644"/>
        <v>85.275000000000006</v>
      </c>
      <c r="P751" s="17">
        <f t="shared" si="644"/>
        <v>137.51999999999998</v>
      </c>
      <c r="Q751" s="17">
        <f t="shared" si="644"/>
        <v>112.5</v>
      </c>
      <c r="R751" s="17">
        <f t="shared" si="644"/>
        <v>18.03</v>
      </c>
      <c r="S751" s="17">
        <f t="shared" si="644"/>
        <v>97.905000000000001</v>
      </c>
      <c r="T751" s="17">
        <f t="shared" si="644"/>
        <v>0.20400000000000001</v>
      </c>
      <c r="U751" s="17">
        <f t="shared" si="644"/>
        <v>15.614999999999998</v>
      </c>
      <c r="V751" s="17">
        <f t="shared" si="644"/>
        <v>3.4485000000000001</v>
      </c>
      <c r="W751" s="17">
        <f t="shared" si="644"/>
        <v>27.045000000000002</v>
      </c>
      <c r="X751" s="17"/>
      <c r="Y751" s="17"/>
      <c r="AB751" s="87" t="s">
        <v>40</v>
      </c>
      <c r="AC751" s="59"/>
      <c r="AD751" s="60">
        <v>1000</v>
      </c>
      <c r="AE751" s="61">
        <v>24.5</v>
      </c>
      <c r="AF751" s="61">
        <v>22.5</v>
      </c>
      <c r="AG751" s="61">
        <v>91.9</v>
      </c>
      <c r="AH751" s="61">
        <v>667.4</v>
      </c>
      <c r="AI751" s="88">
        <v>0.25</v>
      </c>
      <c r="AJ751" s="88">
        <v>0.88</v>
      </c>
      <c r="AK751" s="27">
        <v>119</v>
      </c>
      <c r="AL751" s="88">
        <v>0.13</v>
      </c>
      <c r="AM751" s="88">
        <v>3.64</v>
      </c>
      <c r="AN751" s="60">
        <v>569</v>
      </c>
      <c r="AO751" s="60">
        <v>917</v>
      </c>
      <c r="AP751" s="60">
        <v>750</v>
      </c>
      <c r="AQ751" s="60">
        <v>120</v>
      </c>
      <c r="AR751" s="60">
        <v>656</v>
      </c>
      <c r="AS751" s="88">
        <v>1.38</v>
      </c>
      <c r="AT751" s="27">
        <v>104</v>
      </c>
      <c r="AU751" s="60">
        <v>23</v>
      </c>
      <c r="AV751" s="23">
        <v>180</v>
      </c>
    </row>
    <row r="752" spans="1:49" x14ac:dyDescent="0.3">
      <c r="A752" s="17" t="s">
        <v>157</v>
      </c>
      <c r="B752" s="17"/>
      <c r="C752" s="92">
        <v>150</v>
      </c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 t="s">
        <v>158</v>
      </c>
      <c r="Y752" s="17">
        <v>29</v>
      </c>
      <c r="AA752" t="s">
        <v>157</v>
      </c>
      <c r="AW752" t="s">
        <v>158</v>
      </c>
    </row>
    <row r="753" spans="1:49" ht="15" customHeight="1" x14ac:dyDescent="0.3">
      <c r="A753" s="17"/>
      <c r="B753" s="70" t="s">
        <v>36</v>
      </c>
      <c r="C753" s="92"/>
      <c r="D753" s="67">
        <f>C$752*AC753/AD$756</f>
        <v>5.2</v>
      </c>
      <c r="E753" s="17">
        <f>C$752*AD753/AD$756</f>
        <v>5.2</v>
      </c>
      <c r="F753" s="17">
        <f>$C$752*AE753/$AD$756</f>
        <v>0</v>
      </c>
      <c r="G753" s="17">
        <f t="shared" ref="G753:W755" si="645">$C$752*AF753/$AD$756</f>
        <v>0</v>
      </c>
      <c r="H753" s="17">
        <f t="shared" si="645"/>
        <v>4.8</v>
      </c>
      <c r="I753" s="17">
        <f t="shared" si="645"/>
        <v>19.100000000000001</v>
      </c>
      <c r="J753" s="17">
        <f t="shared" si="645"/>
        <v>0</v>
      </c>
      <c r="K753" s="17">
        <f t="shared" si="645"/>
        <v>0</v>
      </c>
      <c r="L753" s="17">
        <f t="shared" si="645"/>
        <v>0</v>
      </c>
      <c r="M753" s="17">
        <f t="shared" si="645"/>
        <v>0</v>
      </c>
      <c r="N753" s="17">
        <f t="shared" si="645"/>
        <v>0</v>
      </c>
      <c r="O753" s="17">
        <f t="shared" si="645"/>
        <v>0</v>
      </c>
      <c r="P753" s="17">
        <f t="shared" si="645"/>
        <v>0.13</v>
      </c>
      <c r="Q753" s="17">
        <f t="shared" si="645"/>
        <v>0.1</v>
      </c>
      <c r="R753" s="17">
        <f t="shared" si="645"/>
        <v>0</v>
      </c>
      <c r="S753" s="17">
        <f t="shared" si="645"/>
        <v>0</v>
      </c>
      <c r="T753" s="17">
        <f t="shared" si="645"/>
        <v>0.01</v>
      </c>
      <c r="U753" s="17">
        <f t="shared" si="645"/>
        <v>0</v>
      </c>
      <c r="V753" s="17">
        <f t="shared" si="645"/>
        <v>0</v>
      </c>
      <c r="W753" s="17">
        <f t="shared" si="645"/>
        <v>0</v>
      </c>
      <c r="X753" s="17"/>
      <c r="Y753" s="17"/>
      <c r="AB753" s="86" t="s">
        <v>36</v>
      </c>
      <c r="AC753" s="56">
        <v>5.2</v>
      </c>
      <c r="AD753" s="56">
        <v>5.2</v>
      </c>
      <c r="AE753" s="57">
        <v>0</v>
      </c>
      <c r="AF753" s="57">
        <v>0</v>
      </c>
      <c r="AG753" s="56">
        <v>4.8</v>
      </c>
      <c r="AH753" s="56">
        <v>19.100000000000001</v>
      </c>
      <c r="AI753" s="62">
        <v>0</v>
      </c>
      <c r="AJ753" s="62">
        <v>0</v>
      </c>
      <c r="AK753" s="28">
        <v>0</v>
      </c>
      <c r="AL753" s="62">
        <v>0</v>
      </c>
      <c r="AM753" s="62">
        <v>0</v>
      </c>
      <c r="AN753" s="62">
        <v>0</v>
      </c>
      <c r="AO753" s="64">
        <v>0.13</v>
      </c>
      <c r="AP753" s="63">
        <v>0.1</v>
      </c>
      <c r="AQ753" s="62">
        <v>0</v>
      </c>
      <c r="AR753" s="62">
        <v>0</v>
      </c>
      <c r="AS753" s="64">
        <v>0.01</v>
      </c>
      <c r="AT753" s="28">
        <v>0</v>
      </c>
      <c r="AU753" s="62">
        <v>0</v>
      </c>
      <c r="AV753" s="28">
        <v>0</v>
      </c>
    </row>
    <row r="754" spans="1:49" ht="15" customHeight="1" x14ac:dyDescent="0.3">
      <c r="A754" s="17"/>
      <c r="B754" s="70" t="s">
        <v>82</v>
      </c>
      <c r="C754" s="92"/>
      <c r="D754" s="67">
        <f t="shared" ref="D754:D755" si="646">C$752*AC754/AD$756</f>
        <v>0.8</v>
      </c>
      <c r="E754" s="17">
        <f t="shared" ref="E754:E755" si="647">C$752*AD754/AD$756</f>
        <v>0.8</v>
      </c>
      <c r="F754" s="17">
        <f t="shared" ref="F754:F755" si="648">$C$752*AE754/$AD$756</f>
        <v>0.1</v>
      </c>
      <c r="G754" s="17">
        <f t="shared" si="645"/>
        <v>0</v>
      </c>
      <c r="H754" s="17">
        <f t="shared" si="645"/>
        <v>0</v>
      </c>
      <c r="I754" s="17">
        <f t="shared" si="645"/>
        <v>0.5</v>
      </c>
      <c r="J754" s="17">
        <f t="shared" si="645"/>
        <v>0</v>
      </c>
      <c r="K754" s="17">
        <f t="shared" si="645"/>
        <v>0</v>
      </c>
      <c r="L754" s="17">
        <f t="shared" si="645"/>
        <v>0.11</v>
      </c>
      <c r="M754" s="17">
        <f t="shared" si="645"/>
        <v>0</v>
      </c>
      <c r="N754" s="17">
        <f t="shared" si="645"/>
        <v>0.01</v>
      </c>
      <c r="O754" s="17">
        <f t="shared" si="645"/>
        <v>0.2</v>
      </c>
      <c r="P754" s="17">
        <f t="shared" si="645"/>
        <v>7.72</v>
      </c>
      <c r="Q754" s="17">
        <f t="shared" si="645"/>
        <v>1.6</v>
      </c>
      <c r="R754" s="17">
        <f t="shared" si="645"/>
        <v>1.4</v>
      </c>
      <c r="S754" s="17">
        <f t="shared" si="645"/>
        <v>2.7</v>
      </c>
      <c r="T754" s="17">
        <f t="shared" si="645"/>
        <v>0.27</v>
      </c>
      <c r="U754" s="17">
        <f t="shared" si="645"/>
        <v>0</v>
      </c>
      <c r="V754" s="17">
        <f t="shared" si="645"/>
        <v>0</v>
      </c>
      <c r="W754" s="17">
        <f t="shared" si="645"/>
        <v>0</v>
      </c>
      <c r="X754" s="17"/>
      <c r="Y754" s="17"/>
      <c r="AB754" s="86" t="s">
        <v>82</v>
      </c>
      <c r="AC754" s="299">
        <v>0.8</v>
      </c>
      <c r="AD754" s="299">
        <v>0.8</v>
      </c>
      <c r="AE754" s="56">
        <v>0.1</v>
      </c>
      <c r="AF754" s="57">
        <v>0</v>
      </c>
      <c r="AG754" s="57">
        <v>0</v>
      </c>
      <c r="AH754" s="56">
        <v>0.5</v>
      </c>
      <c r="AI754" s="62">
        <v>0</v>
      </c>
      <c r="AJ754" s="62">
        <v>0</v>
      </c>
      <c r="AK754" s="43">
        <v>0.11</v>
      </c>
      <c r="AL754" s="62">
        <v>0</v>
      </c>
      <c r="AM754" s="64">
        <v>0.01</v>
      </c>
      <c r="AN754" s="63">
        <v>0.2</v>
      </c>
      <c r="AO754" s="64">
        <v>7.72</v>
      </c>
      <c r="AP754" s="63">
        <v>1.6</v>
      </c>
      <c r="AQ754" s="63">
        <v>1.4</v>
      </c>
      <c r="AR754" s="63">
        <v>2.7</v>
      </c>
      <c r="AS754" s="64">
        <v>0.27</v>
      </c>
      <c r="AT754" s="28">
        <v>0</v>
      </c>
      <c r="AU754" s="62">
        <v>0</v>
      </c>
      <c r="AV754" s="28">
        <v>0</v>
      </c>
    </row>
    <row r="755" spans="1:49" x14ac:dyDescent="0.3">
      <c r="A755" s="17"/>
      <c r="B755" s="70" t="s">
        <v>39</v>
      </c>
      <c r="C755" s="92"/>
      <c r="D755" s="67">
        <f t="shared" si="646"/>
        <v>150</v>
      </c>
      <c r="E755" s="17">
        <f t="shared" si="647"/>
        <v>150</v>
      </c>
      <c r="F755" s="17">
        <f t="shared" si="648"/>
        <v>0</v>
      </c>
      <c r="G755" s="17">
        <f t="shared" si="645"/>
        <v>0</v>
      </c>
      <c r="H755" s="17">
        <f t="shared" si="645"/>
        <v>0</v>
      </c>
      <c r="I755" s="17">
        <f t="shared" si="645"/>
        <v>0</v>
      </c>
      <c r="J755" s="17">
        <f t="shared" si="645"/>
        <v>0</v>
      </c>
      <c r="K755" s="17">
        <f t="shared" si="645"/>
        <v>0</v>
      </c>
      <c r="L755" s="17">
        <f t="shared" si="645"/>
        <v>0</v>
      </c>
      <c r="M755" s="17">
        <f t="shared" si="645"/>
        <v>0</v>
      </c>
      <c r="N755" s="17">
        <f t="shared" si="645"/>
        <v>0</v>
      </c>
      <c r="O755" s="17">
        <f t="shared" si="645"/>
        <v>0</v>
      </c>
      <c r="P755" s="17">
        <f t="shared" si="645"/>
        <v>0</v>
      </c>
      <c r="Q755" s="17">
        <f t="shared" si="645"/>
        <v>0</v>
      </c>
      <c r="R755" s="17">
        <f t="shared" si="645"/>
        <v>0</v>
      </c>
      <c r="S755" s="17">
        <f t="shared" si="645"/>
        <v>0</v>
      </c>
      <c r="T755" s="17">
        <f t="shared" si="645"/>
        <v>0</v>
      </c>
      <c r="U755" s="17">
        <f t="shared" si="645"/>
        <v>0</v>
      </c>
      <c r="V755" s="17">
        <f t="shared" si="645"/>
        <v>0</v>
      </c>
      <c r="W755" s="17">
        <f t="shared" si="645"/>
        <v>0</v>
      </c>
      <c r="X755" s="17"/>
      <c r="Y755" s="17"/>
      <c r="AB755" s="86" t="s">
        <v>39</v>
      </c>
      <c r="AC755" s="57">
        <v>150</v>
      </c>
      <c r="AD755" s="57">
        <v>150</v>
      </c>
      <c r="AE755" s="57">
        <v>0</v>
      </c>
      <c r="AF755" s="57">
        <v>0</v>
      </c>
      <c r="AG755" s="57">
        <v>0</v>
      </c>
      <c r="AH755" s="57">
        <v>0</v>
      </c>
      <c r="AI755" s="62">
        <v>0</v>
      </c>
      <c r="AJ755" s="62">
        <v>0</v>
      </c>
      <c r="AK755" s="28">
        <v>0</v>
      </c>
      <c r="AL755" s="62">
        <v>0</v>
      </c>
      <c r="AM755" s="62">
        <v>0</v>
      </c>
      <c r="AN755" s="62">
        <v>0</v>
      </c>
      <c r="AO755" s="62">
        <v>0</v>
      </c>
      <c r="AP755" s="62">
        <v>0</v>
      </c>
      <c r="AQ755" s="62">
        <v>0</v>
      </c>
      <c r="AR755" s="62">
        <v>0</v>
      </c>
      <c r="AS755" s="62">
        <v>0</v>
      </c>
      <c r="AT755" s="28">
        <v>0</v>
      </c>
      <c r="AU755" s="62">
        <v>0</v>
      </c>
      <c r="AV755" s="28">
        <v>0</v>
      </c>
    </row>
    <row r="756" spans="1:49" ht="15" customHeight="1" x14ac:dyDescent="0.3">
      <c r="A756" s="17"/>
      <c r="B756" s="69" t="s">
        <v>40</v>
      </c>
      <c r="C756" s="92"/>
      <c r="D756" s="17"/>
      <c r="E756" s="17"/>
      <c r="F756" s="18">
        <f>SUM(F753:F755)</f>
        <v>0.1</v>
      </c>
      <c r="G756" s="18">
        <f t="shared" ref="G756:W756" si="649">SUM(G753:G755)</f>
        <v>0</v>
      </c>
      <c r="H756" s="18">
        <f t="shared" si="649"/>
        <v>4.8</v>
      </c>
      <c r="I756" s="18">
        <f t="shared" si="649"/>
        <v>19.600000000000001</v>
      </c>
      <c r="J756" s="18">
        <f t="shared" si="649"/>
        <v>0</v>
      </c>
      <c r="K756" s="18">
        <f t="shared" si="649"/>
        <v>0</v>
      </c>
      <c r="L756" s="18">
        <f t="shared" si="649"/>
        <v>0.11</v>
      </c>
      <c r="M756" s="18">
        <f t="shared" si="649"/>
        <v>0</v>
      </c>
      <c r="N756" s="18">
        <f t="shared" si="649"/>
        <v>0.01</v>
      </c>
      <c r="O756" s="18">
        <f t="shared" si="649"/>
        <v>0.2</v>
      </c>
      <c r="P756" s="18">
        <f t="shared" si="649"/>
        <v>7.85</v>
      </c>
      <c r="Q756" s="18">
        <f t="shared" si="649"/>
        <v>1.7000000000000002</v>
      </c>
      <c r="R756" s="18">
        <f t="shared" si="649"/>
        <v>1.4</v>
      </c>
      <c r="S756" s="18">
        <f t="shared" si="649"/>
        <v>2.7</v>
      </c>
      <c r="T756" s="18">
        <f t="shared" si="649"/>
        <v>0.28000000000000003</v>
      </c>
      <c r="U756" s="18">
        <f t="shared" si="649"/>
        <v>0</v>
      </c>
      <c r="V756" s="18">
        <f t="shared" si="649"/>
        <v>0</v>
      </c>
      <c r="W756" s="18">
        <f t="shared" si="649"/>
        <v>0</v>
      </c>
      <c r="X756" s="17"/>
      <c r="Y756" s="17"/>
      <c r="AB756" s="87" t="s">
        <v>40</v>
      </c>
      <c r="AC756" s="59"/>
      <c r="AD756" s="60">
        <v>150</v>
      </c>
      <c r="AE756" s="61">
        <v>0.1</v>
      </c>
      <c r="AF756" s="60">
        <v>0</v>
      </c>
      <c r="AG756" s="61">
        <v>4.8</v>
      </c>
      <c r="AH756" s="61">
        <v>19.600000000000001</v>
      </c>
      <c r="AI756" s="66">
        <v>0</v>
      </c>
      <c r="AJ756" s="66">
        <v>0</v>
      </c>
      <c r="AK756" s="48">
        <v>0.11</v>
      </c>
      <c r="AL756" s="66">
        <v>0</v>
      </c>
      <c r="AM756" s="65">
        <v>0.01</v>
      </c>
      <c r="AN756" s="83">
        <v>0.3</v>
      </c>
      <c r="AO756" s="65">
        <v>7.85</v>
      </c>
      <c r="AP756" s="83">
        <v>1.7</v>
      </c>
      <c r="AQ756" s="83">
        <v>1.4</v>
      </c>
      <c r="AR756" s="83">
        <v>2.7</v>
      </c>
      <c r="AS756" s="65">
        <v>0.28000000000000003</v>
      </c>
      <c r="AT756" s="32">
        <v>0</v>
      </c>
      <c r="AU756" s="66">
        <v>0</v>
      </c>
      <c r="AV756" s="32">
        <v>0</v>
      </c>
    </row>
    <row r="757" spans="1:49" x14ac:dyDescent="0.3">
      <c r="A757" s="17" t="s">
        <v>93</v>
      </c>
      <c r="B757" s="17"/>
      <c r="C757" s="92">
        <v>4</v>
      </c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 t="s">
        <v>94</v>
      </c>
      <c r="Y757" s="17">
        <v>3</v>
      </c>
      <c r="AA757" s="17" t="s">
        <v>93</v>
      </c>
      <c r="AB757" s="17"/>
      <c r="AW757" t="s">
        <v>94</v>
      </c>
    </row>
    <row r="758" spans="1:49" ht="15" customHeight="1" x14ac:dyDescent="0.3">
      <c r="A758" s="17"/>
      <c r="B758" s="70" t="s">
        <v>37</v>
      </c>
      <c r="C758" s="95"/>
      <c r="D758" s="17">
        <f>C$250*AC758/AD$252</f>
        <v>4</v>
      </c>
      <c r="E758" s="17">
        <f>C$250*AD758/AD$252</f>
        <v>4</v>
      </c>
      <c r="F758" s="84">
        <f>$C$250*AE$251/$AD$252</f>
        <v>0.04</v>
      </c>
      <c r="G758" s="84">
        <f t="shared" ref="G758" si="650">$C$250*AF$251/$AD$252</f>
        <v>2.88</v>
      </c>
      <c r="H758" s="84">
        <f t="shared" ref="H758" si="651">$C$250*AG$251/$AD$252</f>
        <v>0.04</v>
      </c>
      <c r="I758" s="84">
        <f t="shared" ref="I758" si="652">$C$250*AH$251/$AD$252</f>
        <v>26.439999999999998</v>
      </c>
      <c r="J758" s="84">
        <f t="shared" ref="J758" si="653">$C$250*AI$251/$AD$252</f>
        <v>0</v>
      </c>
      <c r="K758" s="84">
        <f t="shared" ref="K758" si="654">$C$250*AJ$251/$AD$252</f>
        <v>8.0000000000000002E-3</v>
      </c>
      <c r="L758" s="84">
        <f t="shared" ref="L758" si="655">$C$250*AK$251/$AD$252</f>
        <v>18</v>
      </c>
      <c r="M758" s="84">
        <f t="shared" ref="M758" si="656">$C$250*AL$251/$AD$252</f>
        <v>5.6000000000000008E-2</v>
      </c>
      <c r="N758" s="84">
        <f t="shared" ref="N758" si="657">$C$250*AM$251/$AD$252</f>
        <v>0</v>
      </c>
      <c r="O758" s="84">
        <f t="shared" ref="O758" si="658">$C$250*AN$251/$AD$252</f>
        <v>0.64</v>
      </c>
      <c r="P758" s="84">
        <f t="shared" ref="P758" si="659">$C$250*AO$251/$AD$252</f>
        <v>1.2</v>
      </c>
      <c r="Q758" s="84">
        <f t="shared" ref="Q758" si="660">$C$250*AP$251/$AD$252</f>
        <v>0.96</v>
      </c>
      <c r="R758" s="84">
        <f t="shared" ref="R758" si="661">$C$250*AQ$251/$AD$252</f>
        <v>0</v>
      </c>
      <c r="S758" s="84">
        <f t="shared" ref="S758" si="662">$C$250*AR$251/$AD$252</f>
        <v>1.2</v>
      </c>
      <c r="T758" s="84">
        <f t="shared" ref="T758" si="663">$C$250*AS$251/$AD$252</f>
        <v>8.0000000000000002E-3</v>
      </c>
      <c r="U758" s="84">
        <f t="shared" ref="U758" si="664">$C$250*AT$251/$AD$252</f>
        <v>0</v>
      </c>
      <c r="V758" s="84">
        <f t="shared" ref="V758" si="665">$C$250*AU$251/$AD$252</f>
        <v>0.04</v>
      </c>
      <c r="W758" s="84">
        <f t="shared" ref="W758" si="666">$C$250*AV$251/$AD$252</f>
        <v>0.08</v>
      </c>
      <c r="X758" s="17"/>
      <c r="Y758" s="17"/>
      <c r="AA758" s="17"/>
      <c r="AB758" s="70" t="s">
        <v>37</v>
      </c>
      <c r="AC758" s="58">
        <v>5</v>
      </c>
      <c r="AD758" s="57">
        <v>5</v>
      </c>
      <c r="AE758" s="71">
        <v>0.05</v>
      </c>
      <c r="AF758" s="56">
        <v>3.6</v>
      </c>
      <c r="AG758" s="71">
        <v>0.05</v>
      </c>
      <c r="AH758" s="71">
        <v>33.049999999999997</v>
      </c>
      <c r="AI758" s="57">
        <v>0</v>
      </c>
      <c r="AJ758" s="71">
        <v>0.01</v>
      </c>
      <c r="AK758" s="20">
        <v>22.5</v>
      </c>
      <c r="AL758" s="71">
        <v>7.0000000000000007E-2</v>
      </c>
      <c r="AM758" s="57">
        <v>0</v>
      </c>
      <c r="AN758" s="56">
        <v>0.8</v>
      </c>
      <c r="AO758" s="56">
        <v>1.5</v>
      </c>
      <c r="AP758" s="56">
        <v>1.2</v>
      </c>
      <c r="AQ758" s="57">
        <v>0</v>
      </c>
      <c r="AR758" s="56">
        <v>1.5</v>
      </c>
      <c r="AS758" s="71">
        <v>0.01</v>
      </c>
      <c r="AT758" s="19">
        <v>0</v>
      </c>
      <c r="AU758" s="71">
        <v>0.05</v>
      </c>
      <c r="AV758" s="20">
        <v>0.1</v>
      </c>
    </row>
    <row r="759" spans="1:49" x14ac:dyDescent="0.3">
      <c r="A759" s="17"/>
      <c r="B759" s="69" t="s">
        <v>40</v>
      </c>
      <c r="C759" s="96"/>
      <c r="D759" s="17"/>
      <c r="E759" s="17"/>
      <c r="F759" s="18">
        <f>SUM(F758)</f>
        <v>0.04</v>
      </c>
      <c r="G759" s="18">
        <f t="shared" ref="G759:W759" si="667">SUM(G758)</f>
        <v>2.88</v>
      </c>
      <c r="H759" s="18">
        <f t="shared" si="667"/>
        <v>0.04</v>
      </c>
      <c r="I759" s="18">
        <f t="shared" si="667"/>
        <v>26.439999999999998</v>
      </c>
      <c r="J759" s="18">
        <f t="shared" si="667"/>
        <v>0</v>
      </c>
      <c r="K759" s="18">
        <f t="shared" si="667"/>
        <v>8.0000000000000002E-3</v>
      </c>
      <c r="L759" s="18">
        <f t="shared" si="667"/>
        <v>18</v>
      </c>
      <c r="M759" s="18">
        <f t="shared" si="667"/>
        <v>5.6000000000000008E-2</v>
      </c>
      <c r="N759" s="18">
        <f t="shared" si="667"/>
        <v>0</v>
      </c>
      <c r="O759" s="18">
        <f t="shared" si="667"/>
        <v>0.64</v>
      </c>
      <c r="P759" s="18">
        <f t="shared" si="667"/>
        <v>1.2</v>
      </c>
      <c r="Q759" s="18">
        <f t="shared" si="667"/>
        <v>0.96</v>
      </c>
      <c r="R759" s="18">
        <f t="shared" si="667"/>
        <v>0</v>
      </c>
      <c r="S759" s="18">
        <f t="shared" si="667"/>
        <v>1.2</v>
      </c>
      <c r="T759" s="18">
        <f t="shared" si="667"/>
        <v>8.0000000000000002E-3</v>
      </c>
      <c r="U759" s="18">
        <f t="shared" si="667"/>
        <v>0</v>
      </c>
      <c r="V759" s="18">
        <f t="shared" si="667"/>
        <v>0.04</v>
      </c>
      <c r="W759" s="18">
        <f t="shared" si="667"/>
        <v>0.08</v>
      </c>
      <c r="X759" s="17"/>
      <c r="Y759" s="17"/>
      <c r="AB759" s="73" t="s">
        <v>40</v>
      </c>
      <c r="AC759" s="74"/>
      <c r="AD759" s="75">
        <v>5</v>
      </c>
      <c r="AE759" s="76">
        <v>0.05</v>
      </c>
      <c r="AF759" s="77">
        <v>3.6</v>
      </c>
      <c r="AG759" s="76">
        <v>0.05</v>
      </c>
      <c r="AH759" s="76">
        <v>33.049999999999997</v>
      </c>
      <c r="AI759" s="75">
        <v>0</v>
      </c>
      <c r="AJ759" s="76">
        <v>0.01</v>
      </c>
      <c r="AK759" s="78">
        <v>22.5</v>
      </c>
      <c r="AL759" s="76">
        <v>7.0000000000000007E-2</v>
      </c>
      <c r="AM759" s="75">
        <v>0</v>
      </c>
      <c r="AN759" s="77">
        <v>0.8</v>
      </c>
      <c r="AO759" s="77">
        <v>1.5</v>
      </c>
      <c r="AP759" s="77">
        <v>1.2</v>
      </c>
      <c r="AQ759" s="75">
        <v>0</v>
      </c>
      <c r="AR759" s="77">
        <v>1.5</v>
      </c>
      <c r="AS759" s="76">
        <v>0.01</v>
      </c>
      <c r="AT759" s="79">
        <v>0</v>
      </c>
      <c r="AU759" s="76">
        <v>0.05</v>
      </c>
      <c r="AV759" s="78">
        <v>0.1</v>
      </c>
    </row>
    <row r="760" spans="1:49" x14ac:dyDescent="0.3">
      <c r="A760" s="17"/>
      <c r="B760" s="96"/>
      <c r="C760" s="96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AB760" s="73"/>
      <c r="AC760" s="135"/>
      <c r="AD760" s="135"/>
      <c r="AE760" s="136"/>
      <c r="AF760" s="100"/>
      <c r="AG760" s="136"/>
      <c r="AH760" s="136"/>
      <c r="AI760" s="135"/>
      <c r="AJ760" s="136"/>
      <c r="AK760" s="137"/>
      <c r="AL760" s="136"/>
      <c r="AM760" s="135"/>
      <c r="AN760" s="100"/>
      <c r="AO760" s="100"/>
      <c r="AP760" s="100"/>
      <c r="AQ760" s="135"/>
      <c r="AR760" s="100"/>
      <c r="AS760" s="136"/>
      <c r="AT760" s="138"/>
      <c r="AU760" s="136"/>
      <c r="AV760" s="137"/>
    </row>
    <row r="761" spans="1:49" x14ac:dyDescent="0.3">
      <c r="A761" s="17" t="s">
        <v>95</v>
      </c>
      <c r="B761" s="17"/>
      <c r="C761" s="92">
        <v>30</v>
      </c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 t="s">
        <v>96</v>
      </c>
      <c r="Y761" s="17">
        <v>4</v>
      </c>
      <c r="AA761" s="17" t="s">
        <v>95</v>
      </c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7"/>
      <c r="AP761" s="17"/>
      <c r="AQ761" s="17"/>
      <c r="AR761" s="17"/>
      <c r="AS761" s="17"/>
      <c r="AT761" s="17"/>
      <c r="AU761" s="17"/>
      <c r="AV761" s="17"/>
      <c r="AW761" t="s">
        <v>96</v>
      </c>
    </row>
    <row r="762" spans="1:49" x14ac:dyDescent="0.3">
      <c r="A762" s="17"/>
      <c r="B762" s="17" t="s">
        <v>95</v>
      </c>
      <c r="C762" s="92"/>
      <c r="D762" s="17">
        <f>C761*AC762/AD763</f>
        <v>30</v>
      </c>
      <c r="E762" s="17">
        <f>C761*AD762/AD763</f>
        <v>30</v>
      </c>
      <c r="F762" s="17">
        <f>C761*AE762/AD763</f>
        <v>2.25</v>
      </c>
      <c r="G762" s="17">
        <f>C761*AF762/AD763</f>
        <v>0.3</v>
      </c>
      <c r="H762" s="17">
        <f>C761*AG762/AD763</f>
        <v>15</v>
      </c>
      <c r="I762" s="17">
        <f>C761*AH762/AD763</f>
        <v>72</v>
      </c>
      <c r="J762" s="17">
        <f>C761*AI762/AD763</f>
        <v>0</v>
      </c>
      <c r="K762" s="17">
        <f>C761*AJ762/AD763</f>
        <v>0</v>
      </c>
      <c r="L762" s="17">
        <f>C761*AK762/AD763</f>
        <v>0</v>
      </c>
      <c r="M762" s="17">
        <f>C761*AL762/AD763</f>
        <v>0</v>
      </c>
      <c r="N762" s="17">
        <f>C761*AM762/AD763</f>
        <v>0</v>
      </c>
      <c r="O762" s="17">
        <f>C761*AN762/AD763</f>
        <v>0</v>
      </c>
      <c r="P762" s="17">
        <f>C761*AO762/AD763</f>
        <v>0</v>
      </c>
      <c r="Q762" s="17">
        <f>C761*AP762/AD763</f>
        <v>0</v>
      </c>
      <c r="R762" s="17">
        <f>C761*AQ762/AD763</f>
        <v>0</v>
      </c>
      <c r="S762" s="17">
        <f>C761*AR762/AD763</f>
        <v>0</v>
      </c>
      <c r="T762" s="17">
        <f>C761*AS762/AD763</f>
        <v>0</v>
      </c>
      <c r="U762" s="17">
        <f>C761*AT762/AD763</f>
        <v>0</v>
      </c>
      <c r="V762" s="17">
        <f>C761*AU762/AD763</f>
        <v>0</v>
      </c>
      <c r="W762" s="17">
        <f>C761*AV762/AD763</f>
        <v>0</v>
      </c>
      <c r="X762" s="17"/>
      <c r="Y762" s="17"/>
      <c r="AA762" s="17"/>
      <c r="AB762" s="17" t="s">
        <v>95</v>
      </c>
      <c r="AC762" s="17">
        <v>100</v>
      </c>
      <c r="AD762" s="17">
        <v>100</v>
      </c>
      <c r="AE762" s="17">
        <v>7.5</v>
      </c>
      <c r="AF762" s="17">
        <v>1</v>
      </c>
      <c r="AG762" s="17">
        <v>50</v>
      </c>
      <c r="AH762" s="17">
        <v>240</v>
      </c>
      <c r="AI762" s="17"/>
      <c r="AJ762" s="17"/>
      <c r="AK762" s="17"/>
      <c r="AL762" s="17"/>
      <c r="AM762" s="17"/>
      <c r="AN762" s="17"/>
      <c r="AO762" s="17"/>
      <c r="AP762" s="17"/>
      <c r="AQ762" s="17"/>
      <c r="AR762" s="17"/>
      <c r="AS762" s="17"/>
      <c r="AT762" s="17"/>
      <c r="AU762" s="17"/>
      <c r="AV762" s="17"/>
    </row>
    <row r="763" spans="1:49" x14ac:dyDescent="0.3">
      <c r="A763" s="17"/>
      <c r="B763" s="69" t="s">
        <v>40</v>
      </c>
      <c r="C763" s="96"/>
      <c r="D763" s="17"/>
      <c r="E763" s="17"/>
      <c r="F763" s="17">
        <f>SUM(F762)</f>
        <v>2.25</v>
      </c>
      <c r="G763" s="17">
        <f t="shared" ref="G763:W763" si="668">SUM(G762)</f>
        <v>0.3</v>
      </c>
      <c r="H763" s="17">
        <f t="shared" si="668"/>
        <v>15</v>
      </c>
      <c r="I763" s="17">
        <f t="shared" si="668"/>
        <v>72</v>
      </c>
      <c r="J763" s="17">
        <f t="shared" si="668"/>
        <v>0</v>
      </c>
      <c r="K763" s="17">
        <f t="shared" si="668"/>
        <v>0</v>
      </c>
      <c r="L763" s="17">
        <f t="shared" si="668"/>
        <v>0</v>
      </c>
      <c r="M763" s="17">
        <f t="shared" si="668"/>
        <v>0</v>
      </c>
      <c r="N763" s="17">
        <f t="shared" si="668"/>
        <v>0</v>
      </c>
      <c r="O763" s="17">
        <f t="shared" si="668"/>
        <v>0</v>
      </c>
      <c r="P763" s="17">
        <f t="shared" si="668"/>
        <v>0</v>
      </c>
      <c r="Q763" s="17">
        <f t="shared" si="668"/>
        <v>0</v>
      </c>
      <c r="R763" s="17">
        <f t="shared" si="668"/>
        <v>0</v>
      </c>
      <c r="S763" s="17">
        <f t="shared" si="668"/>
        <v>0</v>
      </c>
      <c r="T763" s="17">
        <f t="shared" si="668"/>
        <v>0</v>
      </c>
      <c r="U763" s="17">
        <f t="shared" si="668"/>
        <v>0</v>
      </c>
      <c r="V763" s="17">
        <f t="shared" si="668"/>
        <v>0</v>
      </c>
      <c r="W763" s="17">
        <f t="shared" si="668"/>
        <v>0</v>
      </c>
      <c r="X763" s="17"/>
      <c r="Y763" s="17"/>
      <c r="AA763" s="17"/>
      <c r="AB763" s="69" t="s">
        <v>40</v>
      </c>
      <c r="AC763" s="17"/>
      <c r="AD763" s="17">
        <v>100</v>
      </c>
      <c r="AE763" s="1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7"/>
      <c r="AP763" s="17"/>
      <c r="AQ763" s="17"/>
      <c r="AR763" s="17"/>
      <c r="AS763" s="17"/>
      <c r="AT763" s="17"/>
      <c r="AU763" s="17"/>
      <c r="AV763" s="17"/>
    </row>
    <row r="764" spans="1:49" x14ac:dyDescent="0.3">
      <c r="A764" s="17" t="s">
        <v>115</v>
      </c>
      <c r="B764" s="69"/>
      <c r="C764" s="96">
        <f>SUM(C744:C763)</f>
        <v>334</v>
      </c>
      <c r="D764" s="96">
        <f t="shared" ref="D764:E764" si="669">SUM(D744:D763)</f>
        <v>354.85</v>
      </c>
      <c r="E764" s="96">
        <f t="shared" si="669"/>
        <v>354.85</v>
      </c>
      <c r="F764" s="146">
        <f>SUM(F751+F759+F763)</f>
        <v>5.9649999999999999</v>
      </c>
      <c r="G764" s="146">
        <f t="shared" ref="G764:W764" si="670">SUM(G751+G759+G763)</f>
        <v>6.5549999999999997</v>
      </c>
      <c r="H764" s="146">
        <f t="shared" si="670"/>
        <v>24.234999999999999</v>
      </c>
      <c r="I764" s="146">
        <f t="shared" si="670"/>
        <v>198.55</v>
      </c>
      <c r="J764" s="146">
        <f t="shared" si="670"/>
        <v>3.7499999999999999E-2</v>
      </c>
      <c r="K764" s="146">
        <f t="shared" si="670"/>
        <v>0.14000000000000001</v>
      </c>
      <c r="L764" s="146">
        <f t="shared" si="670"/>
        <v>35.909999999999997</v>
      </c>
      <c r="M764" s="146">
        <f t="shared" si="670"/>
        <v>7.5500000000000012E-2</v>
      </c>
      <c r="N764" s="146">
        <f t="shared" si="670"/>
        <v>0.54600000000000004</v>
      </c>
      <c r="O764" s="146">
        <f t="shared" si="670"/>
        <v>85.915000000000006</v>
      </c>
      <c r="P764" s="146">
        <f t="shared" si="670"/>
        <v>138.71999999999997</v>
      </c>
      <c r="Q764" s="146">
        <f t="shared" si="670"/>
        <v>113.46</v>
      </c>
      <c r="R764" s="146">
        <f t="shared" si="670"/>
        <v>18.03</v>
      </c>
      <c r="S764" s="146">
        <f t="shared" si="670"/>
        <v>99.105000000000004</v>
      </c>
      <c r="T764" s="146">
        <f t="shared" si="670"/>
        <v>0.21200000000000002</v>
      </c>
      <c r="U764" s="146">
        <f t="shared" si="670"/>
        <v>15.614999999999998</v>
      </c>
      <c r="V764" s="146">
        <f t="shared" si="670"/>
        <v>3.4885000000000002</v>
      </c>
      <c r="W764" s="146">
        <f t="shared" si="670"/>
        <v>27.125</v>
      </c>
      <c r="X764" s="17"/>
      <c r="Y764" s="17"/>
      <c r="AA764" s="17"/>
      <c r="AB764" s="69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7"/>
      <c r="AP764" s="17"/>
      <c r="AQ764" s="17"/>
      <c r="AR764" s="17"/>
      <c r="AS764" s="17"/>
      <c r="AT764" s="17"/>
      <c r="AU764" s="17"/>
      <c r="AV764" s="17"/>
    </row>
    <row r="765" spans="1:49" x14ac:dyDescent="0.3">
      <c r="A765" s="17" t="s">
        <v>111</v>
      </c>
      <c r="B765" s="96"/>
      <c r="C765" s="96">
        <v>120</v>
      </c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AA765" s="17"/>
      <c r="AB765" s="96"/>
      <c r="AC765" s="96"/>
      <c r="AD765" s="17"/>
      <c r="AE765" s="1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7"/>
      <c r="AP765" s="17"/>
      <c r="AQ765" s="17"/>
      <c r="AR765" s="17"/>
      <c r="AS765" s="17"/>
      <c r="AT765" s="17"/>
      <c r="AU765" s="17"/>
      <c r="AV765" s="17"/>
      <c r="AW765" t="s">
        <v>96</v>
      </c>
    </row>
    <row r="766" spans="1:49" ht="27.6" x14ac:dyDescent="0.3">
      <c r="A766" s="17"/>
      <c r="B766" s="96" t="s">
        <v>215</v>
      </c>
      <c r="C766" s="96"/>
      <c r="D766" s="17">
        <f>C765*AC766/AD767</f>
        <v>144</v>
      </c>
      <c r="E766" s="17">
        <f>C765*AD766/AD767</f>
        <v>120</v>
      </c>
      <c r="F766" s="17">
        <f>C765*AE766/AD767</f>
        <v>0.96</v>
      </c>
      <c r="G766" s="17">
        <f>C765*AF766/AD767</f>
        <v>0.24</v>
      </c>
      <c r="H766" s="17">
        <f>C765*AG766/AD767</f>
        <v>9</v>
      </c>
      <c r="I766" s="17">
        <f>C765*AH766/AD767</f>
        <v>45.6</v>
      </c>
      <c r="J766" s="17">
        <f>C765*AI766/AD767</f>
        <v>0</v>
      </c>
      <c r="K766" s="17">
        <f>C765*AJ766/AD767</f>
        <v>0</v>
      </c>
      <c r="L766" s="17">
        <f>C765*AK766/AD767</f>
        <v>0</v>
      </c>
      <c r="M766" s="17">
        <f>C765*AL766/AD767</f>
        <v>0</v>
      </c>
      <c r="N766" s="17">
        <f>C765*AM766/AD767</f>
        <v>0</v>
      </c>
      <c r="O766" s="17">
        <f>C765*AN766/AD767</f>
        <v>0</v>
      </c>
      <c r="P766" s="17">
        <f>C765*AO766/AD767</f>
        <v>0</v>
      </c>
      <c r="Q766" s="17">
        <f>C765*AP766/AD767</f>
        <v>0</v>
      </c>
      <c r="R766" s="17">
        <f>C765*AQ766/AD767</f>
        <v>0</v>
      </c>
      <c r="S766" s="17">
        <f>C765*AR766/AD767</f>
        <v>0</v>
      </c>
      <c r="T766" s="17">
        <f>C765*AS766/AD767</f>
        <v>0</v>
      </c>
      <c r="U766" s="17">
        <f>C765*AT766/AD767</f>
        <v>0</v>
      </c>
      <c r="V766" s="17">
        <f>C765*AU766/AD767</f>
        <v>0</v>
      </c>
      <c r="W766" s="17">
        <f>C765*AV766/AD767</f>
        <v>0</v>
      </c>
      <c r="X766" s="17" t="s">
        <v>114</v>
      </c>
      <c r="Y766" s="17">
        <v>58</v>
      </c>
      <c r="AA766" s="17"/>
      <c r="AB766" s="96" t="s">
        <v>216</v>
      </c>
      <c r="AC766" s="96">
        <v>120</v>
      </c>
      <c r="AD766" s="17">
        <v>100</v>
      </c>
      <c r="AE766" s="107">
        <v>0.8</v>
      </c>
      <c r="AF766" s="105">
        <v>0.2</v>
      </c>
      <c r="AG766" s="105">
        <v>7.5</v>
      </c>
      <c r="AH766" s="63">
        <v>38</v>
      </c>
      <c r="AI766" s="103"/>
      <c r="AJ766" s="103"/>
      <c r="AK766" s="103"/>
      <c r="AL766" s="103"/>
      <c r="AM766" s="103"/>
      <c r="AN766" s="103"/>
      <c r="AO766" s="17"/>
      <c r="AP766" s="17"/>
      <c r="AQ766" s="17"/>
      <c r="AR766" s="17"/>
      <c r="AS766" s="17"/>
      <c r="AT766" s="17"/>
      <c r="AU766" s="17"/>
      <c r="AV766" s="17"/>
    </row>
    <row r="767" spans="1:49" s="201" customFormat="1" x14ac:dyDescent="0.3">
      <c r="A767" s="199"/>
      <c r="B767" s="200"/>
      <c r="C767" s="200">
        <v>20</v>
      </c>
      <c r="D767" s="199"/>
      <c r="E767" s="199"/>
      <c r="F767" s="199"/>
      <c r="G767" s="199"/>
      <c r="H767" s="199"/>
      <c r="I767" s="199"/>
      <c r="J767" s="199"/>
      <c r="K767" s="199"/>
      <c r="L767" s="199"/>
      <c r="M767" s="199"/>
      <c r="N767" s="199"/>
      <c r="O767" s="199"/>
      <c r="P767" s="199"/>
      <c r="Q767" s="199"/>
      <c r="R767" s="199"/>
      <c r="S767" s="199"/>
      <c r="T767" s="199"/>
      <c r="U767" s="199"/>
      <c r="V767" s="199"/>
      <c r="W767" s="199"/>
      <c r="X767" s="199"/>
      <c r="Y767" s="199"/>
      <c r="AA767" s="199"/>
      <c r="AB767" s="156" t="s">
        <v>40</v>
      </c>
      <c r="AC767" s="200"/>
      <c r="AD767" s="199">
        <v>100</v>
      </c>
      <c r="AE767" s="199"/>
      <c r="AF767" s="199"/>
      <c r="AG767" s="199"/>
      <c r="AH767" s="199"/>
      <c r="AI767" s="199"/>
      <c r="AJ767" s="199"/>
      <c r="AK767" s="199"/>
      <c r="AL767" s="199"/>
      <c r="AM767" s="199"/>
      <c r="AN767" s="199"/>
      <c r="AO767" s="199"/>
      <c r="AP767" s="199"/>
      <c r="AQ767" s="199"/>
      <c r="AR767" s="199"/>
      <c r="AS767" s="199"/>
      <c r="AT767" s="199"/>
      <c r="AU767" s="199"/>
      <c r="AV767" s="199"/>
      <c r="AW767" s="201" t="s">
        <v>114</v>
      </c>
    </row>
    <row r="768" spans="1:49" s="143" customFormat="1" x14ac:dyDescent="0.3">
      <c r="A768" s="141"/>
      <c r="B768" s="142" t="s">
        <v>113</v>
      </c>
      <c r="C768" s="142"/>
      <c r="D768" s="141">
        <f>C767*AC768/AD769</f>
        <v>20</v>
      </c>
      <c r="E768" s="141">
        <f>C767*AD768/AD769</f>
        <v>20</v>
      </c>
      <c r="F768" s="141">
        <f>C767*AE768/AD769</f>
        <v>1.5</v>
      </c>
      <c r="G768" s="141">
        <f>C767*AF768/AD769</f>
        <v>2</v>
      </c>
      <c r="H768" s="141">
        <f>C767*AG768/AD769</f>
        <v>14.9</v>
      </c>
      <c r="I768" s="141">
        <f>C767*AH768/AD769</f>
        <v>83.2</v>
      </c>
      <c r="J768" s="141">
        <f>C767*AI768/AD769</f>
        <v>0</v>
      </c>
      <c r="K768" s="141">
        <f>C767*AJ768/AD769</f>
        <v>0</v>
      </c>
      <c r="L768" s="141">
        <f>C767*AK768/AD769</f>
        <v>0</v>
      </c>
      <c r="M768" s="141">
        <f>C767*AL768/AD769</f>
        <v>0</v>
      </c>
      <c r="N768" s="141">
        <f>C767*AM768/AD769</f>
        <v>0</v>
      </c>
      <c r="O768" s="141">
        <f>C767*AN768/AD769</f>
        <v>0</v>
      </c>
      <c r="P768" s="141">
        <f>C767*AO768/AD769</f>
        <v>0</v>
      </c>
      <c r="Q768" s="141">
        <f>C767*AP768/AD769</f>
        <v>0</v>
      </c>
      <c r="R768" s="141">
        <f>C767*AQ768/AD769</f>
        <v>0</v>
      </c>
      <c r="S768" s="141">
        <f>C767*AR768/AD769</f>
        <v>0</v>
      </c>
      <c r="T768" s="141">
        <f>C767*AS768/AD769</f>
        <v>0</v>
      </c>
      <c r="U768" s="141">
        <f>C767*AT768/AD769</f>
        <v>0</v>
      </c>
      <c r="V768" s="141">
        <f>C767*AU768/AD769</f>
        <v>0</v>
      </c>
      <c r="W768" s="141">
        <f>C767*AV768/AD769</f>
        <v>0</v>
      </c>
      <c r="X768" s="141" t="s">
        <v>114</v>
      </c>
      <c r="Y768" s="141">
        <v>6</v>
      </c>
      <c r="AA768" s="141"/>
      <c r="AB768" s="142" t="s">
        <v>113</v>
      </c>
      <c r="AC768" s="142">
        <v>20</v>
      </c>
      <c r="AD768" s="141">
        <v>20</v>
      </c>
      <c r="AE768" s="144">
        <v>1.5</v>
      </c>
      <c r="AF768" s="145">
        <v>2</v>
      </c>
      <c r="AG768" s="144">
        <v>14.9</v>
      </c>
      <c r="AH768" s="144">
        <v>83.2</v>
      </c>
      <c r="AI768" s="141"/>
      <c r="AJ768" s="141"/>
      <c r="AK768" s="141"/>
      <c r="AL768" s="141"/>
      <c r="AM768" s="141"/>
      <c r="AN768" s="141"/>
      <c r="AO768" s="141"/>
      <c r="AP768" s="141"/>
      <c r="AQ768" s="141"/>
      <c r="AR768" s="141"/>
      <c r="AS768" s="141"/>
      <c r="AT768" s="141"/>
      <c r="AU768" s="141"/>
      <c r="AV768" s="141"/>
    </row>
    <row r="769" spans="1:49" s="143" customFormat="1" ht="18" x14ac:dyDescent="0.35">
      <c r="A769" s="151" t="s">
        <v>152</v>
      </c>
      <c r="B769" s="152"/>
      <c r="C769" s="152">
        <f>SUM(C765:C768)</f>
        <v>140</v>
      </c>
      <c r="D769" s="152">
        <f t="shared" ref="D769:E769" si="671">SUM(D765:D768)</f>
        <v>164</v>
      </c>
      <c r="E769" s="152">
        <f t="shared" si="671"/>
        <v>140</v>
      </c>
      <c r="F769" s="151">
        <f>SUM(F766:F768)</f>
        <v>2.46</v>
      </c>
      <c r="G769" s="151">
        <f t="shared" ref="G769:W769" si="672">SUM(G766:G768)</f>
        <v>2.2400000000000002</v>
      </c>
      <c r="H769" s="151">
        <f t="shared" si="672"/>
        <v>23.9</v>
      </c>
      <c r="I769" s="151">
        <f t="shared" si="672"/>
        <v>128.80000000000001</v>
      </c>
      <c r="J769" s="151">
        <f t="shared" si="672"/>
        <v>0</v>
      </c>
      <c r="K769" s="151">
        <f t="shared" si="672"/>
        <v>0</v>
      </c>
      <c r="L769" s="151">
        <f t="shared" si="672"/>
        <v>0</v>
      </c>
      <c r="M769" s="151">
        <f t="shared" si="672"/>
        <v>0</v>
      </c>
      <c r="N769" s="151">
        <f t="shared" si="672"/>
        <v>0</v>
      </c>
      <c r="O769" s="151">
        <f t="shared" si="672"/>
        <v>0</v>
      </c>
      <c r="P769" s="151">
        <f t="shared" si="672"/>
        <v>0</v>
      </c>
      <c r="Q769" s="151">
        <f t="shared" si="672"/>
        <v>0</v>
      </c>
      <c r="R769" s="151">
        <f t="shared" si="672"/>
        <v>0</v>
      </c>
      <c r="S769" s="151">
        <f t="shared" si="672"/>
        <v>0</v>
      </c>
      <c r="T769" s="151">
        <f t="shared" si="672"/>
        <v>0</v>
      </c>
      <c r="U769" s="151">
        <f t="shared" si="672"/>
        <v>0</v>
      </c>
      <c r="V769" s="151">
        <f t="shared" si="672"/>
        <v>0</v>
      </c>
      <c r="W769" s="151">
        <f t="shared" si="672"/>
        <v>0</v>
      </c>
      <c r="X769" s="141"/>
      <c r="Y769" s="141"/>
      <c r="AA769" s="141"/>
      <c r="AB769" s="142"/>
      <c r="AC769" s="142"/>
      <c r="AD769" s="141">
        <v>20</v>
      </c>
      <c r="AE769" s="144">
        <f>SUM(AE768)</f>
        <v>1.5</v>
      </c>
      <c r="AF769" s="144">
        <f t="shared" ref="AF769:AV769" si="673">SUM(AF768)</f>
        <v>2</v>
      </c>
      <c r="AG769" s="144">
        <f t="shared" si="673"/>
        <v>14.9</v>
      </c>
      <c r="AH769" s="144">
        <f t="shared" si="673"/>
        <v>83.2</v>
      </c>
      <c r="AI769" s="144">
        <f t="shared" si="673"/>
        <v>0</v>
      </c>
      <c r="AJ769" s="144">
        <f t="shared" si="673"/>
        <v>0</v>
      </c>
      <c r="AK769" s="144">
        <f t="shared" si="673"/>
        <v>0</v>
      </c>
      <c r="AL769" s="144">
        <f t="shared" si="673"/>
        <v>0</v>
      </c>
      <c r="AM769" s="144">
        <f t="shared" si="673"/>
        <v>0</v>
      </c>
      <c r="AN769" s="144">
        <f t="shared" si="673"/>
        <v>0</v>
      </c>
      <c r="AO769" s="144">
        <f t="shared" si="673"/>
        <v>0</v>
      </c>
      <c r="AP769" s="144">
        <f t="shared" si="673"/>
        <v>0</v>
      </c>
      <c r="AQ769" s="144">
        <f t="shared" si="673"/>
        <v>0</v>
      </c>
      <c r="AR769" s="144">
        <f t="shared" si="673"/>
        <v>0</v>
      </c>
      <c r="AS769" s="144">
        <f t="shared" si="673"/>
        <v>0</v>
      </c>
      <c r="AT769" s="144">
        <f t="shared" si="673"/>
        <v>0</v>
      </c>
      <c r="AU769" s="144">
        <f t="shared" si="673"/>
        <v>0</v>
      </c>
      <c r="AV769" s="144">
        <f t="shared" si="673"/>
        <v>0</v>
      </c>
    </row>
    <row r="770" spans="1:49" x14ac:dyDescent="0.3">
      <c r="A770" s="17" t="s">
        <v>237</v>
      </c>
      <c r="B770" s="17"/>
      <c r="C770" s="92">
        <v>180</v>
      </c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 t="s">
        <v>238</v>
      </c>
      <c r="Y770" s="17">
        <v>60</v>
      </c>
      <c r="AA770" t="s">
        <v>237</v>
      </c>
      <c r="AW770" t="s">
        <v>238</v>
      </c>
    </row>
    <row r="771" spans="1:49" x14ac:dyDescent="0.3">
      <c r="A771" s="17"/>
      <c r="B771" s="70" t="s">
        <v>54</v>
      </c>
      <c r="C771" s="92"/>
      <c r="D771" s="67">
        <f>C$770*AC771/AD$785</f>
        <v>36</v>
      </c>
      <c r="E771" s="17">
        <f>C$770*AD771/AD$785</f>
        <v>28.8</v>
      </c>
      <c r="F771" s="17">
        <f>$C$770*AE771/$AD$785</f>
        <v>0.41399999999999992</v>
      </c>
      <c r="G771" s="17">
        <f t="shared" ref="G771:W784" si="674">$C$770*AF771/$AD$785</f>
        <v>1.7999999999999999E-2</v>
      </c>
      <c r="H771" s="17">
        <f t="shared" si="674"/>
        <v>2.3039999999999998</v>
      </c>
      <c r="I771" s="17">
        <f t="shared" si="674"/>
        <v>11.07</v>
      </c>
      <c r="J771" s="17">
        <f t="shared" si="674"/>
        <v>3.5999999999999999E-3</v>
      </c>
      <c r="K771" s="17">
        <f t="shared" si="674"/>
        <v>8.9999999999999993E-3</v>
      </c>
      <c r="L771" s="17">
        <f t="shared" si="674"/>
        <v>0.34559999999999996</v>
      </c>
      <c r="M771" s="17">
        <f t="shared" si="674"/>
        <v>0</v>
      </c>
      <c r="N771" s="17">
        <f t="shared" si="674"/>
        <v>1.1519999999999999</v>
      </c>
      <c r="O771" s="17">
        <f t="shared" si="674"/>
        <v>10.061999999999999</v>
      </c>
      <c r="P771" s="17">
        <f t="shared" si="674"/>
        <v>68.760000000000005</v>
      </c>
      <c r="Q771" s="17">
        <f t="shared" si="674"/>
        <v>9.36</v>
      </c>
      <c r="R771" s="17">
        <f t="shared" si="674"/>
        <v>5.58</v>
      </c>
      <c r="S771" s="17">
        <f t="shared" si="674"/>
        <v>10.8</v>
      </c>
      <c r="T771" s="17">
        <f t="shared" si="674"/>
        <v>0.35099999999999998</v>
      </c>
      <c r="U771" s="17">
        <f t="shared" si="674"/>
        <v>1.98</v>
      </c>
      <c r="V771" s="17">
        <f t="shared" si="674"/>
        <v>0.1782</v>
      </c>
      <c r="W771" s="17">
        <f t="shared" si="674"/>
        <v>5.76</v>
      </c>
      <c r="X771" s="17"/>
      <c r="Y771" s="17"/>
      <c r="AB771" s="86" t="s">
        <v>54</v>
      </c>
      <c r="AC771" s="57">
        <v>200</v>
      </c>
      <c r="AD771" s="57">
        <v>160</v>
      </c>
      <c r="AE771" s="56">
        <v>2.2999999999999998</v>
      </c>
      <c r="AF771" s="56">
        <v>0.1</v>
      </c>
      <c r="AG771" s="56">
        <v>12.8</v>
      </c>
      <c r="AH771" s="56">
        <v>61.5</v>
      </c>
      <c r="AI771" s="64">
        <v>0.02</v>
      </c>
      <c r="AJ771" s="64">
        <v>0.05</v>
      </c>
      <c r="AK771" s="43">
        <v>1.92</v>
      </c>
      <c r="AL771" s="62">
        <v>0</v>
      </c>
      <c r="AM771" s="63">
        <v>6.4</v>
      </c>
      <c r="AN771" s="63">
        <v>55.9</v>
      </c>
      <c r="AO771" s="62">
        <v>382</v>
      </c>
      <c r="AP771" s="62">
        <v>52</v>
      </c>
      <c r="AQ771" s="62">
        <v>31</v>
      </c>
      <c r="AR771" s="62">
        <v>60</v>
      </c>
      <c r="AS771" s="64">
        <v>1.95</v>
      </c>
      <c r="AT771" s="28">
        <v>11</v>
      </c>
      <c r="AU771" s="64">
        <v>0.99</v>
      </c>
      <c r="AV771" s="28">
        <v>32</v>
      </c>
    </row>
    <row r="772" spans="1:49" ht="15" customHeight="1" x14ac:dyDescent="0.3">
      <c r="A772" s="17"/>
      <c r="B772" s="70" t="s">
        <v>55</v>
      </c>
      <c r="C772" s="92"/>
      <c r="D772" s="67">
        <f t="shared" ref="D772:D783" si="675">C$770*AC772/AD$785</f>
        <v>19.584</v>
      </c>
      <c r="E772" s="17">
        <f t="shared" ref="E772:E784" si="676">C$770*AD772/AD$785</f>
        <v>14.4</v>
      </c>
      <c r="F772" s="17">
        <f t="shared" ref="F772:F784" si="677">$C$770*AE772/$AD$785</f>
        <v>0.27</v>
      </c>
      <c r="G772" s="17">
        <f t="shared" si="674"/>
        <v>5.3999999999999999E-2</v>
      </c>
      <c r="H772" s="17">
        <f t="shared" si="674"/>
        <v>2.1419999999999999</v>
      </c>
      <c r="I772" s="17">
        <f t="shared" si="674"/>
        <v>10.08</v>
      </c>
      <c r="J772" s="17">
        <f t="shared" si="674"/>
        <v>1.2600000000000002E-2</v>
      </c>
      <c r="K772" s="17">
        <f t="shared" si="674"/>
        <v>7.1999999999999998E-3</v>
      </c>
      <c r="L772" s="17">
        <f t="shared" si="674"/>
        <v>0.25919999999999999</v>
      </c>
      <c r="M772" s="17">
        <f t="shared" si="674"/>
        <v>0</v>
      </c>
      <c r="N772" s="17">
        <f t="shared" si="674"/>
        <v>1.1519999999999999</v>
      </c>
      <c r="O772" s="17">
        <f t="shared" si="674"/>
        <v>0.54720000000000002</v>
      </c>
      <c r="P772" s="17">
        <f t="shared" si="674"/>
        <v>67.86</v>
      </c>
      <c r="Q772" s="17">
        <f t="shared" si="674"/>
        <v>1.26</v>
      </c>
      <c r="R772" s="17">
        <f t="shared" si="674"/>
        <v>2.88</v>
      </c>
      <c r="S772" s="17">
        <f t="shared" si="674"/>
        <v>7.2</v>
      </c>
      <c r="T772" s="17">
        <f t="shared" si="674"/>
        <v>0.1134</v>
      </c>
      <c r="U772" s="17">
        <f t="shared" si="674"/>
        <v>0.72</v>
      </c>
      <c r="V772" s="17">
        <f t="shared" si="674"/>
        <v>3.4200000000000001E-2</v>
      </c>
      <c r="W772" s="17">
        <f t="shared" si="674"/>
        <v>4.32</v>
      </c>
      <c r="X772" s="17"/>
      <c r="Y772" s="17"/>
      <c r="AB772" s="86" t="s">
        <v>55</v>
      </c>
      <c r="AC772" s="56">
        <v>108.8</v>
      </c>
      <c r="AD772" s="57">
        <v>80</v>
      </c>
      <c r="AE772" s="56">
        <v>1.5</v>
      </c>
      <c r="AF772" s="56">
        <v>0.3</v>
      </c>
      <c r="AG772" s="56">
        <v>11.9</v>
      </c>
      <c r="AH772" s="57">
        <v>56</v>
      </c>
      <c r="AI772" s="64">
        <v>7.0000000000000007E-2</v>
      </c>
      <c r="AJ772" s="64">
        <v>0.04</v>
      </c>
      <c r="AK772" s="43">
        <v>1.44</v>
      </c>
      <c r="AL772" s="62">
        <v>0</v>
      </c>
      <c r="AM772" s="63">
        <v>6.4</v>
      </c>
      <c r="AN772" s="64">
        <v>3.04</v>
      </c>
      <c r="AO772" s="62">
        <v>377</v>
      </c>
      <c r="AP772" s="62">
        <v>7</v>
      </c>
      <c r="AQ772" s="62">
        <v>16</v>
      </c>
      <c r="AR772" s="62">
        <v>40</v>
      </c>
      <c r="AS772" s="64">
        <v>0.63</v>
      </c>
      <c r="AT772" s="28">
        <v>4</v>
      </c>
      <c r="AU772" s="64">
        <v>0.19</v>
      </c>
      <c r="AV772" s="28">
        <v>24</v>
      </c>
    </row>
    <row r="773" spans="1:49" ht="15" customHeight="1" x14ac:dyDescent="0.3">
      <c r="A773" s="17"/>
      <c r="B773" s="70" t="s">
        <v>36</v>
      </c>
      <c r="C773" s="92"/>
      <c r="D773" s="67">
        <f t="shared" si="675"/>
        <v>1.8</v>
      </c>
      <c r="E773" s="17">
        <f t="shared" si="676"/>
        <v>1.8</v>
      </c>
      <c r="F773" s="17">
        <f t="shared" si="677"/>
        <v>0</v>
      </c>
      <c r="G773" s="17">
        <f t="shared" si="674"/>
        <v>0</v>
      </c>
      <c r="H773" s="17">
        <f t="shared" si="674"/>
        <v>1.6379999999999999</v>
      </c>
      <c r="I773" s="17">
        <f t="shared" si="674"/>
        <v>6.5339999999999989</v>
      </c>
      <c r="J773" s="17">
        <f t="shared" si="674"/>
        <v>0</v>
      </c>
      <c r="K773" s="17">
        <f t="shared" si="674"/>
        <v>0</v>
      </c>
      <c r="L773" s="17">
        <f t="shared" si="674"/>
        <v>0</v>
      </c>
      <c r="M773" s="17">
        <f t="shared" si="674"/>
        <v>0</v>
      </c>
      <c r="N773" s="17">
        <f t="shared" si="674"/>
        <v>0</v>
      </c>
      <c r="O773" s="17">
        <f t="shared" si="674"/>
        <v>1.44E-2</v>
      </c>
      <c r="P773" s="17">
        <f t="shared" si="674"/>
        <v>4.4999999999999998E-2</v>
      </c>
      <c r="Q773" s="17">
        <f t="shared" si="674"/>
        <v>3.5999999999999997E-2</v>
      </c>
      <c r="R773" s="17">
        <f t="shared" si="674"/>
        <v>0</v>
      </c>
      <c r="S773" s="17">
        <f t="shared" si="674"/>
        <v>0</v>
      </c>
      <c r="T773" s="17">
        <f t="shared" si="674"/>
        <v>5.3999999999999994E-3</v>
      </c>
      <c r="U773" s="17">
        <f t="shared" si="674"/>
        <v>0</v>
      </c>
      <c r="V773" s="17">
        <f t="shared" si="674"/>
        <v>0</v>
      </c>
      <c r="W773" s="17">
        <f t="shared" si="674"/>
        <v>0</v>
      </c>
      <c r="X773" s="17"/>
      <c r="Y773" s="17"/>
      <c r="AB773" s="86" t="s">
        <v>36</v>
      </c>
      <c r="AC773" s="57">
        <v>10</v>
      </c>
      <c r="AD773" s="57">
        <v>10</v>
      </c>
      <c r="AE773" s="57">
        <v>0</v>
      </c>
      <c r="AF773" s="57">
        <v>0</v>
      </c>
      <c r="AG773" s="56">
        <v>9.1</v>
      </c>
      <c r="AH773" s="56">
        <v>36.299999999999997</v>
      </c>
      <c r="AI773" s="62">
        <v>0</v>
      </c>
      <c r="AJ773" s="62">
        <v>0</v>
      </c>
      <c r="AK773" s="28">
        <v>0</v>
      </c>
      <c r="AL773" s="62">
        <v>0</v>
      </c>
      <c r="AM773" s="62">
        <v>0</v>
      </c>
      <c r="AN773" s="64">
        <v>0.08</v>
      </c>
      <c r="AO773" s="64">
        <v>0.25</v>
      </c>
      <c r="AP773" s="63">
        <v>0.2</v>
      </c>
      <c r="AQ773" s="62">
        <v>0</v>
      </c>
      <c r="AR773" s="62">
        <v>0</v>
      </c>
      <c r="AS773" s="64">
        <v>0.03</v>
      </c>
      <c r="AT773" s="28">
        <v>0</v>
      </c>
      <c r="AU773" s="62">
        <v>0</v>
      </c>
      <c r="AV773" s="28">
        <v>0</v>
      </c>
    </row>
    <row r="774" spans="1:49" x14ac:dyDescent="0.3">
      <c r="A774" s="17"/>
      <c r="B774" s="70" t="s">
        <v>61</v>
      </c>
      <c r="C774" s="92"/>
      <c r="D774" s="67">
        <f t="shared" si="675"/>
        <v>9</v>
      </c>
      <c r="E774" s="17">
        <f t="shared" si="676"/>
        <v>9</v>
      </c>
      <c r="F774" s="17">
        <f t="shared" si="677"/>
        <v>0.216</v>
      </c>
      <c r="G774" s="17">
        <f t="shared" si="674"/>
        <v>1.1879999999999999</v>
      </c>
      <c r="H774" s="17">
        <f t="shared" si="674"/>
        <v>0.28799999999999998</v>
      </c>
      <c r="I774" s="17">
        <f t="shared" si="674"/>
        <v>12.744</v>
      </c>
      <c r="J774" s="17">
        <f t="shared" si="674"/>
        <v>1.8E-3</v>
      </c>
      <c r="K774" s="17">
        <f t="shared" si="674"/>
        <v>7.1999999999999998E-3</v>
      </c>
      <c r="L774" s="17">
        <f t="shared" si="674"/>
        <v>5.7779999999999996</v>
      </c>
      <c r="M774" s="17">
        <f t="shared" si="674"/>
        <v>0</v>
      </c>
      <c r="N774" s="17">
        <f t="shared" si="674"/>
        <v>1.44E-2</v>
      </c>
      <c r="O774" s="17">
        <f t="shared" si="674"/>
        <v>2.7360000000000002</v>
      </c>
      <c r="P774" s="17">
        <f t="shared" si="674"/>
        <v>8.6579999999999995</v>
      </c>
      <c r="Q774" s="17">
        <f t="shared" si="674"/>
        <v>7.02</v>
      </c>
      <c r="R774" s="17">
        <f t="shared" si="674"/>
        <v>0.70199999999999996</v>
      </c>
      <c r="S774" s="17">
        <f t="shared" si="674"/>
        <v>4.68</v>
      </c>
      <c r="T774" s="17">
        <f t="shared" si="674"/>
        <v>1.6199999999999999E-2</v>
      </c>
      <c r="U774" s="17">
        <f t="shared" si="674"/>
        <v>0.81</v>
      </c>
      <c r="V774" s="17">
        <f t="shared" si="674"/>
        <v>3.2399999999999998E-2</v>
      </c>
      <c r="W774" s="17">
        <f t="shared" si="674"/>
        <v>1.26</v>
      </c>
      <c r="X774" s="17"/>
      <c r="Y774" s="17"/>
      <c r="AB774" s="86" t="s">
        <v>61</v>
      </c>
      <c r="AC774" s="57">
        <v>50</v>
      </c>
      <c r="AD774" s="57">
        <v>50</v>
      </c>
      <c r="AE774" s="56">
        <v>1.2</v>
      </c>
      <c r="AF774" s="56">
        <v>6.6</v>
      </c>
      <c r="AG774" s="56">
        <v>1.6</v>
      </c>
      <c r="AH774" s="56">
        <v>70.8</v>
      </c>
      <c r="AI774" s="64">
        <v>0.01</v>
      </c>
      <c r="AJ774" s="64">
        <v>0.04</v>
      </c>
      <c r="AK774" s="30">
        <v>32.1</v>
      </c>
      <c r="AL774" s="62">
        <v>0</v>
      </c>
      <c r="AM774" s="64">
        <v>0.08</v>
      </c>
      <c r="AN774" s="63">
        <v>15.2</v>
      </c>
      <c r="AO774" s="63">
        <v>48.1</v>
      </c>
      <c r="AP774" s="62">
        <v>39</v>
      </c>
      <c r="AQ774" s="63">
        <v>3.9</v>
      </c>
      <c r="AR774" s="62">
        <v>26</v>
      </c>
      <c r="AS774" s="64">
        <v>0.09</v>
      </c>
      <c r="AT774" s="30">
        <v>4.5</v>
      </c>
      <c r="AU774" s="64">
        <v>0.18</v>
      </c>
      <c r="AV774" s="28">
        <v>7</v>
      </c>
    </row>
    <row r="775" spans="1:49" ht="15" customHeight="1" x14ac:dyDescent="0.3">
      <c r="A775" s="17"/>
      <c r="B775" s="70" t="s">
        <v>53</v>
      </c>
      <c r="C775" s="92"/>
      <c r="D775" s="67">
        <f t="shared" si="675"/>
        <v>5.4</v>
      </c>
      <c r="E775" s="17">
        <f t="shared" si="676"/>
        <v>5.4</v>
      </c>
      <c r="F775" s="17">
        <f t="shared" si="677"/>
        <v>0.18</v>
      </c>
      <c r="G775" s="17">
        <f t="shared" si="674"/>
        <v>0</v>
      </c>
      <c r="H775" s="17">
        <f t="shared" si="674"/>
        <v>0.57599999999999996</v>
      </c>
      <c r="I775" s="17">
        <f t="shared" si="674"/>
        <v>3.0419999999999994</v>
      </c>
      <c r="J775" s="17">
        <f t="shared" si="674"/>
        <v>1.8E-3</v>
      </c>
      <c r="K775" s="17">
        <f t="shared" si="674"/>
        <v>1.8E-3</v>
      </c>
      <c r="L775" s="17">
        <f t="shared" si="674"/>
        <v>6.48</v>
      </c>
      <c r="M775" s="17">
        <f t="shared" si="674"/>
        <v>0</v>
      </c>
      <c r="N775" s="17">
        <f t="shared" si="674"/>
        <v>0.56159999999999999</v>
      </c>
      <c r="O775" s="17">
        <f t="shared" si="674"/>
        <v>0.41039999999999999</v>
      </c>
      <c r="P775" s="17">
        <f t="shared" si="674"/>
        <v>30.06</v>
      </c>
      <c r="Q775" s="17">
        <f t="shared" si="674"/>
        <v>0.95399999999999996</v>
      </c>
      <c r="R775" s="17">
        <f t="shared" si="674"/>
        <v>2.16</v>
      </c>
      <c r="S775" s="17">
        <f t="shared" si="674"/>
        <v>3.24</v>
      </c>
      <c r="T775" s="17">
        <f t="shared" si="674"/>
        <v>9.3600000000000003E-2</v>
      </c>
      <c r="U775" s="17">
        <f t="shared" si="674"/>
        <v>0</v>
      </c>
      <c r="V775" s="17">
        <f t="shared" si="674"/>
        <v>3.2399999999999998E-2</v>
      </c>
      <c r="W775" s="17">
        <f t="shared" si="674"/>
        <v>0</v>
      </c>
      <c r="X775" s="17"/>
      <c r="Y775" s="17"/>
      <c r="AB775" s="86" t="s">
        <v>53</v>
      </c>
      <c r="AC775" s="57">
        <v>30</v>
      </c>
      <c r="AD775" s="57">
        <v>30</v>
      </c>
      <c r="AE775" s="57">
        <v>1</v>
      </c>
      <c r="AF775" s="57">
        <v>0</v>
      </c>
      <c r="AG775" s="56">
        <v>3.2</v>
      </c>
      <c r="AH775" s="56">
        <v>16.899999999999999</v>
      </c>
      <c r="AI775" s="64">
        <v>0.01</v>
      </c>
      <c r="AJ775" s="64">
        <v>0.01</v>
      </c>
      <c r="AK775" s="28">
        <v>36</v>
      </c>
      <c r="AL775" s="62">
        <v>0</v>
      </c>
      <c r="AM775" s="64">
        <v>3.12</v>
      </c>
      <c r="AN775" s="64">
        <v>2.2799999999999998</v>
      </c>
      <c r="AO775" s="62">
        <v>167</v>
      </c>
      <c r="AP775" s="63">
        <v>5.3</v>
      </c>
      <c r="AQ775" s="62">
        <v>12</v>
      </c>
      <c r="AR775" s="62">
        <v>18</v>
      </c>
      <c r="AS775" s="64">
        <v>0.52</v>
      </c>
      <c r="AT775" s="28">
        <v>0</v>
      </c>
      <c r="AU775" s="64">
        <v>0.18</v>
      </c>
      <c r="AV775" s="28">
        <v>0</v>
      </c>
    </row>
    <row r="776" spans="1:49" ht="15" customHeight="1" x14ac:dyDescent="0.3">
      <c r="A776" s="17"/>
      <c r="B776" s="70" t="s">
        <v>47</v>
      </c>
      <c r="C776" s="92"/>
      <c r="D776" s="67">
        <f t="shared" si="675"/>
        <v>18</v>
      </c>
      <c r="E776" s="17">
        <f t="shared" si="676"/>
        <v>14.4</v>
      </c>
      <c r="F776" s="17">
        <f t="shared" si="677"/>
        <v>0.25199999999999995</v>
      </c>
      <c r="G776" s="17">
        <f t="shared" si="674"/>
        <v>1.7999999999999999E-2</v>
      </c>
      <c r="H776" s="17">
        <f t="shared" si="674"/>
        <v>0.61199999999999999</v>
      </c>
      <c r="I776" s="17">
        <f t="shared" si="674"/>
        <v>3.5459999999999998</v>
      </c>
      <c r="J776" s="17">
        <f t="shared" si="674"/>
        <v>3.5999999999999999E-3</v>
      </c>
      <c r="K776" s="17">
        <f t="shared" si="674"/>
        <v>5.3999999999999994E-3</v>
      </c>
      <c r="L776" s="17">
        <f t="shared" si="674"/>
        <v>0.25919999999999999</v>
      </c>
      <c r="M776" s="17">
        <f t="shared" si="674"/>
        <v>0</v>
      </c>
      <c r="N776" s="17">
        <f t="shared" si="674"/>
        <v>2.5920000000000001</v>
      </c>
      <c r="O776" s="17">
        <f t="shared" si="674"/>
        <v>1.4219999999999999</v>
      </c>
      <c r="P776" s="17">
        <f t="shared" si="674"/>
        <v>35.82</v>
      </c>
      <c r="Q776" s="17">
        <f t="shared" si="674"/>
        <v>6.12</v>
      </c>
      <c r="R776" s="17">
        <f t="shared" si="674"/>
        <v>1.98</v>
      </c>
      <c r="S776" s="17">
        <f t="shared" si="674"/>
        <v>3.96</v>
      </c>
      <c r="T776" s="17">
        <f t="shared" si="674"/>
        <v>7.5600000000000001E-2</v>
      </c>
      <c r="U776" s="17">
        <f t="shared" si="674"/>
        <v>0.432</v>
      </c>
      <c r="V776" s="17">
        <f t="shared" si="674"/>
        <v>3.78E-2</v>
      </c>
      <c r="W776" s="17">
        <f t="shared" si="674"/>
        <v>1.44</v>
      </c>
      <c r="X776" s="17"/>
      <c r="Y776" s="17"/>
      <c r="AB776" s="86" t="s">
        <v>47</v>
      </c>
      <c r="AC776" s="57">
        <v>100</v>
      </c>
      <c r="AD776" s="57">
        <v>80</v>
      </c>
      <c r="AE776" s="56">
        <v>1.4</v>
      </c>
      <c r="AF776" s="56">
        <v>0.1</v>
      </c>
      <c r="AG776" s="56">
        <v>3.4</v>
      </c>
      <c r="AH776" s="56">
        <v>19.7</v>
      </c>
      <c r="AI776" s="64">
        <v>0.02</v>
      </c>
      <c r="AJ776" s="64">
        <v>0.03</v>
      </c>
      <c r="AK776" s="43">
        <v>1.44</v>
      </c>
      <c r="AL776" s="62">
        <v>0</v>
      </c>
      <c r="AM776" s="63">
        <v>14.4</v>
      </c>
      <c r="AN776" s="63">
        <v>7.9</v>
      </c>
      <c r="AO776" s="62">
        <v>199</v>
      </c>
      <c r="AP776" s="62">
        <v>34</v>
      </c>
      <c r="AQ776" s="62">
        <v>11</v>
      </c>
      <c r="AR776" s="62">
        <v>22</v>
      </c>
      <c r="AS776" s="64">
        <v>0.42</v>
      </c>
      <c r="AT776" s="30">
        <v>2.4</v>
      </c>
      <c r="AU776" s="64">
        <v>0.21</v>
      </c>
      <c r="AV776" s="28">
        <v>8</v>
      </c>
    </row>
    <row r="777" spans="1:49" ht="15" customHeight="1" x14ac:dyDescent="0.3">
      <c r="A777" s="17"/>
      <c r="B777" s="70" t="s">
        <v>50</v>
      </c>
      <c r="C777" s="92"/>
      <c r="D777" s="67">
        <f t="shared" si="675"/>
        <v>9</v>
      </c>
      <c r="E777" s="17">
        <f t="shared" si="676"/>
        <v>7.2</v>
      </c>
      <c r="F777" s="17">
        <f t="shared" si="677"/>
        <v>0.09</v>
      </c>
      <c r="G777" s="17">
        <f t="shared" si="674"/>
        <v>1.7999999999999999E-2</v>
      </c>
      <c r="H777" s="17">
        <f t="shared" si="674"/>
        <v>0.54</v>
      </c>
      <c r="I777" s="17">
        <f t="shared" si="674"/>
        <v>2.6459999999999999</v>
      </c>
      <c r="J777" s="17">
        <f t="shared" si="674"/>
        <v>1.8E-3</v>
      </c>
      <c r="K777" s="17">
        <f t="shared" si="674"/>
        <v>1.8E-3</v>
      </c>
      <c r="L777" s="17">
        <f t="shared" si="674"/>
        <v>0</v>
      </c>
      <c r="M777" s="17">
        <f t="shared" si="674"/>
        <v>0</v>
      </c>
      <c r="N777" s="17">
        <f t="shared" si="674"/>
        <v>0.28799999999999998</v>
      </c>
      <c r="O777" s="17">
        <f t="shared" si="674"/>
        <v>0.21959999999999999</v>
      </c>
      <c r="P777" s="17">
        <f t="shared" si="674"/>
        <v>10.458</v>
      </c>
      <c r="Q777" s="17">
        <f t="shared" si="674"/>
        <v>1.98</v>
      </c>
      <c r="R777" s="17">
        <f t="shared" si="674"/>
        <v>0.88200000000000012</v>
      </c>
      <c r="S777" s="17">
        <f t="shared" si="674"/>
        <v>3.6</v>
      </c>
      <c r="T777" s="17">
        <f t="shared" si="674"/>
        <v>5.0400000000000007E-2</v>
      </c>
      <c r="U777" s="17">
        <f t="shared" si="674"/>
        <v>0.216</v>
      </c>
      <c r="V777" s="17">
        <f t="shared" si="674"/>
        <v>3.2399999999999998E-2</v>
      </c>
      <c r="W777" s="17">
        <f t="shared" si="674"/>
        <v>2.16</v>
      </c>
      <c r="X777" s="17"/>
      <c r="Y777" s="17"/>
      <c r="AB777" s="86" t="s">
        <v>50</v>
      </c>
      <c r="AC777" s="57">
        <v>50</v>
      </c>
      <c r="AD777" s="57">
        <v>40</v>
      </c>
      <c r="AE777" s="56">
        <v>0.5</v>
      </c>
      <c r="AF777" s="56">
        <v>0.1</v>
      </c>
      <c r="AG777" s="57">
        <v>3</v>
      </c>
      <c r="AH777" s="56">
        <v>14.7</v>
      </c>
      <c r="AI777" s="64">
        <v>0.01</v>
      </c>
      <c r="AJ777" s="64">
        <v>0.01</v>
      </c>
      <c r="AK777" s="28">
        <v>0</v>
      </c>
      <c r="AL777" s="62">
        <v>0</v>
      </c>
      <c r="AM777" s="63">
        <v>1.6</v>
      </c>
      <c r="AN777" s="64">
        <v>1.22</v>
      </c>
      <c r="AO777" s="63">
        <v>58.1</v>
      </c>
      <c r="AP777" s="62">
        <v>11</v>
      </c>
      <c r="AQ777" s="63">
        <v>4.9000000000000004</v>
      </c>
      <c r="AR777" s="62">
        <v>20</v>
      </c>
      <c r="AS777" s="64">
        <v>0.28000000000000003</v>
      </c>
      <c r="AT777" s="30">
        <v>1.2</v>
      </c>
      <c r="AU777" s="64">
        <v>0.18</v>
      </c>
      <c r="AV777" s="28">
        <v>12</v>
      </c>
    </row>
    <row r="778" spans="1:49" x14ac:dyDescent="0.3">
      <c r="A778" s="17"/>
      <c r="B778" s="70" t="s">
        <v>51</v>
      </c>
      <c r="C778" s="92"/>
      <c r="D778" s="67">
        <f t="shared" si="675"/>
        <v>11.25</v>
      </c>
      <c r="E778" s="17">
        <f t="shared" si="676"/>
        <v>9</v>
      </c>
      <c r="F778" s="17">
        <f t="shared" si="677"/>
        <v>0.108</v>
      </c>
      <c r="G778" s="17">
        <f t="shared" si="674"/>
        <v>0</v>
      </c>
      <c r="H778" s="17">
        <f t="shared" si="674"/>
        <v>0.55800000000000005</v>
      </c>
      <c r="I778" s="17">
        <f t="shared" si="674"/>
        <v>2.7719999999999998</v>
      </c>
      <c r="J778" s="17">
        <f t="shared" si="674"/>
        <v>3.5999999999999999E-3</v>
      </c>
      <c r="K778" s="17">
        <f t="shared" si="674"/>
        <v>5.3999999999999994E-3</v>
      </c>
      <c r="L778" s="17">
        <f t="shared" si="674"/>
        <v>108</v>
      </c>
      <c r="M778" s="17">
        <f t="shared" si="674"/>
        <v>0</v>
      </c>
      <c r="N778" s="17">
        <f t="shared" si="674"/>
        <v>0.18</v>
      </c>
      <c r="O778" s="17">
        <f t="shared" si="674"/>
        <v>1.4364000000000001</v>
      </c>
      <c r="P778" s="17">
        <f t="shared" si="674"/>
        <v>14.94</v>
      </c>
      <c r="Q778" s="17">
        <f t="shared" si="674"/>
        <v>2.16</v>
      </c>
      <c r="R778" s="17">
        <f t="shared" si="674"/>
        <v>3.06</v>
      </c>
      <c r="S778" s="17">
        <f t="shared" si="674"/>
        <v>4.32</v>
      </c>
      <c r="T778" s="17">
        <f t="shared" si="674"/>
        <v>5.3999999999999999E-2</v>
      </c>
      <c r="U778" s="17">
        <f t="shared" si="674"/>
        <v>0.45</v>
      </c>
      <c r="V778" s="17">
        <f t="shared" si="674"/>
        <v>7.1999999999999998E-3</v>
      </c>
      <c r="W778" s="17">
        <f t="shared" si="674"/>
        <v>5.04</v>
      </c>
      <c r="X778" s="17"/>
      <c r="Y778" s="17"/>
      <c r="AB778" s="86" t="s">
        <v>51</v>
      </c>
      <c r="AC778" s="56">
        <v>62.5</v>
      </c>
      <c r="AD778" s="57">
        <v>50</v>
      </c>
      <c r="AE778" s="56">
        <v>0.6</v>
      </c>
      <c r="AF778" s="57">
        <v>0</v>
      </c>
      <c r="AG778" s="56">
        <v>3.1</v>
      </c>
      <c r="AH778" s="56">
        <v>15.4</v>
      </c>
      <c r="AI778" s="64">
        <v>0.02</v>
      </c>
      <c r="AJ778" s="64">
        <v>0.03</v>
      </c>
      <c r="AK778" s="28">
        <v>600</v>
      </c>
      <c r="AL778" s="62">
        <v>0</v>
      </c>
      <c r="AM778" s="62">
        <v>1</v>
      </c>
      <c r="AN778" s="64">
        <v>7.98</v>
      </c>
      <c r="AO778" s="62">
        <v>83</v>
      </c>
      <c r="AP778" s="62">
        <v>12</v>
      </c>
      <c r="AQ778" s="62">
        <v>17</v>
      </c>
      <c r="AR778" s="62">
        <v>24</v>
      </c>
      <c r="AS778" s="63">
        <v>0.3</v>
      </c>
      <c r="AT778" s="30">
        <v>2.5</v>
      </c>
      <c r="AU778" s="64">
        <v>0.04</v>
      </c>
      <c r="AV778" s="28">
        <v>28</v>
      </c>
    </row>
    <row r="779" spans="1:49" ht="15" customHeight="1" x14ac:dyDescent="0.3">
      <c r="A779" s="17"/>
      <c r="B779" s="70" t="s">
        <v>60</v>
      </c>
      <c r="C779" s="92"/>
      <c r="D779" s="67">
        <f t="shared" si="675"/>
        <v>0.45</v>
      </c>
      <c r="E779" s="17">
        <f t="shared" si="676"/>
        <v>0.36</v>
      </c>
      <c r="F779" s="17">
        <f t="shared" si="677"/>
        <v>0</v>
      </c>
      <c r="G779" s="17">
        <f t="shared" si="674"/>
        <v>0</v>
      </c>
      <c r="H779" s="17">
        <f t="shared" si="674"/>
        <v>3.5999999999999997E-2</v>
      </c>
      <c r="I779" s="17">
        <f t="shared" si="674"/>
        <v>0.16200000000000001</v>
      </c>
      <c r="J779" s="17">
        <f t="shared" si="674"/>
        <v>0</v>
      </c>
      <c r="K779" s="17">
        <f t="shared" si="674"/>
        <v>0</v>
      </c>
      <c r="L779" s="17">
        <f t="shared" si="674"/>
        <v>3.5999999999999999E-3</v>
      </c>
      <c r="M779" s="17">
        <f t="shared" si="674"/>
        <v>0</v>
      </c>
      <c r="N779" s="17">
        <f t="shared" si="674"/>
        <v>5.0400000000000007E-2</v>
      </c>
      <c r="O779" s="17">
        <f t="shared" si="674"/>
        <v>2.1599999999999998E-2</v>
      </c>
      <c r="P779" s="17">
        <f t="shared" si="674"/>
        <v>1.0224</v>
      </c>
      <c r="Q779" s="17">
        <f t="shared" si="674"/>
        <v>0.18</v>
      </c>
      <c r="R779" s="17">
        <f t="shared" si="674"/>
        <v>7.1999999999999995E-2</v>
      </c>
      <c r="S779" s="17">
        <f t="shared" si="674"/>
        <v>0.23400000000000001</v>
      </c>
      <c r="T779" s="17">
        <f t="shared" si="674"/>
        <v>1.8E-3</v>
      </c>
      <c r="U779" s="17">
        <f t="shared" si="674"/>
        <v>0</v>
      </c>
      <c r="V779" s="17">
        <f t="shared" si="674"/>
        <v>0</v>
      </c>
      <c r="W779" s="17">
        <f t="shared" si="674"/>
        <v>0.39600000000000007</v>
      </c>
      <c r="X779" s="17"/>
      <c r="Y779" s="17"/>
      <c r="AB779" s="86" t="s">
        <v>60</v>
      </c>
      <c r="AC779" s="56">
        <v>2.5</v>
      </c>
      <c r="AD779" s="57">
        <v>2</v>
      </c>
      <c r="AE779" s="57">
        <v>0</v>
      </c>
      <c r="AF779" s="57">
        <v>0</v>
      </c>
      <c r="AG779" s="56">
        <v>0.2</v>
      </c>
      <c r="AH779" s="56">
        <v>0.9</v>
      </c>
      <c r="AI779" s="62">
        <v>0</v>
      </c>
      <c r="AJ779" s="62">
        <v>0</v>
      </c>
      <c r="AK779" s="43">
        <v>0.02</v>
      </c>
      <c r="AL779" s="62">
        <v>0</v>
      </c>
      <c r="AM779" s="64">
        <v>0.28000000000000003</v>
      </c>
      <c r="AN779" s="64">
        <v>0.12</v>
      </c>
      <c r="AO779" s="64">
        <v>5.68</v>
      </c>
      <c r="AP779" s="62">
        <v>1</v>
      </c>
      <c r="AQ779" s="63">
        <v>0.4</v>
      </c>
      <c r="AR779" s="63">
        <v>1.3</v>
      </c>
      <c r="AS779" s="64">
        <v>0.01</v>
      </c>
      <c r="AT779" s="28">
        <v>0</v>
      </c>
      <c r="AU779" s="62">
        <v>0</v>
      </c>
      <c r="AV779" s="30">
        <v>2.2000000000000002</v>
      </c>
    </row>
    <row r="780" spans="1:49" ht="15" customHeight="1" x14ac:dyDescent="0.3">
      <c r="A780" s="17"/>
      <c r="B780" s="70" t="s">
        <v>46</v>
      </c>
      <c r="C780" s="92"/>
      <c r="D780" s="67">
        <f t="shared" si="675"/>
        <v>3.6</v>
      </c>
      <c r="E780" s="17">
        <f t="shared" si="676"/>
        <v>3.6</v>
      </c>
      <c r="F780" s="17">
        <f t="shared" si="677"/>
        <v>0</v>
      </c>
      <c r="G780" s="17">
        <f t="shared" si="674"/>
        <v>3.1680000000000006</v>
      </c>
      <c r="H780" s="17">
        <f t="shared" si="674"/>
        <v>0</v>
      </c>
      <c r="I780" s="17">
        <f t="shared" si="674"/>
        <v>28.475999999999996</v>
      </c>
      <c r="J780" s="17">
        <f t="shared" si="674"/>
        <v>0</v>
      </c>
      <c r="K780" s="17">
        <f t="shared" si="674"/>
        <v>0</v>
      </c>
      <c r="L780" s="17">
        <f t="shared" si="674"/>
        <v>0</v>
      </c>
      <c r="M780" s="17">
        <f t="shared" si="674"/>
        <v>0</v>
      </c>
      <c r="N780" s="17">
        <f t="shared" si="674"/>
        <v>0</v>
      </c>
      <c r="O780" s="17">
        <f t="shared" si="674"/>
        <v>0</v>
      </c>
      <c r="P780" s="17">
        <f t="shared" si="674"/>
        <v>0</v>
      </c>
      <c r="Q780" s="17">
        <f t="shared" si="674"/>
        <v>0</v>
      </c>
      <c r="R780" s="17">
        <f t="shared" si="674"/>
        <v>0</v>
      </c>
      <c r="S780" s="17">
        <f t="shared" si="674"/>
        <v>7.1999999999999995E-2</v>
      </c>
      <c r="T780" s="17">
        <f t="shared" si="674"/>
        <v>0</v>
      </c>
      <c r="U780" s="17">
        <f t="shared" si="674"/>
        <v>0</v>
      </c>
      <c r="V780" s="17">
        <f t="shared" si="674"/>
        <v>0</v>
      </c>
      <c r="W780" s="17">
        <f t="shared" si="674"/>
        <v>0</v>
      </c>
      <c r="X780" s="17"/>
      <c r="Y780" s="17"/>
      <c r="AB780" s="86" t="s">
        <v>46</v>
      </c>
      <c r="AC780" s="57">
        <v>20</v>
      </c>
      <c r="AD780" s="57">
        <v>20</v>
      </c>
      <c r="AE780" s="57">
        <v>0</v>
      </c>
      <c r="AF780" s="56">
        <v>17.600000000000001</v>
      </c>
      <c r="AG780" s="57">
        <v>0</v>
      </c>
      <c r="AH780" s="56">
        <v>158.19999999999999</v>
      </c>
      <c r="AI780" s="62">
        <v>0</v>
      </c>
      <c r="AJ780" s="62">
        <v>0</v>
      </c>
      <c r="AK780" s="28">
        <v>0</v>
      </c>
      <c r="AL780" s="62">
        <v>0</v>
      </c>
      <c r="AM780" s="62">
        <v>0</v>
      </c>
      <c r="AN780" s="62">
        <v>0</v>
      </c>
      <c r="AO780" s="62">
        <v>0</v>
      </c>
      <c r="AP780" s="62">
        <v>0</v>
      </c>
      <c r="AQ780" s="62">
        <v>0</v>
      </c>
      <c r="AR780" s="63">
        <v>0.4</v>
      </c>
      <c r="AS780" s="62">
        <v>0</v>
      </c>
      <c r="AT780" s="28">
        <v>0</v>
      </c>
      <c r="AU780" s="62">
        <v>0</v>
      </c>
      <c r="AV780" s="28">
        <v>0</v>
      </c>
    </row>
    <row r="781" spans="1:49" ht="15" customHeight="1" x14ac:dyDescent="0.3">
      <c r="A781" s="17"/>
      <c r="B781" s="70" t="s">
        <v>58</v>
      </c>
      <c r="C781" s="92"/>
      <c r="D781" s="67">
        <f t="shared" si="675"/>
        <v>3.5999999999999997E-2</v>
      </c>
      <c r="E781" s="17">
        <f t="shared" si="676"/>
        <v>3.5999999999999997E-2</v>
      </c>
      <c r="F781" s="17">
        <f t="shared" si="677"/>
        <v>0</v>
      </c>
      <c r="G781" s="17">
        <f t="shared" si="674"/>
        <v>0</v>
      </c>
      <c r="H781" s="17">
        <f t="shared" si="674"/>
        <v>1.7999999999999999E-2</v>
      </c>
      <c r="I781" s="17">
        <f t="shared" si="674"/>
        <v>0.09</v>
      </c>
      <c r="J781" s="17">
        <f t="shared" si="674"/>
        <v>0</v>
      </c>
      <c r="K781" s="17">
        <f t="shared" si="674"/>
        <v>0</v>
      </c>
      <c r="L781" s="17">
        <f t="shared" si="674"/>
        <v>6.6599999999999993E-2</v>
      </c>
      <c r="M781" s="17">
        <f t="shared" si="674"/>
        <v>0</v>
      </c>
      <c r="N781" s="17">
        <f t="shared" si="674"/>
        <v>7.1999999999999998E-3</v>
      </c>
      <c r="O781" s="17">
        <f t="shared" si="674"/>
        <v>5.3999999999999994E-3</v>
      </c>
      <c r="P781" s="17">
        <f t="shared" si="674"/>
        <v>0.15840000000000001</v>
      </c>
      <c r="Q781" s="17">
        <f t="shared" si="674"/>
        <v>0.27</v>
      </c>
      <c r="R781" s="17">
        <f t="shared" si="674"/>
        <v>3.5999999999999997E-2</v>
      </c>
      <c r="S781" s="17">
        <f t="shared" si="674"/>
        <v>3.5999999999999997E-2</v>
      </c>
      <c r="T781" s="17">
        <f t="shared" si="674"/>
        <v>1.2600000000000002E-2</v>
      </c>
      <c r="U781" s="17">
        <f t="shared" si="674"/>
        <v>0</v>
      </c>
      <c r="V781" s="17">
        <f t="shared" si="674"/>
        <v>0</v>
      </c>
      <c r="W781" s="17">
        <f t="shared" si="674"/>
        <v>0</v>
      </c>
      <c r="X781" s="17"/>
      <c r="Y781" s="17"/>
      <c r="AB781" s="86" t="s">
        <v>58</v>
      </c>
      <c r="AC781" s="56">
        <v>0.2</v>
      </c>
      <c r="AD781" s="56">
        <v>0.2</v>
      </c>
      <c r="AE781" s="57">
        <v>0</v>
      </c>
      <c r="AF781" s="57">
        <v>0</v>
      </c>
      <c r="AG781" s="56">
        <v>0.1</v>
      </c>
      <c r="AH781" s="56">
        <v>0.5</v>
      </c>
      <c r="AI781" s="62">
        <v>0</v>
      </c>
      <c r="AJ781" s="62">
        <v>0</v>
      </c>
      <c r="AK781" s="43">
        <v>0.37</v>
      </c>
      <c r="AL781" s="62">
        <v>0</v>
      </c>
      <c r="AM781" s="64">
        <v>0.04</v>
      </c>
      <c r="AN781" s="64">
        <v>0.03</v>
      </c>
      <c r="AO781" s="64">
        <v>0.88</v>
      </c>
      <c r="AP781" s="63">
        <v>1.5</v>
      </c>
      <c r="AQ781" s="63">
        <v>0.2</v>
      </c>
      <c r="AR781" s="63">
        <v>0.2</v>
      </c>
      <c r="AS781" s="64">
        <v>7.0000000000000007E-2</v>
      </c>
      <c r="AT781" s="28">
        <v>0</v>
      </c>
      <c r="AU781" s="62">
        <v>0</v>
      </c>
      <c r="AV781" s="28">
        <v>0</v>
      </c>
    </row>
    <row r="782" spans="1:49" ht="15" customHeight="1" x14ac:dyDescent="0.3">
      <c r="A782" s="17"/>
      <c r="B782" s="70" t="s">
        <v>38</v>
      </c>
      <c r="C782" s="92"/>
      <c r="D782" s="67">
        <f t="shared" si="675"/>
        <v>0.27</v>
      </c>
      <c r="E782" s="17">
        <f t="shared" si="676"/>
        <v>0.27</v>
      </c>
      <c r="F782" s="17">
        <f t="shared" si="677"/>
        <v>0</v>
      </c>
      <c r="G782" s="17">
        <f t="shared" si="674"/>
        <v>0</v>
      </c>
      <c r="H782" s="17">
        <f t="shared" si="674"/>
        <v>0</v>
      </c>
      <c r="I782" s="17">
        <f t="shared" si="674"/>
        <v>0</v>
      </c>
      <c r="J782" s="17">
        <f t="shared" si="674"/>
        <v>0</v>
      </c>
      <c r="K782" s="17">
        <f t="shared" si="674"/>
        <v>0</v>
      </c>
      <c r="L782" s="17">
        <f t="shared" si="674"/>
        <v>0</v>
      </c>
      <c r="M782" s="17">
        <f t="shared" si="674"/>
        <v>0</v>
      </c>
      <c r="N782" s="17">
        <f t="shared" si="674"/>
        <v>0</v>
      </c>
      <c r="O782" s="17">
        <f t="shared" si="674"/>
        <v>79.38</v>
      </c>
      <c r="P782" s="17">
        <f t="shared" si="674"/>
        <v>1.9800000000000002E-2</v>
      </c>
      <c r="Q782" s="17">
        <f t="shared" si="674"/>
        <v>0.88200000000000012</v>
      </c>
      <c r="R782" s="17">
        <f t="shared" si="674"/>
        <v>5.3999999999999999E-2</v>
      </c>
      <c r="S782" s="17">
        <f t="shared" si="674"/>
        <v>0.18</v>
      </c>
      <c r="T782" s="17">
        <f t="shared" si="674"/>
        <v>7.1999999999999998E-3</v>
      </c>
      <c r="U782" s="17">
        <f t="shared" si="674"/>
        <v>10.8</v>
      </c>
      <c r="V782" s="17">
        <f t="shared" si="674"/>
        <v>0</v>
      </c>
      <c r="W782" s="17">
        <f t="shared" si="674"/>
        <v>0</v>
      </c>
      <c r="X782" s="17"/>
      <c r="Y782" s="17"/>
      <c r="AB782" s="86" t="s">
        <v>38</v>
      </c>
      <c r="AC782" s="56">
        <v>1.5</v>
      </c>
      <c r="AD782" s="56">
        <v>1.5</v>
      </c>
      <c r="AE782" s="57">
        <v>0</v>
      </c>
      <c r="AF782" s="57">
        <v>0</v>
      </c>
      <c r="AG782" s="57">
        <v>0</v>
      </c>
      <c r="AH782" s="57">
        <v>0</v>
      </c>
      <c r="AI782" s="62">
        <v>0</v>
      </c>
      <c r="AJ782" s="62">
        <v>0</v>
      </c>
      <c r="AK782" s="28">
        <v>0</v>
      </c>
      <c r="AL782" s="62">
        <v>0</v>
      </c>
      <c r="AM782" s="62">
        <v>0</v>
      </c>
      <c r="AN782" s="62">
        <v>441</v>
      </c>
      <c r="AO782" s="64">
        <v>0.11</v>
      </c>
      <c r="AP782" s="63">
        <v>4.9000000000000004</v>
      </c>
      <c r="AQ782" s="63">
        <v>0.3</v>
      </c>
      <c r="AR782" s="62">
        <v>1</v>
      </c>
      <c r="AS782" s="64">
        <v>0.04</v>
      </c>
      <c r="AT782" s="28">
        <v>60</v>
      </c>
      <c r="AU782" s="62">
        <v>0</v>
      </c>
      <c r="AV782" s="28">
        <v>0</v>
      </c>
    </row>
    <row r="783" spans="1:49" ht="15" customHeight="1" x14ac:dyDescent="0.3">
      <c r="A783" s="17"/>
      <c r="B783" s="70" t="s">
        <v>49</v>
      </c>
      <c r="C783" s="92"/>
      <c r="D783" s="67">
        <f t="shared" si="675"/>
        <v>0.18</v>
      </c>
      <c r="E783" s="17">
        <f t="shared" si="676"/>
        <v>0.18</v>
      </c>
      <c r="F783" s="17">
        <f t="shared" si="677"/>
        <v>0</v>
      </c>
      <c r="G783" s="17">
        <f t="shared" si="674"/>
        <v>0</v>
      </c>
      <c r="H783" s="17">
        <f t="shared" si="674"/>
        <v>0</v>
      </c>
      <c r="I783" s="17">
        <f t="shared" si="674"/>
        <v>5.3999999999999999E-2</v>
      </c>
      <c r="J783" s="17">
        <f t="shared" si="674"/>
        <v>0</v>
      </c>
      <c r="K783" s="17">
        <f t="shared" si="674"/>
        <v>0</v>
      </c>
      <c r="L783" s="17">
        <f t="shared" si="674"/>
        <v>3.5999999999999999E-3</v>
      </c>
      <c r="M783" s="17">
        <f t="shared" si="674"/>
        <v>0</v>
      </c>
      <c r="N783" s="17">
        <f t="shared" si="674"/>
        <v>9.3600000000000003E-2</v>
      </c>
      <c r="O783" s="17">
        <f t="shared" si="674"/>
        <v>8.9999999999999993E-3</v>
      </c>
      <c r="P783" s="17">
        <f t="shared" si="674"/>
        <v>0.2394</v>
      </c>
      <c r="Q783" s="17">
        <f t="shared" si="674"/>
        <v>0.216</v>
      </c>
      <c r="R783" s="17">
        <f t="shared" si="674"/>
        <v>1.7999999999999999E-2</v>
      </c>
      <c r="S783" s="17">
        <f t="shared" si="674"/>
        <v>1.7999999999999999E-2</v>
      </c>
      <c r="T783" s="17">
        <f t="shared" si="674"/>
        <v>1.8E-3</v>
      </c>
      <c r="U783" s="17">
        <f t="shared" si="674"/>
        <v>0</v>
      </c>
      <c r="V783" s="17">
        <f t="shared" si="674"/>
        <v>1.8E-3</v>
      </c>
      <c r="W783" s="17">
        <f t="shared" si="674"/>
        <v>0</v>
      </c>
      <c r="X783" s="17"/>
      <c r="Y783" s="17"/>
      <c r="AB783" s="86" t="s">
        <v>49</v>
      </c>
      <c r="AC783" s="57">
        <v>1</v>
      </c>
      <c r="AD783" s="57">
        <v>1</v>
      </c>
      <c r="AE783" s="57">
        <v>0</v>
      </c>
      <c r="AF783" s="57">
        <v>0</v>
      </c>
      <c r="AG783" s="57">
        <v>0</v>
      </c>
      <c r="AH783" s="56">
        <v>0.3</v>
      </c>
      <c r="AI783" s="62">
        <v>0</v>
      </c>
      <c r="AJ783" s="62">
        <v>0</v>
      </c>
      <c r="AK783" s="43">
        <v>0.02</v>
      </c>
      <c r="AL783" s="62">
        <v>0</v>
      </c>
      <c r="AM783" s="64">
        <v>0.52</v>
      </c>
      <c r="AN783" s="64">
        <v>0.05</v>
      </c>
      <c r="AO783" s="64">
        <v>1.33</v>
      </c>
      <c r="AP783" s="63">
        <v>1.2</v>
      </c>
      <c r="AQ783" s="63">
        <v>0.1</v>
      </c>
      <c r="AR783" s="63">
        <v>0.1</v>
      </c>
      <c r="AS783" s="64">
        <v>0.01</v>
      </c>
      <c r="AT783" s="28">
        <v>0</v>
      </c>
      <c r="AU783" s="64">
        <v>0.01</v>
      </c>
      <c r="AV783" s="28">
        <v>0</v>
      </c>
    </row>
    <row r="784" spans="1:49" x14ac:dyDescent="0.3">
      <c r="A784" s="17"/>
      <c r="B784" s="70" t="s">
        <v>62</v>
      </c>
      <c r="C784" s="92"/>
      <c r="D784" s="67">
        <f>C$770*AC784/AD$785</f>
        <v>144</v>
      </c>
      <c r="E784" s="17">
        <f t="shared" si="676"/>
        <v>144</v>
      </c>
      <c r="F784" s="17">
        <f t="shared" si="677"/>
        <v>2.7</v>
      </c>
      <c r="G784" s="17">
        <f t="shared" si="674"/>
        <v>0.63</v>
      </c>
      <c r="H784" s="17">
        <f t="shared" si="674"/>
        <v>0.39600000000000007</v>
      </c>
      <c r="I784" s="17">
        <f t="shared" si="674"/>
        <v>18.108000000000001</v>
      </c>
      <c r="J784" s="17">
        <f t="shared" si="674"/>
        <v>0</v>
      </c>
      <c r="K784" s="17">
        <f t="shared" si="674"/>
        <v>0</v>
      </c>
      <c r="L784" s="17">
        <f t="shared" si="674"/>
        <v>0</v>
      </c>
      <c r="M784" s="17">
        <f t="shared" si="674"/>
        <v>0</v>
      </c>
      <c r="N784" s="17">
        <f t="shared" si="674"/>
        <v>0</v>
      </c>
      <c r="O784" s="17">
        <f t="shared" si="674"/>
        <v>0</v>
      </c>
      <c r="P784" s="17">
        <f t="shared" si="674"/>
        <v>0</v>
      </c>
      <c r="Q784" s="17">
        <f t="shared" si="674"/>
        <v>0</v>
      </c>
      <c r="R784" s="17">
        <f t="shared" si="674"/>
        <v>0</v>
      </c>
      <c r="S784" s="17">
        <f t="shared" si="674"/>
        <v>0</v>
      </c>
      <c r="T784" s="17">
        <f t="shared" si="674"/>
        <v>0</v>
      </c>
      <c r="U784" s="17">
        <f t="shared" si="674"/>
        <v>0</v>
      </c>
      <c r="V784" s="17">
        <f t="shared" si="674"/>
        <v>0</v>
      </c>
      <c r="W784" s="17">
        <f t="shared" si="674"/>
        <v>0</v>
      </c>
      <c r="X784" s="17"/>
      <c r="Y784" s="17"/>
      <c r="AB784" s="86" t="s">
        <v>62</v>
      </c>
      <c r="AC784" s="57">
        <v>800</v>
      </c>
      <c r="AD784" s="57">
        <v>800</v>
      </c>
      <c r="AE784" s="57">
        <v>15</v>
      </c>
      <c r="AF784" s="56">
        <v>3.5</v>
      </c>
      <c r="AG784" s="56">
        <v>2.2000000000000002</v>
      </c>
      <c r="AH784" s="56">
        <v>100.6</v>
      </c>
      <c r="AI784" s="62">
        <v>0</v>
      </c>
      <c r="AJ784" s="62">
        <v>0</v>
      </c>
      <c r="AK784" s="28">
        <v>0</v>
      </c>
      <c r="AL784" s="62">
        <v>0</v>
      </c>
      <c r="AM784" s="62">
        <v>0</v>
      </c>
      <c r="AN784" s="62">
        <v>0</v>
      </c>
      <c r="AO784" s="62">
        <v>0</v>
      </c>
      <c r="AP784" s="62">
        <v>0</v>
      </c>
      <c r="AQ784" s="62">
        <v>0</v>
      </c>
      <c r="AR784" s="62">
        <v>0</v>
      </c>
      <c r="AS784" s="62">
        <v>0</v>
      </c>
      <c r="AT784" s="28">
        <v>0</v>
      </c>
      <c r="AU784" s="62">
        <v>0</v>
      </c>
      <c r="AV784" s="28">
        <v>0</v>
      </c>
    </row>
    <row r="785" spans="1:49" x14ac:dyDescent="0.3">
      <c r="A785" s="17"/>
      <c r="B785" s="69" t="s">
        <v>40</v>
      </c>
      <c r="C785" s="92"/>
      <c r="D785" s="17"/>
      <c r="E785" s="17"/>
      <c r="F785" s="17">
        <f>SUM(F771:F784)</f>
        <v>4.2300000000000004</v>
      </c>
      <c r="G785" s="17">
        <f t="shared" ref="G785:W785" si="678">SUM(G771:G784)</f>
        <v>5.0940000000000003</v>
      </c>
      <c r="H785" s="17">
        <f t="shared" si="678"/>
        <v>9.1080000000000005</v>
      </c>
      <c r="I785" s="17">
        <f t="shared" si="678"/>
        <v>99.323999999999998</v>
      </c>
      <c r="J785" s="17">
        <f t="shared" si="678"/>
        <v>2.8799999999999999E-2</v>
      </c>
      <c r="K785" s="17">
        <f t="shared" si="678"/>
        <v>3.78E-2</v>
      </c>
      <c r="L785" s="17">
        <f t="shared" si="678"/>
        <v>121.19580000000001</v>
      </c>
      <c r="M785" s="17">
        <f t="shared" si="678"/>
        <v>0</v>
      </c>
      <c r="N785" s="17">
        <f t="shared" si="678"/>
        <v>6.0911999999999997</v>
      </c>
      <c r="O785" s="17">
        <f t="shared" si="678"/>
        <v>96.263999999999996</v>
      </c>
      <c r="P785" s="17">
        <f t="shared" si="678"/>
        <v>238.04099999999997</v>
      </c>
      <c r="Q785" s="17">
        <f t="shared" si="678"/>
        <v>30.438000000000002</v>
      </c>
      <c r="R785" s="17">
        <f t="shared" si="678"/>
        <v>17.423999999999999</v>
      </c>
      <c r="S785" s="17">
        <f t="shared" si="678"/>
        <v>38.340000000000011</v>
      </c>
      <c r="T785" s="17">
        <f t="shared" si="678"/>
        <v>0.78300000000000014</v>
      </c>
      <c r="U785" s="17">
        <f t="shared" si="678"/>
        <v>15.408000000000001</v>
      </c>
      <c r="V785" s="17">
        <f t="shared" si="678"/>
        <v>0.35639999999999999</v>
      </c>
      <c r="W785" s="17">
        <f t="shared" si="678"/>
        <v>20.376000000000001</v>
      </c>
      <c r="X785" s="17"/>
      <c r="Y785" s="17"/>
      <c r="AB785" s="87" t="s">
        <v>40</v>
      </c>
      <c r="AC785" s="59"/>
      <c r="AD785" s="60">
        <v>1000</v>
      </c>
      <c r="AE785" s="61">
        <v>23.5</v>
      </c>
      <c r="AF785" s="61">
        <v>28.3</v>
      </c>
      <c r="AG785" s="61">
        <v>50.6</v>
      </c>
      <c r="AH785" s="61">
        <v>551.79999999999995</v>
      </c>
      <c r="AI785" s="65">
        <v>0.16</v>
      </c>
      <c r="AJ785" s="65">
        <v>0.21</v>
      </c>
      <c r="AK785" s="32">
        <v>673</v>
      </c>
      <c r="AL785" s="66">
        <v>0</v>
      </c>
      <c r="AM785" s="83">
        <v>33.799999999999997</v>
      </c>
      <c r="AN785" s="66">
        <v>535</v>
      </c>
      <c r="AO785" s="66">
        <v>1323</v>
      </c>
      <c r="AP785" s="66">
        <v>168</v>
      </c>
      <c r="AQ785" s="66">
        <v>96</v>
      </c>
      <c r="AR785" s="66">
        <v>213</v>
      </c>
      <c r="AS785" s="65">
        <v>4.3499999999999996</v>
      </c>
      <c r="AT785" s="32">
        <v>86</v>
      </c>
      <c r="AU785" s="65">
        <v>1.98</v>
      </c>
      <c r="AV785" s="32">
        <v>113</v>
      </c>
    </row>
    <row r="786" spans="1:49" x14ac:dyDescent="0.3">
      <c r="A786" s="17" t="s">
        <v>239</v>
      </c>
      <c r="B786" s="17"/>
      <c r="C786" s="92">
        <v>80</v>
      </c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 t="s">
        <v>240</v>
      </c>
      <c r="Y786" s="17">
        <v>61</v>
      </c>
      <c r="AA786" t="s">
        <v>239</v>
      </c>
      <c r="AW786" t="s">
        <v>240</v>
      </c>
    </row>
    <row r="787" spans="1:49" ht="15" customHeight="1" x14ac:dyDescent="0.3">
      <c r="A787" s="17"/>
      <c r="B787" s="70" t="s">
        <v>34</v>
      </c>
      <c r="C787" s="92"/>
      <c r="D787" s="67">
        <f>C$786*AC787/AD$791</f>
        <v>36.799999999999997</v>
      </c>
      <c r="E787" s="17">
        <f>C$786*AD787/AD$791</f>
        <v>36.799999999999997</v>
      </c>
      <c r="F787" s="17">
        <f>$C$786*AE787/$AD$791</f>
        <v>4.4000000000000004</v>
      </c>
      <c r="G787" s="17">
        <f t="shared" ref="G787:W790" si="679">$C$786*AF787/$AD$791</f>
        <v>1.0666666666666667</v>
      </c>
      <c r="H787" s="17">
        <f t="shared" si="679"/>
        <v>19.133333333333333</v>
      </c>
      <c r="I787" s="17">
        <f t="shared" si="679"/>
        <v>103.53333333333333</v>
      </c>
      <c r="J787" s="17">
        <f t="shared" si="679"/>
        <v>0.11333333333333334</v>
      </c>
      <c r="K787" s="17">
        <f t="shared" si="679"/>
        <v>5.9999999999999991E-2</v>
      </c>
      <c r="L787" s="17">
        <f t="shared" si="679"/>
        <v>0.44000000000000006</v>
      </c>
      <c r="M787" s="17">
        <f t="shared" si="679"/>
        <v>0</v>
      </c>
      <c r="N787" s="17">
        <f t="shared" si="679"/>
        <v>0</v>
      </c>
      <c r="O787" s="17">
        <f t="shared" si="679"/>
        <v>0.8666666666666667</v>
      </c>
      <c r="P787" s="17">
        <f t="shared" si="679"/>
        <v>116</v>
      </c>
      <c r="Q787" s="17">
        <f t="shared" si="679"/>
        <v>6.4666666666666668</v>
      </c>
      <c r="R787" s="17">
        <f t="shared" si="679"/>
        <v>64</v>
      </c>
      <c r="S787" s="17">
        <f t="shared" si="679"/>
        <v>95.333333333333329</v>
      </c>
      <c r="T787" s="17">
        <f t="shared" si="679"/>
        <v>2.1466666666666669</v>
      </c>
      <c r="U787" s="17">
        <f t="shared" si="679"/>
        <v>1.2</v>
      </c>
      <c r="V787" s="17">
        <f t="shared" si="679"/>
        <v>1.8466666666666667</v>
      </c>
      <c r="W787" s="17">
        <f t="shared" si="679"/>
        <v>8.6666666666666661</v>
      </c>
      <c r="X787" s="17"/>
      <c r="Y787" s="17"/>
      <c r="AB787" s="86" t="s">
        <v>34</v>
      </c>
      <c r="AC787" s="56">
        <v>55.2</v>
      </c>
      <c r="AD787" s="56">
        <v>55.2</v>
      </c>
      <c r="AE787" s="56">
        <v>6.6</v>
      </c>
      <c r="AF787" s="56">
        <v>1.6</v>
      </c>
      <c r="AG787" s="56">
        <v>28.7</v>
      </c>
      <c r="AH787" s="56">
        <v>155.30000000000001</v>
      </c>
      <c r="AI787" s="71">
        <v>0.17</v>
      </c>
      <c r="AJ787" s="71">
        <v>0.09</v>
      </c>
      <c r="AK787" s="21">
        <v>0.66</v>
      </c>
      <c r="AL787" s="57">
        <v>0</v>
      </c>
      <c r="AM787" s="57">
        <v>0</v>
      </c>
      <c r="AN787" s="56">
        <v>1.3</v>
      </c>
      <c r="AO787" s="57">
        <v>174</v>
      </c>
      <c r="AP787" s="56">
        <v>9.6999999999999993</v>
      </c>
      <c r="AQ787" s="57">
        <v>96</v>
      </c>
      <c r="AR787" s="57">
        <v>143</v>
      </c>
      <c r="AS787" s="71">
        <v>3.22</v>
      </c>
      <c r="AT787" s="24">
        <v>1.8</v>
      </c>
      <c r="AU787" s="71">
        <v>2.77</v>
      </c>
      <c r="AV787" s="19">
        <v>13</v>
      </c>
    </row>
    <row r="788" spans="1:49" ht="15" customHeight="1" x14ac:dyDescent="0.3">
      <c r="A788" s="17"/>
      <c r="B788" s="70" t="s">
        <v>37</v>
      </c>
      <c r="C788" s="92"/>
      <c r="D788" s="67">
        <f t="shared" ref="D788:D790" si="680">C$786*AC788/AD$791</f>
        <v>3.6</v>
      </c>
      <c r="E788" s="17">
        <f t="shared" ref="E788:E790" si="681">C$786*AD788/AD$791</f>
        <v>3.6</v>
      </c>
      <c r="F788" s="17">
        <f t="shared" ref="F788:F790" si="682">$C$786*AE788/$AD$791</f>
        <v>6.6666666666666666E-2</v>
      </c>
      <c r="G788" s="17">
        <f t="shared" si="679"/>
        <v>2.2666666666666666</v>
      </c>
      <c r="H788" s="17">
        <f t="shared" si="679"/>
        <v>6.6666666666666666E-2</v>
      </c>
      <c r="I788" s="17">
        <f t="shared" si="679"/>
        <v>21.133333333333333</v>
      </c>
      <c r="J788" s="17">
        <f t="shared" si="679"/>
        <v>0</v>
      </c>
      <c r="K788" s="17">
        <f t="shared" si="679"/>
        <v>6.6666666666666671E-3</v>
      </c>
      <c r="L788" s="17">
        <f t="shared" si="679"/>
        <v>9.8000000000000007</v>
      </c>
      <c r="M788" s="17">
        <f t="shared" si="679"/>
        <v>4.6666666666666669E-2</v>
      </c>
      <c r="N788" s="17">
        <f t="shared" si="679"/>
        <v>0</v>
      </c>
      <c r="O788" s="17">
        <f t="shared" si="679"/>
        <v>0.4</v>
      </c>
      <c r="P788" s="17">
        <f t="shared" si="679"/>
        <v>0.93333333333333335</v>
      </c>
      <c r="Q788" s="17">
        <f t="shared" si="679"/>
        <v>0.8</v>
      </c>
      <c r="R788" s="17">
        <f t="shared" si="679"/>
        <v>0</v>
      </c>
      <c r="S788" s="17">
        <f t="shared" si="679"/>
        <v>0.93333333333333335</v>
      </c>
      <c r="T788" s="17">
        <f t="shared" si="679"/>
        <v>6.6666666666666671E-3</v>
      </c>
      <c r="U788" s="17">
        <f t="shared" si="679"/>
        <v>0</v>
      </c>
      <c r="V788" s="17">
        <f t="shared" si="679"/>
        <v>3.3333333333333333E-2</v>
      </c>
      <c r="W788" s="17">
        <f t="shared" si="679"/>
        <v>0.13333333333333333</v>
      </c>
      <c r="X788" s="17"/>
      <c r="Y788" s="17"/>
      <c r="AB788" s="86" t="s">
        <v>37</v>
      </c>
      <c r="AC788" s="56">
        <v>5.4</v>
      </c>
      <c r="AD788" s="56">
        <v>5.4</v>
      </c>
      <c r="AE788" s="56">
        <v>0.1</v>
      </c>
      <c r="AF788" s="56">
        <v>3.4</v>
      </c>
      <c r="AG788" s="56">
        <v>0.1</v>
      </c>
      <c r="AH788" s="56">
        <v>31.7</v>
      </c>
      <c r="AI788" s="57">
        <v>0</v>
      </c>
      <c r="AJ788" s="71">
        <v>0.01</v>
      </c>
      <c r="AK788" s="20">
        <v>14.7</v>
      </c>
      <c r="AL788" s="71">
        <v>7.0000000000000007E-2</v>
      </c>
      <c r="AM788" s="57">
        <v>0</v>
      </c>
      <c r="AN788" s="56">
        <v>0.6</v>
      </c>
      <c r="AO788" s="56">
        <v>1.4</v>
      </c>
      <c r="AP788" s="56">
        <v>1.2</v>
      </c>
      <c r="AQ788" s="57">
        <v>0</v>
      </c>
      <c r="AR788" s="56">
        <v>1.4</v>
      </c>
      <c r="AS788" s="71">
        <v>0.01</v>
      </c>
      <c r="AT788" s="25">
        <v>0</v>
      </c>
      <c r="AU788" s="71">
        <v>0.05</v>
      </c>
      <c r="AV788" s="20">
        <v>0.2</v>
      </c>
    </row>
    <row r="789" spans="1:49" ht="15" customHeight="1" x14ac:dyDescent="0.3">
      <c r="A789" s="17"/>
      <c r="B789" s="70" t="s">
        <v>38</v>
      </c>
      <c r="C789" s="92"/>
      <c r="D789" s="67">
        <f t="shared" si="680"/>
        <v>0.26666666666666666</v>
      </c>
      <c r="E789" s="17">
        <f t="shared" si="681"/>
        <v>0.26666666666666666</v>
      </c>
      <c r="F789" s="17">
        <f t="shared" si="682"/>
        <v>0</v>
      </c>
      <c r="G789" s="17">
        <f t="shared" si="679"/>
        <v>0</v>
      </c>
      <c r="H789" s="17">
        <f t="shared" si="679"/>
        <v>0</v>
      </c>
      <c r="I789" s="17">
        <f t="shared" si="679"/>
        <v>0</v>
      </c>
      <c r="J789" s="17">
        <f t="shared" si="679"/>
        <v>0</v>
      </c>
      <c r="K789" s="17">
        <f t="shared" si="679"/>
        <v>0</v>
      </c>
      <c r="L789" s="17">
        <f t="shared" si="679"/>
        <v>0</v>
      </c>
      <c r="M789" s="17">
        <f t="shared" si="679"/>
        <v>0</v>
      </c>
      <c r="N789" s="17">
        <f t="shared" si="679"/>
        <v>0</v>
      </c>
      <c r="O789" s="17">
        <f t="shared" si="679"/>
        <v>78.666666666666671</v>
      </c>
      <c r="P789" s="17">
        <f t="shared" si="679"/>
        <v>0</v>
      </c>
      <c r="Q789" s="17">
        <f t="shared" si="679"/>
        <v>0.8666666666666667</v>
      </c>
      <c r="R789" s="17">
        <f t="shared" si="679"/>
        <v>6.6666666666666666E-2</v>
      </c>
      <c r="S789" s="17">
        <f t="shared" si="679"/>
        <v>0.2</v>
      </c>
      <c r="T789" s="17">
        <f t="shared" si="679"/>
        <v>6.6666666666666671E-3</v>
      </c>
      <c r="U789" s="17">
        <f t="shared" si="679"/>
        <v>10.666666666666666</v>
      </c>
      <c r="V789" s="17">
        <f t="shared" si="679"/>
        <v>0</v>
      </c>
      <c r="W789" s="17">
        <f t="shared" si="679"/>
        <v>0</v>
      </c>
      <c r="X789" s="17"/>
      <c r="Y789" s="17"/>
      <c r="AB789" s="86" t="s">
        <v>38</v>
      </c>
      <c r="AC789" s="56">
        <v>0.4</v>
      </c>
      <c r="AD789" s="56">
        <v>0.4</v>
      </c>
      <c r="AE789" s="57">
        <v>0</v>
      </c>
      <c r="AF789" s="57">
        <v>0</v>
      </c>
      <c r="AG789" s="57">
        <v>0</v>
      </c>
      <c r="AH789" s="57">
        <v>0</v>
      </c>
      <c r="AI789" s="57">
        <v>0</v>
      </c>
      <c r="AJ789" s="57">
        <v>0</v>
      </c>
      <c r="AK789" s="19">
        <v>0</v>
      </c>
      <c r="AL789" s="57">
        <v>0</v>
      </c>
      <c r="AM789" s="57">
        <v>0</v>
      </c>
      <c r="AN789" s="57">
        <v>118</v>
      </c>
      <c r="AO789" s="57">
        <v>0</v>
      </c>
      <c r="AP789" s="56">
        <v>1.3</v>
      </c>
      <c r="AQ789" s="56">
        <v>0.1</v>
      </c>
      <c r="AR789" s="56">
        <v>0.3</v>
      </c>
      <c r="AS789" s="71">
        <v>0.01</v>
      </c>
      <c r="AT789" s="39">
        <v>16</v>
      </c>
      <c r="AU789" s="57">
        <v>0</v>
      </c>
      <c r="AV789" s="19">
        <v>0</v>
      </c>
    </row>
    <row r="790" spans="1:49" x14ac:dyDescent="0.3">
      <c r="A790" s="17"/>
      <c r="B790" s="70" t="s">
        <v>39</v>
      </c>
      <c r="C790" s="92"/>
      <c r="D790" s="67">
        <f t="shared" si="680"/>
        <v>54.4</v>
      </c>
      <c r="E790" s="17">
        <f t="shared" si="681"/>
        <v>54.4</v>
      </c>
      <c r="F790" s="17">
        <f t="shared" si="682"/>
        <v>0</v>
      </c>
      <c r="G790" s="17">
        <f t="shared" si="679"/>
        <v>0</v>
      </c>
      <c r="H790" s="17">
        <f t="shared" si="679"/>
        <v>0</v>
      </c>
      <c r="I790" s="17">
        <f t="shared" si="679"/>
        <v>0</v>
      </c>
      <c r="J790" s="17">
        <f t="shared" si="679"/>
        <v>0</v>
      </c>
      <c r="K790" s="17">
        <f t="shared" si="679"/>
        <v>0</v>
      </c>
      <c r="L790" s="17">
        <f t="shared" si="679"/>
        <v>0</v>
      </c>
      <c r="M790" s="17">
        <f t="shared" si="679"/>
        <v>0</v>
      </c>
      <c r="N790" s="17">
        <f t="shared" si="679"/>
        <v>0</v>
      </c>
      <c r="O790" s="17">
        <f t="shared" si="679"/>
        <v>0</v>
      </c>
      <c r="P790" s="17">
        <f t="shared" si="679"/>
        <v>0</v>
      </c>
      <c r="Q790" s="17">
        <f t="shared" si="679"/>
        <v>0</v>
      </c>
      <c r="R790" s="17">
        <f t="shared" si="679"/>
        <v>0</v>
      </c>
      <c r="S790" s="17">
        <f t="shared" si="679"/>
        <v>0</v>
      </c>
      <c r="T790" s="17">
        <f t="shared" si="679"/>
        <v>0</v>
      </c>
      <c r="U790" s="17">
        <f t="shared" si="679"/>
        <v>0</v>
      </c>
      <c r="V790" s="17">
        <f t="shared" si="679"/>
        <v>0</v>
      </c>
      <c r="W790" s="17">
        <f t="shared" si="679"/>
        <v>0</v>
      </c>
      <c r="X790" s="17"/>
      <c r="Y790" s="17"/>
      <c r="AB790" s="86" t="s">
        <v>39</v>
      </c>
      <c r="AC790" s="56">
        <v>81.599999999999994</v>
      </c>
      <c r="AD790" s="56">
        <v>81.599999999999994</v>
      </c>
      <c r="AE790" s="57">
        <v>0</v>
      </c>
      <c r="AF790" s="57">
        <v>0</v>
      </c>
      <c r="AG790" s="57">
        <v>0</v>
      </c>
      <c r="AH790" s="57">
        <v>0</v>
      </c>
      <c r="AI790" s="57">
        <v>0</v>
      </c>
      <c r="AJ790" s="57">
        <v>0</v>
      </c>
      <c r="AK790" s="19">
        <v>0</v>
      </c>
      <c r="AL790" s="57">
        <v>0</v>
      </c>
      <c r="AM790" s="57">
        <v>0</v>
      </c>
      <c r="AN790" s="57">
        <v>0</v>
      </c>
      <c r="AO790" s="57">
        <v>0</v>
      </c>
      <c r="AP790" s="57">
        <v>0</v>
      </c>
      <c r="AQ790" s="57">
        <v>0</v>
      </c>
      <c r="AR790" s="57">
        <v>0</v>
      </c>
      <c r="AS790" s="57">
        <v>0</v>
      </c>
      <c r="AT790" s="25">
        <v>0</v>
      </c>
      <c r="AU790" s="57">
        <v>0</v>
      </c>
      <c r="AV790" s="19">
        <v>0</v>
      </c>
    </row>
    <row r="791" spans="1:49" x14ac:dyDescent="0.3">
      <c r="A791" s="17"/>
      <c r="B791" s="69" t="s">
        <v>40</v>
      </c>
      <c r="C791" s="92"/>
      <c r="D791" s="17"/>
      <c r="E791" s="17"/>
      <c r="F791" s="17">
        <f>SUM(F787:F790)</f>
        <v>4.4666666666666668</v>
      </c>
      <c r="G791" s="17">
        <f t="shared" ref="G791:W791" si="683">SUM(G787:G790)</f>
        <v>3.333333333333333</v>
      </c>
      <c r="H791" s="17">
        <f t="shared" si="683"/>
        <v>19.2</v>
      </c>
      <c r="I791" s="17">
        <f t="shared" si="683"/>
        <v>124.66666666666666</v>
      </c>
      <c r="J791" s="17">
        <f t="shared" si="683"/>
        <v>0.11333333333333334</v>
      </c>
      <c r="K791" s="17">
        <f t="shared" si="683"/>
        <v>6.6666666666666652E-2</v>
      </c>
      <c r="L791" s="17">
        <f t="shared" si="683"/>
        <v>10.24</v>
      </c>
      <c r="M791" s="17">
        <f t="shared" si="683"/>
        <v>4.6666666666666669E-2</v>
      </c>
      <c r="N791" s="17">
        <f t="shared" si="683"/>
        <v>0</v>
      </c>
      <c r="O791" s="17">
        <f t="shared" si="683"/>
        <v>79.933333333333337</v>
      </c>
      <c r="P791" s="17">
        <f t="shared" si="683"/>
        <v>116.93333333333334</v>
      </c>
      <c r="Q791" s="17">
        <f t="shared" si="683"/>
        <v>8.1333333333333329</v>
      </c>
      <c r="R791" s="17">
        <f t="shared" si="683"/>
        <v>64.066666666666663</v>
      </c>
      <c r="S791" s="17">
        <f t="shared" si="683"/>
        <v>96.466666666666669</v>
      </c>
      <c r="T791" s="17">
        <f t="shared" si="683"/>
        <v>2.1600000000000006</v>
      </c>
      <c r="U791" s="17">
        <f t="shared" si="683"/>
        <v>11.866666666666665</v>
      </c>
      <c r="V791" s="17">
        <f t="shared" si="683"/>
        <v>1.8800000000000001</v>
      </c>
      <c r="W791" s="17">
        <f t="shared" si="683"/>
        <v>8.7999999999999989</v>
      </c>
      <c r="X791" s="17"/>
      <c r="Y791" s="17"/>
      <c r="AB791" s="87" t="s">
        <v>40</v>
      </c>
      <c r="AC791" s="59"/>
      <c r="AD791" s="60">
        <v>120</v>
      </c>
      <c r="AE791" s="61">
        <v>6.6</v>
      </c>
      <c r="AF791" s="61">
        <v>5</v>
      </c>
      <c r="AG791" s="61">
        <v>28.8</v>
      </c>
      <c r="AH791" s="61">
        <v>187</v>
      </c>
      <c r="AI791" s="88">
        <v>0.17</v>
      </c>
      <c r="AJ791" s="61">
        <v>0.1</v>
      </c>
      <c r="AK791" s="22">
        <v>15.4</v>
      </c>
      <c r="AL791" s="88">
        <v>7.0000000000000007E-2</v>
      </c>
      <c r="AM791" s="60">
        <v>0</v>
      </c>
      <c r="AN791" s="60">
        <v>120</v>
      </c>
      <c r="AO791" s="60">
        <v>175</v>
      </c>
      <c r="AP791" s="60">
        <v>12</v>
      </c>
      <c r="AQ791" s="60">
        <v>96</v>
      </c>
      <c r="AR791" s="60">
        <v>145</v>
      </c>
      <c r="AS791" s="88">
        <v>3.23</v>
      </c>
      <c r="AT791" s="27">
        <v>18</v>
      </c>
      <c r="AU791" s="88">
        <v>2.82</v>
      </c>
      <c r="AV791" s="23">
        <v>13</v>
      </c>
    </row>
    <row r="792" spans="1:49" x14ac:dyDescent="0.3">
      <c r="A792" s="17" t="s">
        <v>102</v>
      </c>
      <c r="B792" s="17"/>
      <c r="C792" s="92">
        <v>100</v>
      </c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 t="s">
        <v>103</v>
      </c>
      <c r="Y792" s="17">
        <v>9</v>
      </c>
      <c r="AA792" t="s">
        <v>102</v>
      </c>
      <c r="AW792" t="s">
        <v>103</v>
      </c>
    </row>
    <row r="793" spans="1:49" ht="15" customHeight="1" x14ac:dyDescent="0.3">
      <c r="A793" s="17"/>
      <c r="B793" s="70" t="s">
        <v>64</v>
      </c>
      <c r="C793" s="95"/>
      <c r="D793" s="17">
        <f>C$792*AC793/AD$800</f>
        <v>104.5</v>
      </c>
      <c r="E793" s="17">
        <f>C$792*AD793/AD$800</f>
        <v>92.5</v>
      </c>
      <c r="F793" s="17">
        <f>$C$792*AE793/$AD$800</f>
        <v>16.125</v>
      </c>
      <c r="G793" s="17">
        <f t="shared" ref="G793:W799" si="684">$C$792*AF793/$AD$800</f>
        <v>13</v>
      </c>
      <c r="H793" s="17">
        <f t="shared" si="684"/>
        <v>0</v>
      </c>
      <c r="I793" s="17">
        <f t="shared" si="684"/>
        <v>181.875</v>
      </c>
      <c r="J793" s="17">
        <f t="shared" si="684"/>
        <v>3.7499999999999999E-2</v>
      </c>
      <c r="K793" s="17">
        <f t="shared" si="684"/>
        <v>0.1125</v>
      </c>
      <c r="L793" s="17">
        <f t="shared" si="684"/>
        <v>0</v>
      </c>
      <c r="M793" s="17">
        <f t="shared" si="684"/>
        <v>0</v>
      </c>
      <c r="N793" s="17">
        <f t="shared" si="684"/>
        <v>0</v>
      </c>
      <c r="O793" s="17">
        <f t="shared" si="684"/>
        <v>46.25</v>
      </c>
      <c r="P793" s="17">
        <f t="shared" si="684"/>
        <v>250</v>
      </c>
      <c r="Q793" s="17">
        <f t="shared" si="684"/>
        <v>7.375</v>
      </c>
      <c r="R793" s="17">
        <f t="shared" si="684"/>
        <v>17.5</v>
      </c>
      <c r="S793" s="17">
        <f t="shared" si="684"/>
        <v>151.25</v>
      </c>
      <c r="T793" s="17">
        <f t="shared" si="684"/>
        <v>2.1749999999999998</v>
      </c>
      <c r="U793" s="17">
        <f t="shared" si="684"/>
        <v>6.625</v>
      </c>
      <c r="V793" s="17">
        <f t="shared" si="684"/>
        <v>0</v>
      </c>
      <c r="W793" s="17">
        <f t="shared" si="684"/>
        <v>58.75</v>
      </c>
      <c r="X793" s="17"/>
      <c r="Y793" s="17"/>
      <c r="AA793" s="17"/>
      <c r="AB793" s="86" t="s">
        <v>64</v>
      </c>
      <c r="AC793" s="56">
        <v>83.6</v>
      </c>
      <c r="AD793" s="57">
        <v>74</v>
      </c>
      <c r="AE793" s="56">
        <v>12.9</v>
      </c>
      <c r="AF793" s="56">
        <v>10.4</v>
      </c>
      <c r="AG793" s="57">
        <v>0</v>
      </c>
      <c r="AH793" s="56">
        <v>145.5</v>
      </c>
      <c r="AI793" s="64">
        <v>0.03</v>
      </c>
      <c r="AJ793" s="64">
        <v>0.09</v>
      </c>
      <c r="AK793" s="28">
        <v>0</v>
      </c>
      <c r="AL793" s="62">
        <v>0</v>
      </c>
      <c r="AM793" s="62">
        <v>0</v>
      </c>
      <c r="AN793" s="62">
        <v>37</v>
      </c>
      <c r="AO793" s="62">
        <v>200</v>
      </c>
      <c r="AP793" s="63">
        <v>5.9</v>
      </c>
      <c r="AQ793" s="62">
        <v>14</v>
      </c>
      <c r="AR793" s="62">
        <v>121</v>
      </c>
      <c r="AS793" s="64">
        <v>1.74</v>
      </c>
      <c r="AT793" s="29">
        <v>5.3</v>
      </c>
      <c r="AU793" s="62">
        <v>0</v>
      </c>
      <c r="AV793" s="28">
        <v>47</v>
      </c>
    </row>
    <row r="794" spans="1:49" ht="15" customHeight="1" x14ac:dyDescent="0.3">
      <c r="A794" s="17"/>
      <c r="B794" s="70" t="s">
        <v>50</v>
      </c>
      <c r="C794" s="95"/>
      <c r="D794" s="17">
        <f t="shared" ref="D794:D799" si="685">C$792*AC794/AD$800</f>
        <v>14.5</v>
      </c>
      <c r="E794" s="17">
        <f t="shared" ref="E794:E799" si="686">C$792*AD794/AD$800</f>
        <v>11.625000000000002</v>
      </c>
      <c r="F794" s="17">
        <f t="shared" ref="F794:F798" si="687">$C$792*AE794/$AD$800</f>
        <v>0.125</v>
      </c>
      <c r="G794" s="17">
        <f t="shared" si="684"/>
        <v>0</v>
      </c>
      <c r="H794" s="17">
        <f t="shared" si="684"/>
        <v>0.875</v>
      </c>
      <c r="I794" s="17">
        <f t="shared" si="684"/>
        <v>4.25</v>
      </c>
      <c r="J794" s="17">
        <f t="shared" si="684"/>
        <v>0</v>
      </c>
      <c r="K794" s="17">
        <f t="shared" si="684"/>
        <v>0</v>
      </c>
      <c r="L794" s="17">
        <f t="shared" si="684"/>
        <v>0</v>
      </c>
      <c r="M794" s="17">
        <f t="shared" si="684"/>
        <v>0</v>
      </c>
      <c r="N794" s="17">
        <f t="shared" si="684"/>
        <v>0.46250000000000002</v>
      </c>
      <c r="O794" s="17">
        <f t="shared" si="684"/>
        <v>0.375</v>
      </c>
      <c r="P794" s="17">
        <f t="shared" si="684"/>
        <v>16.875</v>
      </c>
      <c r="Q794" s="17">
        <f t="shared" si="684"/>
        <v>3.125</v>
      </c>
      <c r="R794" s="17">
        <f t="shared" si="684"/>
        <v>1.3750000000000002</v>
      </c>
      <c r="S794" s="17">
        <f t="shared" si="684"/>
        <v>5.875</v>
      </c>
      <c r="T794" s="17">
        <f t="shared" si="684"/>
        <v>7.4999999999999997E-2</v>
      </c>
      <c r="U794" s="17">
        <f t="shared" si="684"/>
        <v>0.375</v>
      </c>
      <c r="V794" s="17">
        <f t="shared" si="684"/>
        <v>0.05</v>
      </c>
      <c r="W794" s="17">
        <f t="shared" si="684"/>
        <v>3.625</v>
      </c>
      <c r="X794" s="17"/>
      <c r="Y794" s="17"/>
      <c r="AA794" s="17"/>
      <c r="AB794" s="86" t="s">
        <v>50</v>
      </c>
      <c r="AC794" s="56">
        <v>11.6</v>
      </c>
      <c r="AD794" s="56">
        <v>9.3000000000000007</v>
      </c>
      <c r="AE794" s="56">
        <v>0.1</v>
      </c>
      <c r="AF794" s="57">
        <v>0</v>
      </c>
      <c r="AG794" s="56">
        <v>0.7</v>
      </c>
      <c r="AH794" s="56">
        <v>3.4</v>
      </c>
      <c r="AI794" s="62">
        <v>0</v>
      </c>
      <c r="AJ794" s="62">
        <v>0</v>
      </c>
      <c r="AK794" s="28">
        <v>0</v>
      </c>
      <c r="AL794" s="62">
        <v>0</v>
      </c>
      <c r="AM794" s="64">
        <v>0.37</v>
      </c>
      <c r="AN794" s="63">
        <v>0.3</v>
      </c>
      <c r="AO794" s="63">
        <v>13.5</v>
      </c>
      <c r="AP794" s="63">
        <v>2.5</v>
      </c>
      <c r="AQ794" s="63">
        <v>1.1000000000000001</v>
      </c>
      <c r="AR794" s="63">
        <v>4.7</v>
      </c>
      <c r="AS794" s="64">
        <v>0.06</v>
      </c>
      <c r="AT794" s="29">
        <v>0.3</v>
      </c>
      <c r="AU794" s="64">
        <v>0.04</v>
      </c>
      <c r="AV794" s="30">
        <v>2.9</v>
      </c>
    </row>
    <row r="795" spans="1:49" ht="15" customHeight="1" x14ac:dyDescent="0.3">
      <c r="A795" s="17"/>
      <c r="B795" s="70" t="s">
        <v>59</v>
      </c>
      <c r="C795" s="95"/>
      <c r="D795" s="17">
        <f t="shared" si="685"/>
        <v>3.125</v>
      </c>
      <c r="E795" s="17">
        <f t="shared" si="686"/>
        <v>3.125</v>
      </c>
      <c r="F795" s="17">
        <f t="shared" si="687"/>
        <v>0.375</v>
      </c>
      <c r="G795" s="17">
        <f t="shared" si="684"/>
        <v>0</v>
      </c>
      <c r="H795" s="17">
        <f t="shared" si="684"/>
        <v>2</v>
      </c>
      <c r="I795" s="17">
        <f t="shared" si="684"/>
        <v>9.5</v>
      </c>
      <c r="J795" s="17">
        <f t="shared" si="684"/>
        <v>0</v>
      </c>
      <c r="K795" s="17">
        <f t="shared" si="684"/>
        <v>0</v>
      </c>
      <c r="L795" s="17">
        <f t="shared" si="684"/>
        <v>0</v>
      </c>
      <c r="M795" s="17">
        <f t="shared" si="684"/>
        <v>0</v>
      </c>
      <c r="N795" s="17">
        <f t="shared" si="684"/>
        <v>0</v>
      </c>
      <c r="O795" s="17">
        <f t="shared" si="684"/>
        <v>0.125</v>
      </c>
      <c r="P795" s="17">
        <f t="shared" si="684"/>
        <v>3.1624999999999996</v>
      </c>
      <c r="Q795" s="17">
        <f t="shared" si="684"/>
        <v>0.5</v>
      </c>
      <c r="R795" s="17">
        <f t="shared" si="684"/>
        <v>0.5</v>
      </c>
      <c r="S795" s="17">
        <f t="shared" si="684"/>
        <v>2.375</v>
      </c>
      <c r="T795" s="17">
        <f t="shared" si="684"/>
        <v>3.7499999999999999E-2</v>
      </c>
      <c r="U795" s="17">
        <f t="shared" si="684"/>
        <v>0</v>
      </c>
      <c r="V795" s="17">
        <f t="shared" si="684"/>
        <v>0.16250000000000001</v>
      </c>
      <c r="W795" s="17">
        <f t="shared" si="684"/>
        <v>0.75</v>
      </c>
      <c r="X795" s="17"/>
      <c r="Y795" s="17"/>
      <c r="AA795" s="17"/>
      <c r="AB795" s="86" t="s">
        <v>59</v>
      </c>
      <c r="AC795" s="56">
        <v>2.5</v>
      </c>
      <c r="AD795" s="56">
        <v>2.5</v>
      </c>
      <c r="AE795" s="56">
        <v>0.3</v>
      </c>
      <c r="AF795" s="57">
        <v>0</v>
      </c>
      <c r="AG795" s="56">
        <v>1.6</v>
      </c>
      <c r="AH795" s="56">
        <v>7.6</v>
      </c>
      <c r="AI795" s="62">
        <v>0</v>
      </c>
      <c r="AJ795" s="62">
        <v>0</v>
      </c>
      <c r="AK795" s="28">
        <v>0</v>
      </c>
      <c r="AL795" s="62">
        <v>0</v>
      </c>
      <c r="AM795" s="62">
        <v>0</v>
      </c>
      <c r="AN795" s="63">
        <v>0.1</v>
      </c>
      <c r="AO795" s="64">
        <v>2.5299999999999998</v>
      </c>
      <c r="AP795" s="63">
        <v>0.4</v>
      </c>
      <c r="AQ795" s="63">
        <v>0.4</v>
      </c>
      <c r="AR795" s="63">
        <v>1.9</v>
      </c>
      <c r="AS795" s="64">
        <v>0.03</v>
      </c>
      <c r="AT795" s="31">
        <v>0</v>
      </c>
      <c r="AU795" s="64">
        <v>0.13</v>
      </c>
      <c r="AV795" s="30">
        <v>0.6</v>
      </c>
    </row>
    <row r="796" spans="1:49" ht="15" customHeight="1" x14ac:dyDescent="0.3">
      <c r="A796" s="17"/>
      <c r="B796" s="70" t="s">
        <v>53</v>
      </c>
      <c r="C796" s="95"/>
      <c r="D796" s="17">
        <f t="shared" si="685"/>
        <v>9.125</v>
      </c>
      <c r="E796" s="17">
        <f t="shared" si="686"/>
        <v>9.125</v>
      </c>
      <c r="F796" s="17">
        <f t="shared" si="687"/>
        <v>0.25</v>
      </c>
      <c r="G796" s="17">
        <f t="shared" si="684"/>
        <v>0</v>
      </c>
      <c r="H796" s="17">
        <f t="shared" si="684"/>
        <v>1</v>
      </c>
      <c r="I796" s="17">
        <f t="shared" si="684"/>
        <v>5.1249999999999991</v>
      </c>
      <c r="J796" s="17">
        <f t="shared" si="684"/>
        <v>0</v>
      </c>
      <c r="K796" s="17">
        <f t="shared" si="684"/>
        <v>0</v>
      </c>
      <c r="L796" s="17">
        <f t="shared" si="684"/>
        <v>10.95</v>
      </c>
      <c r="M796" s="17">
        <f t="shared" si="684"/>
        <v>0</v>
      </c>
      <c r="N796" s="17">
        <f t="shared" si="684"/>
        <v>0.95</v>
      </c>
      <c r="O796" s="17">
        <f t="shared" si="684"/>
        <v>0.75</v>
      </c>
      <c r="P796" s="17">
        <f t="shared" si="684"/>
        <v>50.75</v>
      </c>
      <c r="Q796" s="17">
        <f t="shared" si="684"/>
        <v>1.625</v>
      </c>
      <c r="R796" s="17">
        <f t="shared" si="684"/>
        <v>3.625</v>
      </c>
      <c r="S796" s="17">
        <f t="shared" si="684"/>
        <v>5.625</v>
      </c>
      <c r="T796" s="17">
        <f t="shared" si="684"/>
        <v>0.16250000000000001</v>
      </c>
      <c r="U796" s="17">
        <f t="shared" si="684"/>
        <v>0</v>
      </c>
      <c r="V796" s="17">
        <f t="shared" si="684"/>
        <v>0.05</v>
      </c>
      <c r="W796" s="17">
        <f t="shared" si="684"/>
        <v>0</v>
      </c>
      <c r="X796" s="17"/>
      <c r="Y796" s="17"/>
      <c r="AA796" s="17"/>
      <c r="AB796" s="86" t="s">
        <v>53</v>
      </c>
      <c r="AC796" s="56">
        <v>7.3</v>
      </c>
      <c r="AD796" s="56">
        <v>7.3</v>
      </c>
      <c r="AE796" s="56">
        <v>0.2</v>
      </c>
      <c r="AF796" s="57">
        <v>0</v>
      </c>
      <c r="AG796" s="56">
        <v>0.8</v>
      </c>
      <c r="AH796" s="56">
        <v>4.0999999999999996</v>
      </c>
      <c r="AI796" s="62">
        <v>0</v>
      </c>
      <c r="AJ796" s="62">
        <v>0</v>
      </c>
      <c r="AK796" s="43">
        <v>8.76</v>
      </c>
      <c r="AL796" s="62">
        <v>0</v>
      </c>
      <c r="AM796" s="64">
        <v>0.76</v>
      </c>
      <c r="AN796" s="63">
        <v>0.6</v>
      </c>
      <c r="AO796" s="63">
        <v>40.6</v>
      </c>
      <c r="AP796" s="63">
        <v>1.3</v>
      </c>
      <c r="AQ796" s="63">
        <v>2.9</v>
      </c>
      <c r="AR796" s="63">
        <v>4.5</v>
      </c>
      <c r="AS796" s="64">
        <v>0.13</v>
      </c>
      <c r="AT796" s="31">
        <v>0</v>
      </c>
      <c r="AU796" s="64">
        <v>0.04</v>
      </c>
      <c r="AV796" s="28">
        <v>0</v>
      </c>
    </row>
    <row r="797" spans="1:49" ht="15" customHeight="1" x14ac:dyDescent="0.3">
      <c r="A797" s="17"/>
      <c r="B797" s="70" t="s">
        <v>37</v>
      </c>
      <c r="C797" s="95"/>
      <c r="D797" s="17">
        <f t="shared" si="685"/>
        <v>5.375</v>
      </c>
      <c r="E797" s="17">
        <f t="shared" si="686"/>
        <v>5.375</v>
      </c>
      <c r="F797" s="17">
        <f t="shared" si="687"/>
        <v>0</v>
      </c>
      <c r="G797" s="17">
        <f t="shared" si="684"/>
        <v>3.375</v>
      </c>
      <c r="H797" s="17">
        <f t="shared" si="684"/>
        <v>0.125</v>
      </c>
      <c r="I797" s="17">
        <f t="shared" si="684"/>
        <v>31.25</v>
      </c>
      <c r="J797" s="17">
        <f t="shared" si="684"/>
        <v>0</v>
      </c>
      <c r="K797" s="17">
        <f t="shared" si="684"/>
        <v>0</v>
      </c>
      <c r="L797" s="17">
        <f t="shared" si="684"/>
        <v>14.5</v>
      </c>
      <c r="M797" s="17">
        <f t="shared" si="684"/>
        <v>7.4999999999999997E-2</v>
      </c>
      <c r="N797" s="17">
        <f t="shared" si="684"/>
        <v>0</v>
      </c>
      <c r="O797" s="17">
        <f t="shared" si="684"/>
        <v>0.625</v>
      </c>
      <c r="P797" s="17">
        <f t="shared" si="684"/>
        <v>1.3374999999999999</v>
      </c>
      <c r="Q797" s="17">
        <f t="shared" si="684"/>
        <v>1.125</v>
      </c>
      <c r="R797" s="17">
        <f t="shared" si="684"/>
        <v>0</v>
      </c>
      <c r="S797" s="17">
        <f t="shared" si="684"/>
        <v>1.3750000000000002</v>
      </c>
      <c r="T797" s="17">
        <f t="shared" si="684"/>
        <v>1.2500000000000001E-2</v>
      </c>
      <c r="U797" s="17">
        <f t="shared" si="684"/>
        <v>0</v>
      </c>
      <c r="V797" s="17">
        <f t="shared" si="684"/>
        <v>0.05</v>
      </c>
      <c r="W797" s="17">
        <f t="shared" si="684"/>
        <v>0.125</v>
      </c>
      <c r="X797" s="17"/>
      <c r="Y797" s="17"/>
      <c r="AA797" s="17"/>
      <c r="AB797" s="86" t="s">
        <v>37</v>
      </c>
      <c r="AC797" s="56">
        <v>4.3</v>
      </c>
      <c r="AD797" s="56">
        <v>4.3</v>
      </c>
      <c r="AE797" s="57">
        <v>0</v>
      </c>
      <c r="AF797" s="56">
        <v>2.7</v>
      </c>
      <c r="AG797" s="56">
        <v>0.1</v>
      </c>
      <c r="AH797" s="57">
        <v>25</v>
      </c>
      <c r="AI797" s="62">
        <v>0</v>
      </c>
      <c r="AJ797" s="62">
        <v>0</v>
      </c>
      <c r="AK797" s="30">
        <v>11.6</v>
      </c>
      <c r="AL797" s="64">
        <v>0.06</v>
      </c>
      <c r="AM797" s="62">
        <v>0</v>
      </c>
      <c r="AN797" s="63">
        <v>0.5</v>
      </c>
      <c r="AO797" s="64">
        <v>1.07</v>
      </c>
      <c r="AP797" s="63">
        <v>0.9</v>
      </c>
      <c r="AQ797" s="62">
        <v>0</v>
      </c>
      <c r="AR797" s="63">
        <v>1.1000000000000001</v>
      </c>
      <c r="AS797" s="64">
        <v>0.01</v>
      </c>
      <c r="AT797" s="31">
        <v>0</v>
      </c>
      <c r="AU797" s="64">
        <v>0.04</v>
      </c>
      <c r="AV797" s="30">
        <v>0.1</v>
      </c>
    </row>
    <row r="798" spans="1:49" ht="15" customHeight="1" x14ac:dyDescent="0.3">
      <c r="A798" s="17"/>
      <c r="B798" s="70" t="s">
        <v>38</v>
      </c>
      <c r="C798" s="95"/>
      <c r="D798" s="17">
        <f t="shared" si="685"/>
        <v>0.25</v>
      </c>
      <c r="E798" s="17">
        <f t="shared" si="686"/>
        <v>0.25</v>
      </c>
      <c r="F798" s="17">
        <f t="shared" si="687"/>
        <v>0</v>
      </c>
      <c r="G798" s="17">
        <f t="shared" si="684"/>
        <v>0</v>
      </c>
      <c r="H798" s="17">
        <f t="shared" si="684"/>
        <v>0</v>
      </c>
      <c r="I798" s="17">
        <f t="shared" si="684"/>
        <v>0</v>
      </c>
      <c r="J798" s="17">
        <f t="shared" si="684"/>
        <v>0</v>
      </c>
      <c r="K798" s="17">
        <f t="shared" si="684"/>
        <v>0</v>
      </c>
      <c r="L798" s="17">
        <f t="shared" si="684"/>
        <v>0</v>
      </c>
      <c r="M798" s="17">
        <f t="shared" si="684"/>
        <v>0</v>
      </c>
      <c r="N798" s="17">
        <f t="shared" si="684"/>
        <v>0</v>
      </c>
      <c r="O798" s="17">
        <f t="shared" si="684"/>
        <v>73.75</v>
      </c>
      <c r="P798" s="17">
        <f t="shared" si="684"/>
        <v>1.2500000000000001E-2</v>
      </c>
      <c r="Q798" s="17">
        <f t="shared" si="684"/>
        <v>0.875</v>
      </c>
      <c r="R798" s="17">
        <f t="shared" si="684"/>
        <v>0</v>
      </c>
      <c r="S798" s="17">
        <f t="shared" si="684"/>
        <v>0.125</v>
      </c>
      <c r="T798" s="17">
        <f t="shared" si="684"/>
        <v>1.2500000000000001E-2</v>
      </c>
      <c r="U798" s="17">
        <f t="shared" si="684"/>
        <v>10</v>
      </c>
      <c r="V798" s="17">
        <f t="shared" si="684"/>
        <v>0</v>
      </c>
      <c r="W798" s="17">
        <f t="shared" si="684"/>
        <v>0</v>
      </c>
      <c r="X798" s="17"/>
      <c r="Y798" s="17"/>
      <c r="AA798" s="17"/>
      <c r="AB798" s="86" t="s">
        <v>38</v>
      </c>
      <c r="AC798" s="56">
        <v>0.2</v>
      </c>
      <c r="AD798" s="56">
        <v>0.2</v>
      </c>
      <c r="AE798" s="57">
        <v>0</v>
      </c>
      <c r="AF798" s="57">
        <v>0</v>
      </c>
      <c r="AG798" s="57">
        <v>0</v>
      </c>
      <c r="AH798" s="57">
        <v>0</v>
      </c>
      <c r="AI798" s="62">
        <v>0</v>
      </c>
      <c r="AJ798" s="62">
        <v>0</v>
      </c>
      <c r="AK798" s="28">
        <v>0</v>
      </c>
      <c r="AL798" s="62">
        <v>0</v>
      </c>
      <c r="AM798" s="62">
        <v>0</v>
      </c>
      <c r="AN798" s="62">
        <v>59</v>
      </c>
      <c r="AO798" s="64">
        <v>0.01</v>
      </c>
      <c r="AP798" s="63">
        <v>0.7</v>
      </c>
      <c r="AQ798" s="62">
        <v>0</v>
      </c>
      <c r="AR798" s="63">
        <v>0.1</v>
      </c>
      <c r="AS798" s="64">
        <v>0.01</v>
      </c>
      <c r="AT798" s="31">
        <v>8</v>
      </c>
      <c r="AU798" s="62">
        <v>0</v>
      </c>
      <c r="AV798" s="28">
        <v>0</v>
      </c>
    </row>
    <row r="799" spans="1:49" ht="15" customHeight="1" x14ac:dyDescent="0.3">
      <c r="A799" s="17"/>
      <c r="B799" s="70" t="s">
        <v>39</v>
      </c>
      <c r="C799" s="95"/>
      <c r="D799" s="17">
        <f t="shared" si="685"/>
        <v>133.75</v>
      </c>
      <c r="E799" s="17">
        <f t="shared" si="686"/>
        <v>133.75</v>
      </c>
      <c r="F799" s="17">
        <f>$C$792*AE799/$AD$800</f>
        <v>0</v>
      </c>
      <c r="G799" s="17">
        <f t="shared" si="684"/>
        <v>0</v>
      </c>
      <c r="H799" s="17">
        <f t="shared" si="684"/>
        <v>0</v>
      </c>
      <c r="I799" s="17">
        <f t="shared" si="684"/>
        <v>0</v>
      </c>
      <c r="J799" s="17">
        <f t="shared" si="684"/>
        <v>0</v>
      </c>
      <c r="K799" s="17">
        <f t="shared" si="684"/>
        <v>0</v>
      </c>
      <c r="L799" s="17">
        <f t="shared" si="684"/>
        <v>0</v>
      </c>
      <c r="M799" s="17">
        <f t="shared" si="684"/>
        <v>0</v>
      </c>
      <c r="N799" s="17">
        <f t="shared" si="684"/>
        <v>0</v>
      </c>
      <c r="O799" s="17">
        <f t="shared" si="684"/>
        <v>0</v>
      </c>
      <c r="P799" s="17">
        <f t="shared" si="684"/>
        <v>0</v>
      </c>
      <c r="Q799" s="17">
        <f t="shared" si="684"/>
        <v>0</v>
      </c>
      <c r="R799" s="17">
        <f t="shared" si="684"/>
        <v>0</v>
      </c>
      <c r="S799" s="17">
        <f t="shared" si="684"/>
        <v>0</v>
      </c>
      <c r="T799" s="17">
        <f t="shared" si="684"/>
        <v>0</v>
      </c>
      <c r="U799" s="17">
        <f t="shared" si="684"/>
        <v>0</v>
      </c>
      <c r="V799" s="17">
        <f t="shared" si="684"/>
        <v>0</v>
      </c>
      <c r="W799" s="17">
        <f t="shared" si="684"/>
        <v>0</v>
      </c>
      <c r="X799" s="17"/>
      <c r="Y799" s="17"/>
      <c r="AA799" s="17"/>
      <c r="AB799" s="86" t="s">
        <v>39</v>
      </c>
      <c r="AC799" s="57">
        <v>107</v>
      </c>
      <c r="AD799" s="57">
        <v>107</v>
      </c>
      <c r="AE799" s="57">
        <v>0</v>
      </c>
      <c r="AF799" s="57">
        <v>0</v>
      </c>
      <c r="AG799" s="57">
        <v>0</v>
      </c>
      <c r="AH799" s="57">
        <v>0</v>
      </c>
      <c r="AI799" s="62">
        <v>0</v>
      </c>
      <c r="AJ799" s="62">
        <v>0</v>
      </c>
      <c r="AK799" s="28">
        <v>0</v>
      </c>
      <c r="AL799" s="62">
        <v>0</v>
      </c>
      <c r="AM799" s="62">
        <v>0</v>
      </c>
      <c r="AN799" s="62">
        <v>0</v>
      </c>
      <c r="AO799" s="62">
        <v>0</v>
      </c>
      <c r="AP799" s="62">
        <v>0</v>
      </c>
      <c r="AQ799" s="62">
        <v>0</v>
      </c>
      <c r="AR799" s="62">
        <v>0</v>
      </c>
      <c r="AS799" s="62">
        <v>0</v>
      </c>
      <c r="AT799" s="31">
        <v>0</v>
      </c>
      <c r="AU799" s="62">
        <v>0</v>
      </c>
      <c r="AV799" s="28">
        <v>0</v>
      </c>
    </row>
    <row r="800" spans="1:49" x14ac:dyDescent="0.3">
      <c r="A800" s="17"/>
      <c r="B800" s="69" t="s">
        <v>40</v>
      </c>
      <c r="C800" s="96"/>
      <c r="D800" s="17"/>
      <c r="E800" s="17"/>
      <c r="F800" s="67">
        <f>SUM(F793:F799)</f>
        <v>16.875</v>
      </c>
      <c r="G800" s="67">
        <f t="shared" ref="G800:W800" si="688">SUM(G793:G799)</f>
        <v>16.375</v>
      </c>
      <c r="H800" s="67">
        <f t="shared" si="688"/>
        <v>4</v>
      </c>
      <c r="I800" s="67">
        <f t="shared" si="688"/>
        <v>232</v>
      </c>
      <c r="J800" s="67">
        <f t="shared" si="688"/>
        <v>3.7499999999999999E-2</v>
      </c>
      <c r="K800" s="67">
        <f t="shared" si="688"/>
        <v>0.1125</v>
      </c>
      <c r="L800" s="67">
        <f t="shared" si="688"/>
        <v>25.45</v>
      </c>
      <c r="M800" s="67">
        <f t="shared" si="688"/>
        <v>7.4999999999999997E-2</v>
      </c>
      <c r="N800" s="67">
        <f t="shared" si="688"/>
        <v>1.4125000000000001</v>
      </c>
      <c r="O800" s="67">
        <f t="shared" si="688"/>
        <v>121.875</v>
      </c>
      <c r="P800" s="67">
        <f t="shared" si="688"/>
        <v>322.13749999999999</v>
      </c>
      <c r="Q800" s="67">
        <f t="shared" si="688"/>
        <v>14.625</v>
      </c>
      <c r="R800" s="67">
        <f t="shared" si="688"/>
        <v>23</v>
      </c>
      <c r="S800" s="67">
        <f t="shared" si="688"/>
        <v>166.625</v>
      </c>
      <c r="T800" s="67">
        <f t="shared" si="688"/>
        <v>2.4750000000000005</v>
      </c>
      <c r="U800" s="67">
        <f t="shared" si="688"/>
        <v>17</v>
      </c>
      <c r="V800" s="67">
        <f t="shared" si="688"/>
        <v>0.3125</v>
      </c>
      <c r="W800" s="67">
        <f t="shared" si="688"/>
        <v>63.25</v>
      </c>
      <c r="X800" s="17"/>
      <c r="Y800" s="17"/>
      <c r="AA800" s="59"/>
      <c r="AB800" t="s">
        <v>104</v>
      </c>
      <c r="AC800" s="59"/>
      <c r="AD800" s="60">
        <v>80</v>
      </c>
      <c r="AE800" s="61">
        <v>13.5</v>
      </c>
      <c r="AF800" s="61">
        <v>13.1</v>
      </c>
      <c r="AG800" s="61">
        <v>3.2</v>
      </c>
      <c r="AH800" s="61">
        <v>185.6</v>
      </c>
      <c r="AI800" s="65">
        <v>0.03</v>
      </c>
      <c r="AJ800" s="65">
        <v>0.09</v>
      </c>
      <c r="AK800" s="47">
        <v>20.399999999999999</v>
      </c>
      <c r="AL800" s="65">
        <v>0.06</v>
      </c>
      <c r="AM800" s="65">
        <v>1.1299999999999999</v>
      </c>
      <c r="AN800" s="66">
        <v>97</v>
      </c>
      <c r="AO800" s="66">
        <v>258</v>
      </c>
      <c r="AP800" s="66">
        <v>12</v>
      </c>
      <c r="AQ800" s="66">
        <v>19</v>
      </c>
      <c r="AR800" s="66">
        <v>133</v>
      </c>
      <c r="AS800" s="65">
        <v>1.98</v>
      </c>
      <c r="AT800" s="33">
        <v>14</v>
      </c>
      <c r="AU800" s="65">
        <v>0.25</v>
      </c>
      <c r="AV800" s="32">
        <v>50</v>
      </c>
    </row>
    <row r="801" spans="1:70" x14ac:dyDescent="0.3">
      <c r="A801" s="17" t="s">
        <v>241</v>
      </c>
      <c r="B801" s="17"/>
      <c r="C801" s="92">
        <v>40</v>
      </c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 t="s">
        <v>242</v>
      </c>
      <c r="Y801" s="17">
        <v>41</v>
      </c>
      <c r="AA801" t="s">
        <v>241</v>
      </c>
      <c r="AW801" t="s">
        <v>242</v>
      </c>
    </row>
    <row r="802" spans="1:70" x14ac:dyDescent="0.3">
      <c r="A802" s="17"/>
      <c r="B802" s="176" t="s">
        <v>243</v>
      </c>
      <c r="C802" s="92"/>
      <c r="D802" s="17">
        <f>C$801*AC802/AD$805</f>
        <v>45.2</v>
      </c>
      <c r="E802" s="17">
        <f>C$801*AD802/AD$805</f>
        <v>40</v>
      </c>
      <c r="F802" s="17">
        <f>$C$801*AE802/$AD$805</f>
        <v>0.4</v>
      </c>
      <c r="G802" s="17">
        <f t="shared" ref="G802:W802" si="689">$C$801*AF802/$AD$805</f>
        <v>0.13333333333333333</v>
      </c>
      <c r="H802" s="17">
        <f t="shared" si="689"/>
        <v>1.4666666666666666</v>
      </c>
      <c r="I802" s="17">
        <f t="shared" si="689"/>
        <v>8.5333333333333332</v>
      </c>
      <c r="J802" s="17">
        <f t="shared" si="689"/>
        <v>2.6666666666666668E-2</v>
      </c>
      <c r="K802" s="17">
        <f t="shared" si="689"/>
        <v>1.3333333333333334E-2</v>
      </c>
      <c r="L802" s="17">
        <f t="shared" si="689"/>
        <v>53.2</v>
      </c>
      <c r="M802" s="17">
        <f t="shared" si="689"/>
        <v>0</v>
      </c>
      <c r="N802" s="17">
        <f t="shared" si="689"/>
        <v>10</v>
      </c>
      <c r="O802" s="17">
        <f t="shared" si="689"/>
        <v>1.2</v>
      </c>
      <c r="P802" s="17">
        <f t="shared" si="689"/>
        <v>116</v>
      </c>
      <c r="Q802" s="17">
        <f t="shared" si="689"/>
        <v>5.6</v>
      </c>
      <c r="R802" s="17">
        <f t="shared" si="689"/>
        <v>8</v>
      </c>
      <c r="S802" s="17">
        <f t="shared" si="689"/>
        <v>10.4</v>
      </c>
      <c r="T802" s="17">
        <f t="shared" si="689"/>
        <v>0.36000000000000004</v>
      </c>
      <c r="U802" s="17">
        <f t="shared" si="689"/>
        <v>0.8</v>
      </c>
      <c r="V802" s="17">
        <f t="shared" si="689"/>
        <v>0.16</v>
      </c>
      <c r="W802" s="17">
        <f t="shared" si="689"/>
        <v>8</v>
      </c>
      <c r="X802" s="17"/>
      <c r="Y802" s="17"/>
      <c r="AB802" s="233" t="s">
        <v>243</v>
      </c>
      <c r="AC802" s="56">
        <v>33.9</v>
      </c>
      <c r="AD802" s="57">
        <v>30</v>
      </c>
      <c r="AE802" s="56">
        <v>0.3</v>
      </c>
      <c r="AF802" s="56">
        <v>0.1</v>
      </c>
      <c r="AG802" s="56">
        <v>1.1000000000000001</v>
      </c>
      <c r="AH802" s="56">
        <v>6.4</v>
      </c>
      <c r="AI802" s="71">
        <v>0.02</v>
      </c>
      <c r="AJ802" s="71">
        <v>0.01</v>
      </c>
      <c r="AK802" s="20">
        <v>39.9</v>
      </c>
      <c r="AL802" s="57">
        <v>0</v>
      </c>
      <c r="AM802" s="56">
        <v>7.5</v>
      </c>
      <c r="AN802" s="56">
        <v>0.9</v>
      </c>
      <c r="AO802" s="57">
        <v>87</v>
      </c>
      <c r="AP802" s="56">
        <v>4.2</v>
      </c>
      <c r="AQ802" s="57">
        <v>6</v>
      </c>
      <c r="AR802" s="56">
        <v>7.8</v>
      </c>
      <c r="AS802" s="71">
        <v>0.27</v>
      </c>
      <c r="AT802" s="20">
        <v>0.6</v>
      </c>
      <c r="AU802" s="71">
        <v>0.12</v>
      </c>
      <c r="AV802" s="19">
        <v>6</v>
      </c>
      <c r="AY802" s="100"/>
      <c r="AZ802" s="135"/>
      <c r="BA802" s="100"/>
      <c r="BB802" s="100"/>
      <c r="BC802" s="100"/>
      <c r="BD802" s="100"/>
      <c r="BE802" s="136"/>
      <c r="BF802" s="136"/>
      <c r="BG802" s="137"/>
      <c r="BH802" s="135"/>
      <c r="BI802" s="100"/>
      <c r="BJ802" s="100"/>
      <c r="BK802" s="135"/>
      <c r="BL802" s="100"/>
      <c r="BM802" s="135"/>
      <c r="BN802" s="100"/>
      <c r="BO802" s="136"/>
      <c r="BP802" s="137"/>
      <c r="BQ802" s="136"/>
      <c r="BR802" s="138"/>
    </row>
    <row r="803" spans="1:70" ht="15" customHeight="1" x14ac:dyDescent="0.3">
      <c r="A803" s="17"/>
      <c r="B803" s="70"/>
      <c r="C803" s="92"/>
      <c r="D803" s="17">
        <f t="shared" ref="D803:D804" si="690">C$382*AC803/AD$386</f>
        <v>0</v>
      </c>
      <c r="E803" s="17">
        <f t="shared" ref="E803:E804" si="691">C$382*AD803/AD$386</f>
        <v>0</v>
      </c>
      <c r="F803" s="84">
        <f>$C$382*AE$384/$AD$386</f>
        <v>0</v>
      </c>
      <c r="G803" s="84">
        <f t="shared" ref="G803" si="692">$C$382*AF$384/$AD$386</f>
        <v>0</v>
      </c>
      <c r="H803" s="84">
        <f t="shared" ref="H803" si="693">$C$382*AG$384/$AD$386</f>
        <v>0</v>
      </c>
      <c r="I803" s="84">
        <f t="shared" ref="I803" si="694">$C$382*AH$384/$AD$386</f>
        <v>0</v>
      </c>
      <c r="J803" s="84">
        <f t="shared" ref="J803" si="695">$C$382*AI$384/$AD$386</f>
        <v>0</v>
      </c>
      <c r="K803" s="84">
        <f t="shared" ref="K803" si="696">$C$382*AJ$384/$AD$386</f>
        <v>0</v>
      </c>
      <c r="L803" s="84">
        <f t="shared" ref="L803" si="697">$C$382*AK$384/$AD$386</f>
        <v>0</v>
      </c>
      <c r="M803" s="84">
        <f t="shared" ref="M803" si="698">$C$382*AL$384/$AD$386</f>
        <v>0</v>
      </c>
      <c r="N803" s="84">
        <f t="shared" ref="N803" si="699">$C$382*AM$384/$AD$386</f>
        <v>0</v>
      </c>
      <c r="O803" s="84">
        <f t="shared" ref="O803" si="700">$C$382*AN$384/$AD$386</f>
        <v>0</v>
      </c>
      <c r="P803" s="84">
        <f t="shared" ref="P803" si="701">$C$382*AO$384/$AD$386</f>
        <v>0</v>
      </c>
      <c r="Q803" s="84">
        <f t="shared" ref="Q803" si="702">$C$382*AP$384/$AD$386</f>
        <v>0</v>
      </c>
      <c r="R803" s="84">
        <f t="shared" ref="R803" si="703">$C$382*AQ$384/$AD$386</f>
        <v>0</v>
      </c>
      <c r="S803" s="84">
        <f t="shared" ref="S803" si="704">$C$382*AR$384/$AD$386</f>
        <v>0</v>
      </c>
      <c r="T803" s="84">
        <f t="shared" ref="T803" si="705">$C$382*AS$384/$AD$386</f>
        <v>0</v>
      </c>
      <c r="U803" s="84">
        <f t="shared" ref="U803" si="706">$C$382*AT$384/$AD$386</f>
        <v>0</v>
      </c>
      <c r="V803" s="84">
        <f t="shared" ref="V803" si="707">$C$382*AU$384/$AD$386</f>
        <v>0</v>
      </c>
      <c r="W803" s="84">
        <f t="shared" ref="W803" si="708">$C$382*AV$384/$AD$386</f>
        <v>0</v>
      </c>
      <c r="X803" s="17"/>
      <c r="Y803" s="17"/>
      <c r="AB803" s="86"/>
      <c r="AC803" s="56"/>
      <c r="AD803" s="56"/>
      <c r="AE803" s="57"/>
      <c r="AF803" s="56"/>
      <c r="AG803" s="57"/>
      <c r="AH803" s="56"/>
      <c r="AI803" s="57"/>
      <c r="AJ803" s="57"/>
      <c r="AK803" s="19"/>
      <c r="AL803" s="57"/>
      <c r="AM803" s="57"/>
      <c r="AN803" s="57"/>
      <c r="AO803" s="57"/>
      <c r="AP803" s="57"/>
      <c r="AQ803" s="57"/>
      <c r="AR803" s="57"/>
      <c r="AS803" s="57"/>
      <c r="AT803" s="19"/>
      <c r="AU803" s="57"/>
      <c r="AV803" s="19"/>
    </row>
    <row r="804" spans="1:70" ht="15" customHeight="1" x14ac:dyDescent="0.3">
      <c r="A804" s="17"/>
      <c r="B804" s="70"/>
      <c r="C804" s="92"/>
      <c r="D804" s="17">
        <f t="shared" si="690"/>
        <v>0</v>
      </c>
      <c r="E804" s="17">
        <f t="shared" si="691"/>
        <v>0</v>
      </c>
      <c r="F804" s="84">
        <f>$C$382*AE$385/$AD$386</f>
        <v>0</v>
      </c>
      <c r="G804" s="84">
        <f t="shared" ref="G804" si="709">$C$382*AF$385/$AD$386</f>
        <v>0</v>
      </c>
      <c r="H804" s="84">
        <f t="shared" ref="H804" si="710">$C$382*AG$385/$AD$386</f>
        <v>0</v>
      </c>
      <c r="I804" s="84">
        <f t="shared" ref="I804" si="711">$C$382*AH$385/$AD$386</f>
        <v>0</v>
      </c>
      <c r="J804" s="84">
        <f t="shared" ref="J804" si="712">$C$382*AI$385/$AD$386</f>
        <v>0</v>
      </c>
      <c r="K804" s="84">
        <f t="shared" ref="K804" si="713">$C$382*AJ$385/$AD$386</f>
        <v>0</v>
      </c>
      <c r="L804" s="84">
        <f t="shared" ref="L804" si="714">$C$382*AK$385/$AD$386</f>
        <v>0</v>
      </c>
      <c r="M804" s="84">
        <f t="shared" ref="M804" si="715">$C$382*AL$385/$AD$386</f>
        <v>0</v>
      </c>
      <c r="N804" s="84">
        <f t="shared" ref="N804" si="716">$C$382*AM$385/$AD$386</f>
        <v>0</v>
      </c>
      <c r="O804" s="84">
        <f t="shared" ref="O804" si="717">$C$382*AN$385/$AD$386</f>
        <v>0</v>
      </c>
      <c r="P804" s="84">
        <f t="shared" ref="P804" si="718">$C$382*AO$385/$AD$386</f>
        <v>0</v>
      </c>
      <c r="Q804" s="84">
        <f t="shared" ref="Q804" si="719">$C$382*AP$385/$AD$386</f>
        <v>0</v>
      </c>
      <c r="R804" s="84">
        <f t="shared" ref="R804" si="720">$C$382*AQ$385/$AD$386</f>
        <v>0</v>
      </c>
      <c r="S804" s="84">
        <f t="shared" ref="S804" si="721">$C$382*AR$385/$AD$386</f>
        <v>0</v>
      </c>
      <c r="T804" s="84">
        <f t="shared" ref="T804" si="722">$C$382*AS$385/$AD$386</f>
        <v>0</v>
      </c>
      <c r="U804" s="84">
        <f t="shared" ref="U804" si="723">$C$382*AT$385/$AD$386</f>
        <v>0</v>
      </c>
      <c r="V804" s="84">
        <f t="shared" ref="V804" si="724">$C$382*AU$385/$AD$386</f>
        <v>0</v>
      </c>
      <c r="W804" s="84">
        <f t="shared" ref="W804" si="725">$C$382*AV$385/$AD$386</f>
        <v>0</v>
      </c>
      <c r="X804" s="17"/>
      <c r="Y804" s="17"/>
      <c r="AB804" s="86"/>
      <c r="AC804" s="56"/>
      <c r="AD804" s="56"/>
      <c r="AE804" s="57"/>
      <c r="AF804" s="57"/>
      <c r="AG804" s="57"/>
      <c r="AH804" s="57"/>
      <c r="AI804" s="57"/>
      <c r="AJ804" s="57"/>
      <c r="AK804" s="19"/>
      <c r="AL804" s="57"/>
      <c r="AM804" s="57"/>
      <c r="AN804" s="57"/>
      <c r="AO804" s="57"/>
      <c r="AP804" s="56"/>
      <c r="AQ804" s="57"/>
      <c r="AR804" s="56"/>
      <c r="AS804" s="57"/>
      <c r="AT804" s="19"/>
      <c r="AU804" s="57"/>
      <c r="AV804" s="19"/>
    </row>
    <row r="805" spans="1:70" x14ac:dyDescent="0.3">
      <c r="A805" s="17"/>
      <c r="B805" s="69" t="s">
        <v>40</v>
      </c>
      <c r="C805" s="92"/>
      <c r="D805" s="17"/>
      <c r="E805" s="17"/>
      <c r="F805" s="18">
        <f>SUM(F802:F804)</f>
        <v>0.4</v>
      </c>
      <c r="G805" s="18">
        <f t="shared" ref="G805:W805" si="726">SUM(G802:G804)</f>
        <v>0.13333333333333333</v>
      </c>
      <c r="H805" s="18">
        <f t="shared" si="726"/>
        <v>1.4666666666666666</v>
      </c>
      <c r="I805" s="18">
        <f t="shared" si="726"/>
        <v>8.5333333333333332</v>
      </c>
      <c r="J805" s="18">
        <f t="shared" si="726"/>
        <v>2.6666666666666668E-2</v>
      </c>
      <c r="K805" s="18">
        <f t="shared" si="726"/>
        <v>1.3333333333333334E-2</v>
      </c>
      <c r="L805" s="18">
        <f t="shared" si="726"/>
        <v>53.2</v>
      </c>
      <c r="M805" s="18">
        <f t="shared" si="726"/>
        <v>0</v>
      </c>
      <c r="N805" s="18">
        <f t="shared" si="726"/>
        <v>10</v>
      </c>
      <c r="O805" s="18">
        <f t="shared" si="726"/>
        <v>1.2</v>
      </c>
      <c r="P805" s="18">
        <f t="shared" si="726"/>
        <v>116</v>
      </c>
      <c r="Q805" s="18">
        <f t="shared" si="726"/>
        <v>5.6</v>
      </c>
      <c r="R805" s="18">
        <f t="shared" si="726"/>
        <v>8</v>
      </c>
      <c r="S805" s="18">
        <f t="shared" si="726"/>
        <v>10.4</v>
      </c>
      <c r="T805" s="18">
        <f t="shared" si="726"/>
        <v>0.36000000000000004</v>
      </c>
      <c r="U805" s="18">
        <f t="shared" si="726"/>
        <v>0.8</v>
      </c>
      <c r="V805" s="18">
        <f t="shared" si="726"/>
        <v>0.16</v>
      </c>
      <c r="W805" s="18">
        <f t="shared" si="726"/>
        <v>8</v>
      </c>
      <c r="X805" s="17"/>
      <c r="Y805" s="17"/>
      <c r="AB805" s="87" t="s">
        <v>40</v>
      </c>
      <c r="AC805" s="59"/>
      <c r="AD805" s="60">
        <v>30</v>
      </c>
      <c r="AE805" s="61">
        <v>0.4</v>
      </c>
      <c r="AF805" s="61">
        <v>1.3</v>
      </c>
      <c r="AG805" s="61">
        <v>2.2999999999999998</v>
      </c>
      <c r="AH805" s="61">
        <v>22.9</v>
      </c>
      <c r="AI805" s="60">
        <v>0</v>
      </c>
      <c r="AJ805" s="88">
        <v>0.01</v>
      </c>
      <c r="AK805" s="34">
        <v>0.34</v>
      </c>
      <c r="AL805" s="60">
        <v>0</v>
      </c>
      <c r="AM805" s="88">
        <v>1.1399999999999999</v>
      </c>
      <c r="AN805" s="60">
        <v>39</v>
      </c>
      <c r="AO805" s="60">
        <v>68</v>
      </c>
      <c r="AP805" s="61">
        <v>9.6</v>
      </c>
      <c r="AQ805" s="61">
        <v>5.5</v>
      </c>
      <c r="AR805" s="60">
        <v>11</v>
      </c>
      <c r="AS805" s="88">
        <v>0.35</v>
      </c>
      <c r="AT805" s="23">
        <v>6</v>
      </c>
      <c r="AU805" s="88">
        <v>0.18</v>
      </c>
      <c r="AV805" s="22">
        <v>5.7</v>
      </c>
    </row>
    <row r="806" spans="1:70" x14ac:dyDescent="0.3">
      <c r="A806" s="17" t="s">
        <v>107</v>
      </c>
      <c r="B806" s="17"/>
      <c r="C806" s="92">
        <v>150</v>
      </c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 t="s">
        <v>108</v>
      </c>
      <c r="Y806" s="17">
        <v>11</v>
      </c>
      <c r="AA806" t="s">
        <v>107</v>
      </c>
      <c r="AW806" t="s">
        <v>108</v>
      </c>
    </row>
    <row r="807" spans="1:70" ht="15" customHeight="1" x14ac:dyDescent="0.3">
      <c r="A807" s="17"/>
      <c r="B807" s="70" t="s">
        <v>36</v>
      </c>
      <c r="C807" s="92"/>
      <c r="D807" s="67">
        <f>C$806*AC807/AD$810</f>
        <v>5.2</v>
      </c>
      <c r="E807" s="17">
        <f>C$806*AD807/AD$810</f>
        <v>5.2</v>
      </c>
      <c r="F807" s="17">
        <f t="shared" ref="F807:W807" si="727">$C$806*AE807/$AD$810</f>
        <v>0</v>
      </c>
      <c r="G807" s="17">
        <f t="shared" si="727"/>
        <v>0</v>
      </c>
      <c r="H807" s="17">
        <f t="shared" si="727"/>
        <v>4.8</v>
      </c>
      <c r="I807" s="17">
        <f t="shared" si="727"/>
        <v>19.100000000000001</v>
      </c>
      <c r="J807" s="17">
        <f t="shared" si="727"/>
        <v>0</v>
      </c>
      <c r="K807" s="17">
        <f t="shared" si="727"/>
        <v>0</v>
      </c>
      <c r="L807" s="17">
        <f t="shared" si="727"/>
        <v>0</v>
      </c>
      <c r="M807" s="17">
        <f t="shared" si="727"/>
        <v>0</v>
      </c>
      <c r="N807" s="17">
        <f t="shared" si="727"/>
        <v>0</v>
      </c>
      <c r="O807" s="17">
        <f t="shared" si="727"/>
        <v>0</v>
      </c>
      <c r="P807" s="17">
        <f t="shared" si="727"/>
        <v>0.13</v>
      </c>
      <c r="Q807" s="17">
        <f t="shared" si="727"/>
        <v>0.1</v>
      </c>
      <c r="R807" s="17">
        <f t="shared" si="727"/>
        <v>0</v>
      </c>
      <c r="S807" s="17">
        <f t="shared" si="727"/>
        <v>0</v>
      </c>
      <c r="T807" s="17">
        <f t="shared" si="727"/>
        <v>0.01</v>
      </c>
      <c r="U807" s="17">
        <f t="shared" si="727"/>
        <v>0</v>
      </c>
      <c r="V807" s="17">
        <f t="shared" si="727"/>
        <v>0</v>
      </c>
      <c r="W807" s="17">
        <f t="shared" si="727"/>
        <v>0</v>
      </c>
      <c r="X807" s="17"/>
      <c r="Y807" s="17"/>
      <c r="AB807" s="86" t="s">
        <v>36</v>
      </c>
      <c r="AC807" s="56">
        <v>5.2</v>
      </c>
      <c r="AD807" s="56">
        <v>5.2</v>
      </c>
      <c r="AE807" s="57">
        <v>0</v>
      </c>
      <c r="AF807" s="57">
        <v>0</v>
      </c>
      <c r="AG807" s="56">
        <v>4.8</v>
      </c>
      <c r="AH807" s="56">
        <v>19.100000000000001</v>
      </c>
      <c r="AI807" s="62">
        <v>0</v>
      </c>
      <c r="AJ807" s="62">
        <v>0</v>
      </c>
      <c r="AK807" s="28">
        <v>0</v>
      </c>
      <c r="AL807" s="62">
        <v>0</v>
      </c>
      <c r="AM807" s="62">
        <v>0</v>
      </c>
      <c r="AN807" s="62">
        <v>0</v>
      </c>
      <c r="AO807" s="64">
        <v>0.13</v>
      </c>
      <c r="AP807" s="63">
        <v>0.1</v>
      </c>
      <c r="AQ807" s="62">
        <v>0</v>
      </c>
      <c r="AR807" s="62">
        <v>0</v>
      </c>
      <c r="AS807" s="64">
        <v>0.01</v>
      </c>
      <c r="AT807" s="28">
        <v>0</v>
      </c>
      <c r="AU807" s="62">
        <v>0</v>
      </c>
      <c r="AV807" s="28">
        <v>0</v>
      </c>
    </row>
    <row r="808" spans="1:70" ht="15" customHeight="1" x14ac:dyDescent="0.3">
      <c r="A808" s="17"/>
      <c r="B808" s="70" t="s">
        <v>87</v>
      </c>
      <c r="C808" s="92"/>
      <c r="D808" s="67">
        <f t="shared" ref="D808:D809" si="728">C$806*AC808/AD$810</f>
        <v>20.100000000000001</v>
      </c>
      <c r="E808" s="17">
        <f t="shared" ref="E808:E809" si="729">C$806*AD808/AD$810</f>
        <v>17.8</v>
      </c>
      <c r="F808" s="17">
        <f t="shared" ref="F808:F809" si="730">$C$806*AE808/$AD$810</f>
        <v>0.4</v>
      </c>
      <c r="G808" s="17">
        <f t="shared" ref="G808:P809" si="731">$C$806*AF808/$AD$810</f>
        <v>0</v>
      </c>
      <c r="H808" s="17">
        <f t="shared" si="731"/>
        <v>10.1</v>
      </c>
      <c r="I808" s="17">
        <f t="shared" si="731"/>
        <v>41.7</v>
      </c>
      <c r="J808" s="17">
        <f t="shared" si="731"/>
        <v>0</v>
      </c>
      <c r="K808" s="17">
        <f t="shared" si="731"/>
        <v>0</v>
      </c>
      <c r="L808" s="17">
        <f t="shared" si="731"/>
        <v>11.3</v>
      </c>
      <c r="M808" s="17">
        <f t="shared" si="731"/>
        <v>0</v>
      </c>
      <c r="N808" s="17">
        <f t="shared" si="731"/>
        <v>0.02</v>
      </c>
      <c r="O808" s="17">
        <f t="shared" si="731"/>
        <v>0</v>
      </c>
      <c r="P808" s="17">
        <f t="shared" si="731"/>
        <v>0</v>
      </c>
      <c r="Q808" s="17">
        <f t="shared" ref="Q808:W809" si="732">$C$806*AP808/$AD$810</f>
        <v>37</v>
      </c>
      <c r="R808" s="17">
        <f t="shared" si="732"/>
        <v>1.6</v>
      </c>
      <c r="S808" s="17">
        <f t="shared" si="732"/>
        <v>3.2</v>
      </c>
      <c r="T808" s="17">
        <f t="shared" si="732"/>
        <v>0.05</v>
      </c>
      <c r="U808" s="17">
        <f t="shared" si="732"/>
        <v>0</v>
      </c>
      <c r="V808" s="17">
        <f t="shared" si="732"/>
        <v>0</v>
      </c>
      <c r="W808" s="17">
        <f t="shared" si="732"/>
        <v>0</v>
      </c>
      <c r="X808" s="17"/>
      <c r="Y808" s="17"/>
      <c r="AB808" s="86" t="s">
        <v>87</v>
      </c>
      <c r="AC808" s="56">
        <v>20.100000000000001</v>
      </c>
      <c r="AD808" s="299">
        <v>17.8</v>
      </c>
      <c r="AE808" s="56">
        <v>0.4</v>
      </c>
      <c r="AF808" s="57">
        <v>0</v>
      </c>
      <c r="AG808" s="56">
        <v>10.1</v>
      </c>
      <c r="AH808" s="56">
        <v>41.7</v>
      </c>
      <c r="AI808" s="62">
        <v>0</v>
      </c>
      <c r="AJ808" s="62">
        <v>0</v>
      </c>
      <c r="AK808" s="30">
        <v>11.3</v>
      </c>
      <c r="AL808" s="62">
        <v>0</v>
      </c>
      <c r="AM808" s="64">
        <v>0.02</v>
      </c>
      <c r="AN808" s="62">
        <v>0</v>
      </c>
      <c r="AO808" s="62">
        <v>0</v>
      </c>
      <c r="AP808" s="62">
        <v>37</v>
      </c>
      <c r="AQ808" s="63">
        <v>1.6</v>
      </c>
      <c r="AR808" s="63">
        <v>3.2</v>
      </c>
      <c r="AS808" s="64">
        <v>0.05</v>
      </c>
      <c r="AT808" s="28">
        <v>0</v>
      </c>
      <c r="AU808" s="62">
        <v>0</v>
      </c>
      <c r="AV808" s="28">
        <v>0</v>
      </c>
    </row>
    <row r="809" spans="1:70" x14ac:dyDescent="0.3">
      <c r="A809" s="17"/>
      <c r="B809" s="70" t="s">
        <v>39</v>
      </c>
      <c r="C809" s="92"/>
      <c r="D809" s="67">
        <f t="shared" si="728"/>
        <v>142.5</v>
      </c>
      <c r="E809" s="17">
        <f t="shared" si="729"/>
        <v>142.5</v>
      </c>
      <c r="F809" s="17">
        <f t="shared" si="730"/>
        <v>0</v>
      </c>
      <c r="G809" s="17">
        <f t="shared" si="731"/>
        <v>0</v>
      </c>
      <c r="H809" s="17">
        <f t="shared" si="731"/>
        <v>0</v>
      </c>
      <c r="I809" s="17">
        <f t="shared" si="731"/>
        <v>0</v>
      </c>
      <c r="J809" s="17">
        <f t="shared" si="731"/>
        <v>0</v>
      </c>
      <c r="K809" s="17">
        <f t="shared" si="731"/>
        <v>0</v>
      </c>
      <c r="L809" s="17">
        <f t="shared" si="731"/>
        <v>0</v>
      </c>
      <c r="M809" s="17">
        <f t="shared" si="731"/>
        <v>0</v>
      </c>
      <c r="N809" s="17">
        <f t="shared" si="731"/>
        <v>0</v>
      </c>
      <c r="O809" s="17">
        <f t="shared" si="731"/>
        <v>0</v>
      </c>
      <c r="P809" s="17">
        <f t="shared" si="731"/>
        <v>0</v>
      </c>
      <c r="Q809" s="17">
        <f t="shared" si="732"/>
        <v>0</v>
      </c>
      <c r="R809" s="17">
        <f t="shared" si="732"/>
        <v>0</v>
      </c>
      <c r="S809" s="17">
        <f t="shared" si="732"/>
        <v>0</v>
      </c>
      <c r="T809" s="17">
        <f t="shared" si="732"/>
        <v>0</v>
      </c>
      <c r="U809" s="17">
        <f t="shared" si="732"/>
        <v>0</v>
      </c>
      <c r="V809" s="17">
        <f t="shared" si="732"/>
        <v>0</v>
      </c>
      <c r="W809" s="17">
        <f t="shared" si="732"/>
        <v>0</v>
      </c>
      <c r="X809" s="17"/>
      <c r="Y809" s="17"/>
      <c r="AB809" s="86" t="s">
        <v>39</v>
      </c>
      <c r="AC809" s="56">
        <v>142.5</v>
      </c>
      <c r="AD809" s="56">
        <v>142.5</v>
      </c>
      <c r="AE809" s="57">
        <v>0</v>
      </c>
      <c r="AF809" s="57">
        <v>0</v>
      </c>
      <c r="AG809" s="57">
        <v>0</v>
      </c>
      <c r="AH809" s="57">
        <v>0</v>
      </c>
      <c r="AI809" s="62">
        <v>0</v>
      </c>
      <c r="AJ809" s="62">
        <v>0</v>
      </c>
      <c r="AK809" s="28">
        <v>0</v>
      </c>
      <c r="AL809" s="62">
        <v>0</v>
      </c>
      <c r="AM809" s="62">
        <v>0</v>
      </c>
      <c r="AN809" s="62">
        <v>0</v>
      </c>
      <c r="AO809" s="62">
        <v>0</v>
      </c>
      <c r="AP809" s="62">
        <v>0</v>
      </c>
      <c r="AQ809" s="62">
        <v>0</v>
      </c>
      <c r="AR809" s="62">
        <v>0</v>
      </c>
      <c r="AS809" s="62">
        <v>0</v>
      </c>
      <c r="AT809" s="28">
        <v>0</v>
      </c>
      <c r="AU809" s="62">
        <v>0</v>
      </c>
      <c r="AV809" s="28">
        <v>0</v>
      </c>
    </row>
    <row r="810" spans="1:70" x14ac:dyDescent="0.3">
      <c r="A810" s="17"/>
      <c r="B810" s="69" t="s">
        <v>40</v>
      </c>
      <c r="C810" s="92"/>
      <c r="D810" s="17"/>
      <c r="E810" s="17"/>
      <c r="F810" s="18">
        <f>SUM(F807:F809)</f>
        <v>0.4</v>
      </c>
      <c r="G810" s="18">
        <f t="shared" ref="G810:W810" si="733">SUM(G807:G809)</f>
        <v>0</v>
      </c>
      <c r="H810" s="18">
        <f t="shared" si="733"/>
        <v>14.899999999999999</v>
      </c>
      <c r="I810" s="18">
        <f t="shared" si="733"/>
        <v>60.800000000000004</v>
      </c>
      <c r="J810" s="18">
        <f t="shared" si="733"/>
        <v>0</v>
      </c>
      <c r="K810" s="18">
        <f t="shared" si="733"/>
        <v>0</v>
      </c>
      <c r="L810" s="18">
        <f t="shared" si="733"/>
        <v>11.3</v>
      </c>
      <c r="M810" s="18">
        <f t="shared" si="733"/>
        <v>0</v>
      </c>
      <c r="N810" s="18">
        <f t="shared" si="733"/>
        <v>0.02</v>
      </c>
      <c r="O810" s="18">
        <f t="shared" si="733"/>
        <v>0</v>
      </c>
      <c r="P810" s="18">
        <f t="shared" si="733"/>
        <v>0.13</v>
      </c>
      <c r="Q810" s="18">
        <f t="shared" si="733"/>
        <v>37.1</v>
      </c>
      <c r="R810" s="18">
        <f t="shared" si="733"/>
        <v>1.6</v>
      </c>
      <c r="S810" s="18">
        <f t="shared" si="733"/>
        <v>3.2</v>
      </c>
      <c r="T810" s="18">
        <f t="shared" si="733"/>
        <v>6.0000000000000005E-2</v>
      </c>
      <c r="U810" s="18">
        <f t="shared" si="733"/>
        <v>0</v>
      </c>
      <c r="V810" s="18">
        <f t="shared" si="733"/>
        <v>0</v>
      </c>
      <c r="W810" s="18">
        <f t="shared" si="733"/>
        <v>0</v>
      </c>
      <c r="X810" s="17"/>
      <c r="Y810" s="17"/>
      <c r="AB810" s="87" t="s">
        <v>40</v>
      </c>
      <c r="AC810" s="59"/>
      <c r="AD810" s="60">
        <v>150</v>
      </c>
      <c r="AE810" s="61">
        <v>0.4</v>
      </c>
      <c r="AF810" s="60">
        <v>0</v>
      </c>
      <c r="AG810" s="61">
        <v>14.9</v>
      </c>
      <c r="AH810" s="61">
        <v>60.8</v>
      </c>
      <c r="AI810" s="66">
        <v>0</v>
      </c>
      <c r="AJ810" s="66">
        <v>0</v>
      </c>
      <c r="AK810" s="47">
        <v>11.3</v>
      </c>
      <c r="AL810" s="66">
        <v>0</v>
      </c>
      <c r="AM810" s="65">
        <v>0.02</v>
      </c>
      <c r="AN810" s="66">
        <v>0</v>
      </c>
      <c r="AO810" s="65">
        <v>0.13</v>
      </c>
      <c r="AP810" s="66">
        <v>37</v>
      </c>
      <c r="AQ810" s="83">
        <v>1.6</v>
      </c>
      <c r="AR810" s="83">
        <v>3.2</v>
      </c>
      <c r="AS810" s="65">
        <v>0.06</v>
      </c>
      <c r="AT810" s="32">
        <v>0</v>
      </c>
      <c r="AU810" s="66">
        <v>0</v>
      </c>
      <c r="AV810" s="32">
        <v>0</v>
      </c>
    </row>
    <row r="811" spans="1:70" ht="15" customHeight="1" x14ac:dyDescent="0.3">
      <c r="A811" s="70" t="s">
        <v>109</v>
      </c>
      <c r="B811" s="70"/>
      <c r="C811" s="92">
        <v>40</v>
      </c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 t="s">
        <v>96</v>
      </c>
      <c r="Y811" s="17">
        <v>12</v>
      </c>
      <c r="AA811" s="89" t="s">
        <v>109</v>
      </c>
      <c r="AB811" s="89"/>
      <c r="AW811" t="s">
        <v>96</v>
      </c>
    </row>
    <row r="812" spans="1:70" ht="13.5" customHeight="1" x14ac:dyDescent="0.35">
      <c r="A812" s="17"/>
      <c r="B812" s="234" t="s">
        <v>109</v>
      </c>
      <c r="C812" s="92"/>
      <c r="D812" s="17">
        <f>C811*AC812/AD813</f>
        <v>40</v>
      </c>
      <c r="E812" s="17">
        <f>C811*AD812/AD813</f>
        <v>40</v>
      </c>
      <c r="F812" s="17">
        <f>C811*AE812/AD813</f>
        <v>2.6666666666666665</v>
      </c>
      <c r="G812" s="17">
        <f>C811*AF812/AD813</f>
        <v>0.53333333333333333</v>
      </c>
      <c r="H812" s="17">
        <f>C811*AG812/AD813</f>
        <v>15.866666666666667</v>
      </c>
      <c r="I812" s="17">
        <f>C811*AH812/AD813</f>
        <v>78.266666666666666</v>
      </c>
      <c r="J812" s="17">
        <f>C811*AI812/AD813</f>
        <v>0</v>
      </c>
      <c r="K812" s="17">
        <f>C811*AJ812/AD813</f>
        <v>0</v>
      </c>
      <c r="L812" s="17">
        <f>C811*AK812/AD813</f>
        <v>0</v>
      </c>
      <c r="M812" s="17">
        <f>C811*AL812/AD813</f>
        <v>0</v>
      </c>
      <c r="N812" s="17">
        <f>C811*AM812/AD813</f>
        <v>0</v>
      </c>
      <c r="O812" s="17">
        <f>C811*AN812/AD813</f>
        <v>0</v>
      </c>
      <c r="P812" s="17">
        <f>C811*AO812/AD813</f>
        <v>0</v>
      </c>
      <c r="Q812" s="17">
        <f>C811*AP812/AD813</f>
        <v>0</v>
      </c>
      <c r="R812" s="17">
        <f>C811*AQ812/AD813</f>
        <v>0</v>
      </c>
      <c r="S812" s="17">
        <f>C811*AR812/AD813</f>
        <v>0</v>
      </c>
      <c r="T812" s="17">
        <f>C811*AS812/AD813</f>
        <v>0</v>
      </c>
      <c r="U812" s="17">
        <f>C811*AT812/AD813</f>
        <v>0</v>
      </c>
      <c r="V812" s="17">
        <f>C811*AU812/AD813</f>
        <v>0</v>
      </c>
      <c r="W812" s="17">
        <f>C811*AV812/AD813</f>
        <v>0</v>
      </c>
      <c r="X812" s="110"/>
      <c r="Y812" s="110"/>
      <c r="AB812" s="70" t="s">
        <v>109</v>
      </c>
      <c r="AC812" s="101">
        <v>30</v>
      </c>
      <c r="AD812" s="101">
        <v>30</v>
      </c>
      <c r="AE812" s="102">
        <v>2</v>
      </c>
      <c r="AF812" s="103">
        <v>0.4</v>
      </c>
      <c r="AG812" s="103">
        <v>11.9</v>
      </c>
      <c r="AH812" s="103">
        <v>58.7</v>
      </c>
      <c r="AI812" s="17"/>
      <c r="AJ812" s="17"/>
      <c r="AK812" s="17"/>
      <c r="AL812" s="17"/>
      <c r="AM812" s="17"/>
      <c r="AN812" s="17"/>
      <c r="AO812" s="17"/>
      <c r="AP812" s="17"/>
      <c r="AQ812" s="17"/>
      <c r="AR812" s="17"/>
      <c r="AS812" s="17"/>
      <c r="AT812" s="17"/>
      <c r="AU812" s="17"/>
      <c r="AV812" s="17"/>
    </row>
    <row r="813" spans="1:70" ht="18" x14ac:dyDescent="0.35">
      <c r="A813" s="17"/>
      <c r="B813" s="235" t="s">
        <v>244</v>
      </c>
      <c r="C813" s="92"/>
      <c r="D813" s="17"/>
      <c r="E813" s="17"/>
      <c r="F813" s="18">
        <f>SUM(F812)</f>
        <v>2.6666666666666665</v>
      </c>
      <c r="G813" s="18">
        <f t="shared" ref="G813:W813" si="734">SUM(G812)</f>
        <v>0.53333333333333333</v>
      </c>
      <c r="H813" s="18">
        <f t="shared" si="734"/>
        <v>15.866666666666667</v>
      </c>
      <c r="I813" s="18">
        <f t="shared" si="734"/>
        <v>78.266666666666666</v>
      </c>
      <c r="J813" s="18">
        <f t="shared" si="734"/>
        <v>0</v>
      </c>
      <c r="K813" s="18">
        <f t="shared" si="734"/>
        <v>0</v>
      </c>
      <c r="L813" s="18">
        <f t="shared" si="734"/>
        <v>0</v>
      </c>
      <c r="M813" s="18">
        <f t="shared" si="734"/>
        <v>0</v>
      </c>
      <c r="N813" s="18">
        <f t="shared" si="734"/>
        <v>0</v>
      </c>
      <c r="O813" s="18">
        <f t="shared" si="734"/>
        <v>0</v>
      </c>
      <c r="P813" s="18">
        <f t="shared" si="734"/>
        <v>0</v>
      </c>
      <c r="Q813" s="18">
        <f t="shared" si="734"/>
        <v>0</v>
      </c>
      <c r="R813" s="18">
        <f t="shared" si="734"/>
        <v>0</v>
      </c>
      <c r="S813" s="18">
        <f t="shared" si="734"/>
        <v>0</v>
      </c>
      <c r="T813" s="18">
        <f t="shared" si="734"/>
        <v>0</v>
      </c>
      <c r="U813" s="18">
        <f t="shared" si="734"/>
        <v>0</v>
      </c>
      <c r="V813" s="18">
        <f t="shared" si="734"/>
        <v>0</v>
      </c>
      <c r="W813" s="18">
        <f t="shared" si="734"/>
        <v>0</v>
      </c>
      <c r="X813" s="110"/>
      <c r="Y813" s="110"/>
      <c r="AB813" s="87" t="s">
        <v>40</v>
      </c>
      <c r="AC813" s="100">
        <v>30</v>
      </c>
      <c r="AD813" s="100">
        <v>30</v>
      </c>
      <c r="AE813" s="104">
        <f>AE812</f>
        <v>2</v>
      </c>
      <c r="AF813" s="104">
        <f t="shared" ref="AF813:AV813" si="735">AF812</f>
        <v>0.4</v>
      </c>
      <c r="AG813" s="104">
        <f t="shared" si="735"/>
        <v>11.9</v>
      </c>
      <c r="AH813" s="104">
        <f t="shared" si="735"/>
        <v>58.7</v>
      </c>
      <c r="AI813" s="104">
        <f t="shared" si="735"/>
        <v>0</v>
      </c>
      <c r="AJ813" s="104">
        <f t="shared" si="735"/>
        <v>0</v>
      </c>
      <c r="AK813" s="104">
        <f t="shared" si="735"/>
        <v>0</v>
      </c>
      <c r="AL813" s="104">
        <f t="shared" si="735"/>
        <v>0</v>
      </c>
      <c r="AM813" s="104">
        <f t="shared" si="735"/>
        <v>0</v>
      </c>
      <c r="AN813" s="104">
        <f t="shared" si="735"/>
        <v>0</v>
      </c>
      <c r="AO813" s="104">
        <f t="shared" si="735"/>
        <v>0</v>
      </c>
      <c r="AP813" s="104">
        <f t="shared" si="735"/>
        <v>0</v>
      </c>
      <c r="AQ813" s="104">
        <f t="shared" si="735"/>
        <v>0</v>
      </c>
      <c r="AR813" s="104">
        <f t="shared" si="735"/>
        <v>0</v>
      </c>
      <c r="AS813" s="104">
        <f t="shared" si="735"/>
        <v>0</v>
      </c>
      <c r="AT813" s="104">
        <f t="shared" si="735"/>
        <v>0</v>
      </c>
      <c r="AU813" s="104">
        <f t="shared" si="735"/>
        <v>0</v>
      </c>
      <c r="AV813" s="104">
        <f t="shared" si="735"/>
        <v>0</v>
      </c>
    </row>
    <row r="814" spans="1:70" ht="18" x14ac:dyDescent="0.35">
      <c r="A814" s="110" t="s">
        <v>133</v>
      </c>
      <c r="B814" s="110"/>
      <c r="C814" s="119">
        <f>SUM(C770:C813)</f>
        <v>590</v>
      </c>
      <c r="D814" s="119">
        <f t="shared" ref="D814:E814" si="736">SUM(D770:D813)</f>
        <v>877.26166666666677</v>
      </c>
      <c r="E814" s="119">
        <f t="shared" si="736"/>
        <v>834.76266666666663</v>
      </c>
      <c r="F814" s="236">
        <f>SUM(F785+F800+F805+F810+F813+F791)</f>
        <v>29.038333333333334</v>
      </c>
      <c r="G814" s="236">
        <f t="shared" ref="G814:W814" si="737">SUM(G785+G800+G805+G810+G813+G791)</f>
        <v>25.469000000000001</v>
      </c>
      <c r="H814" s="236">
        <f t="shared" si="737"/>
        <v>64.541333333333327</v>
      </c>
      <c r="I814" s="236">
        <f t="shared" si="737"/>
        <v>603.59066666666672</v>
      </c>
      <c r="J814" s="236">
        <f t="shared" si="737"/>
        <v>0.20630000000000001</v>
      </c>
      <c r="K814" s="236">
        <f t="shared" si="737"/>
        <v>0.23029999999999998</v>
      </c>
      <c r="L814" s="236">
        <f t="shared" si="737"/>
        <v>221.38580000000002</v>
      </c>
      <c r="M814" s="236">
        <f t="shared" si="737"/>
        <v>0.12166666666666667</v>
      </c>
      <c r="N814" s="236">
        <f t="shared" si="737"/>
        <v>17.523700000000002</v>
      </c>
      <c r="O814" s="236">
        <f t="shared" si="737"/>
        <v>299.27233333333334</v>
      </c>
      <c r="P814" s="236">
        <f t="shared" si="737"/>
        <v>793.24183333333326</v>
      </c>
      <c r="Q814" s="236">
        <f t="shared" si="737"/>
        <v>95.896333333333331</v>
      </c>
      <c r="R814" s="236">
        <f t="shared" si="737"/>
        <v>114.09066666666666</v>
      </c>
      <c r="S814" s="236">
        <f t="shared" si="737"/>
        <v>315.03166666666664</v>
      </c>
      <c r="T814" s="236">
        <f t="shared" si="737"/>
        <v>5.838000000000001</v>
      </c>
      <c r="U814" s="236">
        <f t="shared" si="737"/>
        <v>45.074666666666666</v>
      </c>
      <c r="V814" s="236">
        <f t="shared" si="737"/>
        <v>2.7089000000000003</v>
      </c>
      <c r="W814" s="236">
        <f t="shared" si="737"/>
        <v>100.426</v>
      </c>
      <c r="X814" s="110"/>
      <c r="Y814" s="110"/>
    </row>
    <row r="815" spans="1:70" ht="18" x14ac:dyDescent="0.35">
      <c r="A815" s="110" t="s">
        <v>144</v>
      </c>
      <c r="B815" s="110"/>
      <c r="C815" s="119"/>
      <c r="D815" s="110"/>
      <c r="E815" s="110"/>
      <c r="F815" s="110"/>
      <c r="G815" s="110"/>
      <c r="H815" s="110"/>
      <c r="I815" s="110"/>
      <c r="J815" s="110"/>
      <c r="K815" s="110"/>
      <c r="L815" s="110"/>
      <c r="M815" s="110"/>
      <c r="N815" s="110"/>
      <c r="O815" s="110"/>
      <c r="P815" s="110"/>
      <c r="Q815" s="110"/>
      <c r="R815" s="110"/>
      <c r="S815" s="110"/>
      <c r="T815" s="110"/>
      <c r="U815" s="110"/>
      <c r="V815" s="110"/>
      <c r="W815" s="110"/>
      <c r="X815" s="110"/>
      <c r="Y815" s="110"/>
    </row>
    <row r="816" spans="1:70" x14ac:dyDescent="0.3">
      <c r="A816" s="17" t="s">
        <v>119</v>
      </c>
      <c r="B816" s="17"/>
      <c r="C816" s="92">
        <v>150</v>
      </c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 t="s">
        <v>120</v>
      </c>
      <c r="Y816" s="17">
        <v>13</v>
      </c>
      <c r="AA816" t="s">
        <v>119</v>
      </c>
      <c r="AW816" t="s">
        <v>120</v>
      </c>
    </row>
    <row r="817" spans="1:49" ht="15" customHeight="1" x14ac:dyDescent="0.3">
      <c r="A817" s="17"/>
      <c r="B817" s="70" t="s">
        <v>47</v>
      </c>
      <c r="C817" s="92"/>
      <c r="D817" s="17">
        <f>C$816*AC817/AD$827</f>
        <v>237.5</v>
      </c>
      <c r="E817" s="17">
        <f>C$816*AD817/AD$827</f>
        <v>178.75</v>
      </c>
      <c r="F817" s="17">
        <f>$C$816*AE817/$AD$827</f>
        <v>2.75</v>
      </c>
      <c r="G817" s="17">
        <f t="shared" ref="G817:W826" si="738">$C$816*AF817/$AD$827</f>
        <v>0.125</v>
      </c>
      <c r="H817" s="17">
        <f t="shared" si="738"/>
        <v>6.75</v>
      </c>
      <c r="I817" s="17">
        <f t="shared" si="738"/>
        <v>38.875</v>
      </c>
      <c r="J817" s="17">
        <f t="shared" si="738"/>
        <v>2.5000000000000001E-2</v>
      </c>
      <c r="K817" s="17">
        <f t="shared" si="738"/>
        <v>0.05</v>
      </c>
      <c r="L817" s="17">
        <f t="shared" si="738"/>
        <v>2.8249999999999997</v>
      </c>
      <c r="M817" s="17">
        <f t="shared" si="738"/>
        <v>0</v>
      </c>
      <c r="N817" s="17">
        <f t="shared" si="738"/>
        <v>28.375</v>
      </c>
      <c r="O817" s="17">
        <f t="shared" si="738"/>
        <v>15</v>
      </c>
      <c r="P817" s="17">
        <f t="shared" si="738"/>
        <v>392.5</v>
      </c>
      <c r="Q817" s="17">
        <f t="shared" si="738"/>
        <v>66.25</v>
      </c>
      <c r="R817" s="17">
        <f t="shared" si="738"/>
        <v>22.5</v>
      </c>
      <c r="S817" s="17">
        <f t="shared" si="738"/>
        <v>42.5</v>
      </c>
      <c r="T817" s="17">
        <f t="shared" si="738"/>
        <v>0.82499999999999996</v>
      </c>
      <c r="U817" s="17">
        <f t="shared" si="738"/>
        <v>4.75</v>
      </c>
      <c r="V817" s="17">
        <f t="shared" si="738"/>
        <v>0.42500000000000004</v>
      </c>
      <c r="W817" s="17">
        <f t="shared" si="738"/>
        <v>16.25</v>
      </c>
      <c r="X817" s="17"/>
      <c r="Y817" s="17"/>
      <c r="AB817" s="86" t="s">
        <v>47</v>
      </c>
      <c r="AC817" s="299">
        <v>190</v>
      </c>
      <c r="AD817" s="287">
        <v>143</v>
      </c>
      <c r="AE817" s="56">
        <v>2.2000000000000002</v>
      </c>
      <c r="AF817" s="56">
        <v>0.1</v>
      </c>
      <c r="AG817" s="56">
        <v>5.4</v>
      </c>
      <c r="AH817" s="56">
        <v>31.1</v>
      </c>
      <c r="AI817" s="71">
        <v>0.02</v>
      </c>
      <c r="AJ817" s="71">
        <v>0.04</v>
      </c>
      <c r="AK817" s="21">
        <v>2.2599999999999998</v>
      </c>
      <c r="AL817" s="57">
        <v>0</v>
      </c>
      <c r="AM817" s="56">
        <v>22.7</v>
      </c>
      <c r="AN817" s="57">
        <v>12</v>
      </c>
      <c r="AO817" s="57">
        <v>314</v>
      </c>
      <c r="AP817" s="57">
        <v>53</v>
      </c>
      <c r="AQ817" s="57">
        <v>18</v>
      </c>
      <c r="AR817" s="57">
        <v>34</v>
      </c>
      <c r="AS817" s="71">
        <v>0.66</v>
      </c>
      <c r="AT817" s="24">
        <v>3.8</v>
      </c>
      <c r="AU817" s="71">
        <v>0.34</v>
      </c>
      <c r="AV817" s="19">
        <v>13</v>
      </c>
    </row>
    <row r="818" spans="1:49" x14ac:dyDescent="0.3">
      <c r="A818" s="17"/>
      <c r="B818" s="70" t="s">
        <v>51</v>
      </c>
      <c r="C818" s="92"/>
      <c r="D818" s="17">
        <f t="shared" ref="D818:D826" si="739">C$816*AC818/AD$827</f>
        <v>7.5</v>
      </c>
      <c r="E818" s="17">
        <f t="shared" ref="E818:E826" si="740">C$816*AD818/AD$827</f>
        <v>6</v>
      </c>
      <c r="F818" s="17">
        <f t="shared" ref="F818:F826" si="741">$C$816*AE818/$AD$827</f>
        <v>0.125</v>
      </c>
      <c r="G818" s="17">
        <f t="shared" si="738"/>
        <v>0</v>
      </c>
      <c r="H818" s="17">
        <f t="shared" si="738"/>
        <v>0.375</v>
      </c>
      <c r="I818" s="17">
        <f t="shared" si="738"/>
        <v>1.75</v>
      </c>
      <c r="J818" s="17">
        <f t="shared" si="738"/>
        <v>0</v>
      </c>
      <c r="K818" s="17">
        <f t="shared" si="738"/>
        <v>0</v>
      </c>
      <c r="L818" s="17">
        <f t="shared" si="738"/>
        <v>72</v>
      </c>
      <c r="M818" s="17">
        <f t="shared" si="738"/>
        <v>0</v>
      </c>
      <c r="N818" s="17">
        <f t="shared" si="738"/>
        <v>0.125</v>
      </c>
      <c r="O818" s="17">
        <f t="shared" si="738"/>
        <v>1</v>
      </c>
      <c r="P818" s="17">
        <f t="shared" si="738"/>
        <v>10</v>
      </c>
      <c r="Q818" s="17">
        <f t="shared" si="738"/>
        <v>1.375</v>
      </c>
      <c r="R818" s="17">
        <f t="shared" si="738"/>
        <v>2</v>
      </c>
      <c r="S818" s="17">
        <f t="shared" si="738"/>
        <v>2.875</v>
      </c>
      <c r="T818" s="17">
        <f t="shared" si="738"/>
        <v>3.7499999999999999E-2</v>
      </c>
      <c r="U818" s="17">
        <f t="shared" si="738"/>
        <v>0.25</v>
      </c>
      <c r="V818" s="17">
        <f t="shared" si="738"/>
        <v>1.2500000000000001E-2</v>
      </c>
      <c r="W818" s="17">
        <f t="shared" si="738"/>
        <v>3.25</v>
      </c>
      <c r="X818" s="17"/>
      <c r="Y818" s="17"/>
      <c r="AB818" s="86" t="s">
        <v>51</v>
      </c>
      <c r="AC818" s="57">
        <v>6</v>
      </c>
      <c r="AD818" s="56">
        <v>4.8</v>
      </c>
      <c r="AE818" s="56">
        <v>0.1</v>
      </c>
      <c r="AF818" s="57">
        <v>0</v>
      </c>
      <c r="AG818" s="56">
        <v>0.3</v>
      </c>
      <c r="AH818" s="56">
        <v>1.4</v>
      </c>
      <c r="AI818" s="57">
        <v>0</v>
      </c>
      <c r="AJ818" s="57">
        <v>0</v>
      </c>
      <c r="AK818" s="20">
        <v>57.6</v>
      </c>
      <c r="AL818" s="57">
        <v>0</v>
      </c>
      <c r="AM818" s="56">
        <v>0.1</v>
      </c>
      <c r="AN818" s="56">
        <v>0.8</v>
      </c>
      <c r="AO818" s="57">
        <v>8</v>
      </c>
      <c r="AP818" s="56">
        <v>1.1000000000000001</v>
      </c>
      <c r="AQ818" s="56">
        <v>1.6</v>
      </c>
      <c r="AR818" s="56">
        <v>2.2999999999999998</v>
      </c>
      <c r="AS818" s="71">
        <v>0.03</v>
      </c>
      <c r="AT818" s="24">
        <v>0.2</v>
      </c>
      <c r="AU818" s="71">
        <v>0.01</v>
      </c>
      <c r="AV818" s="20">
        <v>2.6</v>
      </c>
    </row>
    <row r="819" spans="1:49" ht="15" customHeight="1" x14ac:dyDescent="0.3">
      <c r="A819" s="17"/>
      <c r="B819" s="70" t="s">
        <v>50</v>
      </c>
      <c r="C819" s="92"/>
      <c r="D819" s="17">
        <f t="shared" si="739"/>
        <v>10.25</v>
      </c>
      <c r="E819" s="17">
        <f t="shared" si="740"/>
        <v>9</v>
      </c>
      <c r="F819" s="17">
        <f t="shared" si="741"/>
        <v>0.125</v>
      </c>
      <c r="G819" s="17">
        <f t="shared" si="738"/>
        <v>0</v>
      </c>
      <c r="H819" s="17">
        <f t="shared" si="738"/>
        <v>0.75</v>
      </c>
      <c r="I819" s="17">
        <f t="shared" si="738"/>
        <v>3.25</v>
      </c>
      <c r="J819" s="17">
        <f t="shared" si="738"/>
        <v>0</v>
      </c>
      <c r="K819" s="17">
        <f t="shared" si="738"/>
        <v>0</v>
      </c>
      <c r="L819" s="17">
        <f t="shared" si="738"/>
        <v>0</v>
      </c>
      <c r="M819" s="17">
        <f t="shared" si="738"/>
        <v>0</v>
      </c>
      <c r="N819" s="17">
        <f t="shared" si="738"/>
        <v>0.36249999999999999</v>
      </c>
      <c r="O819" s="17">
        <f t="shared" si="738"/>
        <v>0.25</v>
      </c>
      <c r="P819" s="17">
        <f t="shared" si="738"/>
        <v>12.5</v>
      </c>
      <c r="Q819" s="17">
        <f t="shared" si="738"/>
        <v>2.5</v>
      </c>
      <c r="R819" s="17">
        <f t="shared" si="738"/>
        <v>1.125</v>
      </c>
      <c r="S819" s="17">
        <f t="shared" si="738"/>
        <v>4.5</v>
      </c>
      <c r="T819" s="17">
        <f t="shared" si="738"/>
        <v>6.25E-2</v>
      </c>
      <c r="U819" s="17">
        <f t="shared" si="738"/>
        <v>0.25</v>
      </c>
      <c r="V819" s="17">
        <f t="shared" si="738"/>
        <v>3.7499999999999999E-2</v>
      </c>
      <c r="W819" s="17">
        <f t="shared" si="738"/>
        <v>2.75</v>
      </c>
      <c r="X819" s="17"/>
      <c r="Y819" s="17"/>
      <c r="AB819" s="86" t="s">
        <v>50</v>
      </c>
      <c r="AC819" s="56">
        <v>8.1999999999999993</v>
      </c>
      <c r="AD819" s="56">
        <v>7.2</v>
      </c>
      <c r="AE819" s="56">
        <v>0.1</v>
      </c>
      <c r="AF819" s="57">
        <v>0</v>
      </c>
      <c r="AG819" s="56">
        <v>0.6</v>
      </c>
      <c r="AH819" s="56">
        <v>2.6</v>
      </c>
      <c r="AI819" s="57">
        <v>0</v>
      </c>
      <c r="AJ819" s="57">
        <v>0</v>
      </c>
      <c r="AK819" s="19">
        <v>0</v>
      </c>
      <c r="AL819" s="57">
        <v>0</v>
      </c>
      <c r="AM819" s="71">
        <v>0.28999999999999998</v>
      </c>
      <c r="AN819" s="56">
        <v>0.2</v>
      </c>
      <c r="AO819" s="57">
        <v>10</v>
      </c>
      <c r="AP819" s="57">
        <v>2</v>
      </c>
      <c r="AQ819" s="56">
        <v>0.9</v>
      </c>
      <c r="AR819" s="56">
        <v>3.6</v>
      </c>
      <c r="AS819" s="71">
        <v>0.05</v>
      </c>
      <c r="AT819" s="24">
        <v>0.2</v>
      </c>
      <c r="AU819" s="71">
        <v>0.03</v>
      </c>
      <c r="AV819" s="20">
        <v>2.2000000000000002</v>
      </c>
    </row>
    <row r="820" spans="1:49" ht="15" customHeight="1" x14ac:dyDescent="0.3">
      <c r="A820" s="17"/>
      <c r="B820" s="70" t="s">
        <v>67</v>
      </c>
      <c r="C820" s="92"/>
      <c r="D820" s="17">
        <f t="shared" si="739"/>
        <v>3.375</v>
      </c>
      <c r="E820" s="17">
        <f t="shared" si="740"/>
        <v>3</v>
      </c>
      <c r="F820" s="17">
        <f t="shared" si="741"/>
        <v>0.125</v>
      </c>
      <c r="G820" s="17">
        <f t="shared" si="738"/>
        <v>0</v>
      </c>
      <c r="H820" s="17">
        <f t="shared" si="738"/>
        <v>0.25</v>
      </c>
      <c r="I820" s="17">
        <f t="shared" si="738"/>
        <v>1.25</v>
      </c>
      <c r="J820" s="17">
        <f t="shared" si="738"/>
        <v>0</v>
      </c>
      <c r="K820" s="17">
        <f t="shared" si="738"/>
        <v>0</v>
      </c>
      <c r="L820" s="17">
        <f t="shared" si="738"/>
        <v>17.125</v>
      </c>
      <c r="M820" s="17">
        <f t="shared" si="738"/>
        <v>0</v>
      </c>
      <c r="N820" s="17">
        <f t="shared" si="738"/>
        <v>1.8</v>
      </c>
      <c r="O820" s="17">
        <f t="shared" si="738"/>
        <v>0.75</v>
      </c>
      <c r="P820" s="17">
        <f t="shared" si="738"/>
        <v>20</v>
      </c>
      <c r="Q820" s="17">
        <f t="shared" si="738"/>
        <v>6.5</v>
      </c>
      <c r="R820" s="17">
        <f t="shared" si="738"/>
        <v>2.25</v>
      </c>
      <c r="S820" s="17">
        <f t="shared" si="738"/>
        <v>2.5</v>
      </c>
      <c r="T820" s="17">
        <f t="shared" si="738"/>
        <v>0.05</v>
      </c>
      <c r="U820" s="17">
        <f t="shared" si="738"/>
        <v>0.125</v>
      </c>
      <c r="V820" s="17">
        <f t="shared" si="738"/>
        <v>0</v>
      </c>
      <c r="W820" s="17">
        <f t="shared" si="738"/>
        <v>6.875</v>
      </c>
      <c r="X820" s="17"/>
      <c r="Y820" s="17"/>
      <c r="AB820" s="86" t="s">
        <v>67</v>
      </c>
      <c r="AC820" s="56">
        <v>2.7</v>
      </c>
      <c r="AD820" s="56">
        <v>2.4</v>
      </c>
      <c r="AE820" s="56">
        <v>0.1</v>
      </c>
      <c r="AF820" s="57">
        <v>0</v>
      </c>
      <c r="AG820" s="56">
        <v>0.2</v>
      </c>
      <c r="AH820" s="56">
        <v>1</v>
      </c>
      <c r="AI820" s="57">
        <v>0</v>
      </c>
      <c r="AJ820" s="57">
        <v>0</v>
      </c>
      <c r="AK820" s="20">
        <v>13.7</v>
      </c>
      <c r="AL820" s="57">
        <v>0</v>
      </c>
      <c r="AM820" s="71">
        <v>1.44</v>
      </c>
      <c r="AN820" s="56">
        <v>0.6</v>
      </c>
      <c r="AO820" s="57">
        <v>16</v>
      </c>
      <c r="AP820" s="56">
        <v>5.2</v>
      </c>
      <c r="AQ820" s="56">
        <v>1.8</v>
      </c>
      <c r="AR820" s="57">
        <v>2</v>
      </c>
      <c r="AS820" s="71">
        <v>0.04</v>
      </c>
      <c r="AT820" s="24">
        <v>0.1</v>
      </c>
      <c r="AU820" s="57">
        <v>0</v>
      </c>
      <c r="AV820" s="20">
        <v>5.5</v>
      </c>
    </row>
    <row r="821" spans="1:49" ht="15" customHeight="1" x14ac:dyDescent="0.3">
      <c r="A821" s="17"/>
      <c r="B821" s="70" t="s">
        <v>36</v>
      </c>
      <c r="C821" s="92"/>
      <c r="D821" s="17">
        <f t="shared" si="739"/>
        <v>10</v>
      </c>
      <c r="E821" s="17">
        <f t="shared" si="740"/>
        <v>10</v>
      </c>
      <c r="F821" s="17">
        <f t="shared" si="741"/>
        <v>0</v>
      </c>
      <c r="G821" s="17">
        <f t="shared" si="738"/>
        <v>0</v>
      </c>
      <c r="H821" s="17">
        <f t="shared" si="738"/>
        <v>4.125</v>
      </c>
      <c r="I821" s="17">
        <f t="shared" si="738"/>
        <v>16.25</v>
      </c>
      <c r="J821" s="17">
        <f t="shared" si="738"/>
        <v>0</v>
      </c>
      <c r="K821" s="17">
        <f t="shared" si="738"/>
        <v>0</v>
      </c>
      <c r="L821" s="17">
        <f t="shared" si="738"/>
        <v>0</v>
      </c>
      <c r="M821" s="17">
        <f t="shared" si="738"/>
        <v>0</v>
      </c>
      <c r="N821" s="17">
        <f t="shared" si="738"/>
        <v>0</v>
      </c>
      <c r="O821" s="17">
        <f t="shared" si="738"/>
        <v>0</v>
      </c>
      <c r="P821" s="17">
        <f t="shared" si="738"/>
        <v>0.125</v>
      </c>
      <c r="Q821" s="17">
        <f t="shared" si="738"/>
        <v>0.125</v>
      </c>
      <c r="R821" s="17">
        <f t="shared" si="738"/>
        <v>0</v>
      </c>
      <c r="S821" s="17">
        <f t="shared" si="738"/>
        <v>0</v>
      </c>
      <c r="T821" s="17">
        <f t="shared" si="738"/>
        <v>1.2500000000000001E-2</v>
      </c>
      <c r="U821" s="17">
        <f t="shared" si="738"/>
        <v>0</v>
      </c>
      <c r="V821" s="17">
        <f t="shared" si="738"/>
        <v>0</v>
      </c>
      <c r="W821" s="17">
        <f t="shared" si="738"/>
        <v>0</v>
      </c>
      <c r="X821" s="17"/>
      <c r="Y821" s="17"/>
      <c r="AB821" s="86" t="s">
        <v>36</v>
      </c>
      <c r="AC821" s="299">
        <v>8</v>
      </c>
      <c r="AD821" s="299">
        <v>8</v>
      </c>
      <c r="AE821" s="57">
        <v>0</v>
      </c>
      <c r="AF821" s="57">
        <v>0</v>
      </c>
      <c r="AG821" s="56">
        <v>3.3</v>
      </c>
      <c r="AH821" s="56">
        <v>13</v>
      </c>
      <c r="AI821" s="57">
        <v>0</v>
      </c>
      <c r="AJ821" s="57">
        <v>0</v>
      </c>
      <c r="AK821" s="19">
        <v>0</v>
      </c>
      <c r="AL821" s="57">
        <v>0</v>
      </c>
      <c r="AM821" s="57">
        <v>0</v>
      </c>
      <c r="AN821" s="57">
        <v>0</v>
      </c>
      <c r="AO821" s="56">
        <v>0.1</v>
      </c>
      <c r="AP821" s="56">
        <v>0.1</v>
      </c>
      <c r="AQ821" s="57">
        <v>0</v>
      </c>
      <c r="AR821" s="57">
        <v>0</v>
      </c>
      <c r="AS821" s="71">
        <v>0.01</v>
      </c>
      <c r="AT821" s="25">
        <v>0</v>
      </c>
      <c r="AU821" s="57">
        <v>0</v>
      </c>
      <c r="AV821" s="19">
        <v>0</v>
      </c>
    </row>
    <row r="822" spans="1:49" ht="15" customHeight="1" x14ac:dyDescent="0.3">
      <c r="A822" s="17"/>
      <c r="B822" s="70" t="s">
        <v>59</v>
      </c>
      <c r="C822" s="92"/>
      <c r="D822" s="17">
        <f t="shared" si="739"/>
        <v>1.75</v>
      </c>
      <c r="E822" s="17">
        <f t="shared" si="740"/>
        <v>1.75</v>
      </c>
      <c r="F822" s="17">
        <f t="shared" si="741"/>
        <v>0.25</v>
      </c>
      <c r="G822" s="17">
        <f t="shared" si="738"/>
        <v>0</v>
      </c>
      <c r="H822" s="17">
        <f t="shared" si="738"/>
        <v>1.125</v>
      </c>
      <c r="I822" s="17">
        <f t="shared" si="738"/>
        <v>5.5</v>
      </c>
      <c r="J822" s="17">
        <f t="shared" si="738"/>
        <v>0</v>
      </c>
      <c r="K822" s="17">
        <f t="shared" si="738"/>
        <v>0</v>
      </c>
      <c r="L822" s="17">
        <f t="shared" si="738"/>
        <v>0</v>
      </c>
      <c r="M822" s="17">
        <f t="shared" si="738"/>
        <v>0</v>
      </c>
      <c r="N822" s="17">
        <f t="shared" si="738"/>
        <v>0</v>
      </c>
      <c r="O822" s="17">
        <f t="shared" si="738"/>
        <v>0</v>
      </c>
      <c r="P822" s="17">
        <f t="shared" si="738"/>
        <v>1.875</v>
      </c>
      <c r="Q822" s="17">
        <f t="shared" si="738"/>
        <v>0.25</v>
      </c>
      <c r="R822" s="17">
        <f t="shared" si="738"/>
        <v>0.25</v>
      </c>
      <c r="S822" s="17">
        <f t="shared" si="738"/>
        <v>1.375</v>
      </c>
      <c r="T822" s="17">
        <f t="shared" si="738"/>
        <v>2.5000000000000001E-2</v>
      </c>
      <c r="U822" s="17">
        <f t="shared" si="738"/>
        <v>0</v>
      </c>
      <c r="V822" s="17">
        <f t="shared" si="738"/>
        <v>0.1</v>
      </c>
      <c r="W822" s="17">
        <f t="shared" si="738"/>
        <v>0.375</v>
      </c>
      <c r="X822" s="17"/>
      <c r="Y822" s="17"/>
      <c r="AB822" s="86" t="s">
        <v>59</v>
      </c>
      <c r="AC822" s="56">
        <v>1.4</v>
      </c>
      <c r="AD822" s="56">
        <v>1.4</v>
      </c>
      <c r="AE822" s="56">
        <v>0.2</v>
      </c>
      <c r="AF822" s="57">
        <v>0</v>
      </c>
      <c r="AG822" s="56">
        <v>0.9</v>
      </c>
      <c r="AH822" s="56">
        <v>4.4000000000000004</v>
      </c>
      <c r="AI822" s="57">
        <v>0</v>
      </c>
      <c r="AJ822" s="57">
        <v>0</v>
      </c>
      <c r="AK822" s="19">
        <v>0</v>
      </c>
      <c r="AL822" s="57">
        <v>0</v>
      </c>
      <c r="AM822" s="57">
        <v>0</v>
      </c>
      <c r="AN822" s="57">
        <v>0</v>
      </c>
      <c r="AO822" s="56">
        <v>1.5</v>
      </c>
      <c r="AP822" s="56">
        <v>0.2</v>
      </c>
      <c r="AQ822" s="56">
        <v>0.2</v>
      </c>
      <c r="AR822" s="56">
        <v>1.1000000000000001</v>
      </c>
      <c r="AS822" s="71">
        <v>0.02</v>
      </c>
      <c r="AT822" s="25">
        <v>0</v>
      </c>
      <c r="AU822" s="71">
        <v>0.08</v>
      </c>
      <c r="AV822" s="20">
        <v>0.3</v>
      </c>
    </row>
    <row r="823" spans="1:49" ht="15" customHeight="1" x14ac:dyDescent="0.3">
      <c r="A823" s="17"/>
      <c r="B823" s="70" t="s">
        <v>53</v>
      </c>
      <c r="C823" s="92"/>
      <c r="D823" s="17">
        <f t="shared" si="739"/>
        <v>12</v>
      </c>
      <c r="E823" s="17">
        <f t="shared" si="740"/>
        <v>12</v>
      </c>
      <c r="F823" s="17">
        <f t="shared" si="741"/>
        <v>0.375</v>
      </c>
      <c r="G823" s="17">
        <f t="shared" si="738"/>
        <v>0</v>
      </c>
      <c r="H823" s="17">
        <f t="shared" si="738"/>
        <v>1.25</v>
      </c>
      <c r="I823" s="17">
        <f t="shared" si="738"/>
        <v>6.75</v>
      </c>
      <c r="J823" s="17">
        <f t="shared" si="738"/>
        <v>0</v>
      </c>
      <c r="K823" s="17">
        <f t="shared" si="738"/>
        <v>0</v>
      </c>
      <c r="L823" s="17">
        <f t="shared" si="738"/>
        <v>14.375</v>
      </c>
      <c r="M823" s="17">
        <f t="shared" si="738"/>
        <v>0</v>
      </c>
      <c r="N823" s="17">
        <f t="shared" si="738"/>
        <v>1.25</v>
      </c>
      <c r="O823" s="17">
        <f t="shared" si="738"/>
        <v>0.875</v>
      </c>
      <c r="P823" s="17">
        <f t="shared" si="738"/>
        <v>66.25</v>
      </c>
      <c r="Q823" s="17">
        <f t="shared" si="738"/>
        <v>2.125</v>
      </c>
      <c r="R823" s="17">
        <f t="shared" si="738"/>
        <v>4.75</v>
      </c>
      <c r="S823" s="17">
        <f t="shared" si="738"/>
        <v>7.25</v>
      </c>
      <c r="T823" s="17">
        <f t="shared" si="738"/>
        <v>0.21250000000000002</v>
      </c>
      <c r="U823" s="17">
        <f t="shared" si="738"/>
        <v>0</v>
      </c>
      <c r="V823" s="17">
        <f t="shared" si="738"/>
        <v>7.4999999999999997E-2</v>
      </c>
      <c r="W823" s="17">
        <f t="shared" si="738"/>
        <v>0</v>
      </c>
      <c r="X823" s="17"/>
      <c r="Y823" s="17"/>
      <c r="AB823" s="86" t="s">
        <v>53</v>
      </c>
      <c r="AC823" s="56">
        <v>9.6</v>
      </c>
      <c r="AD823" s="56">
        <v>9.6</v>
      </c>
      <c r="AE823" s="56">
        <v>0.3</v>
      </c>
      <c r="AF823" s="57">
        <v>0</v>
      </c>
      <c r="AG823" s="56">
        <v>1</v>
      </c>
      <c r="AH823" s="56">
        <v>5.4</v>
      </c>
      <c r="AI823" s="57">
        <v>0</v>
      </c>
      <c r="AJ823" s="57">
        <v>0</v>
      </c>
      <c r="AK823" s="20">
        <v>11.5</v>
      </c>
      <c r="AL823" s="57">
        <v>0</v>
      </c>
      <c r="AM823" s="57">
        <v>1</v>
      </c>
      <c r="AN823" s="56">
        <v>0.7</v>
      </c>
      <c r="AO823" s="57">
        <v>53</v>
      </c>
      <c r="AP823" s="56">
        <v>1.7</v>
      </c>
      <c r="AQ823" s="56">
        <v>3.8</v>
      </c>
      <c r="AR823" s="56">
        <v>5.8</v>
      </c>
      <c r="AS823" s="71">
        <v>0.17</v>
      </c>
      <c r="AT823" s="25">
        <v>0</v>
      </c>
      <c r="AU823" s="71">
        <v>0.06</v>
      </c>
      <c r="AV823" s="19">
        <v>0</v>
      </c>
    </row>
    <row r="824" spans="1:49" ht="15" customHeight="1" x14ac:dyDescent="0.3">
      <c r="A824" s="17"/>
      <c r="B824" s="70" t="s">
        <v>37</v>
      </c>
      <c r="C824" s="92"/>
      <c r="D824" s="17">
        <f>C$816*AC824/AD$827</f>
        <v>6.75</v>
      </c>
      <c r="E824" s="17">
        <f t="shared" si="740"/>
        <v>6.75</v>
      </c>
      <c r="F824" s="17">
        <f t="shared" si="741"/>
        <v>0.125</v>
      </c>
      <c r="G824" s="17">
        <f t="shared" si="738"/>
        <v>4.25</v>
      </c>
      <c r="H824" s="17">
        <f t="shared" si="738"/>
        <v>0.125</v>
      </c>
      <c r="I824" s="17">
        <f t="shared" si="738"/>
        <v>39.625</v>
      </c>
      <c r="J824" s="17">
        <f t="shared" si="738"/>
        <v>0</v>
      </c>
      <c r="K824" s="17">
        <f t="shared" si="738"/>
        <v>1.2500000000000001E-2</v>
      </c>
      <c r="L824" s="17">
        <f t="shared" si="738"/>
        <v>18.375</v>
      </c>
      <c r="M824" s="17">
        <f t="shared" si="738"/>
        <v>8.7500000000000008E-2</v>
      </c>
      <c r="N824" s="17">
        <f t="shared" si="738"/>
        <v>0</v>
      </c>
      <c r="O824" s="17">
        <f t="shared" si="738"/>
        <v>0.75</v>
      </c>
      <c r="P824" s="17">
        <f t="shared" si="738"/>
        <v>1.75</v>
      </c>
      <c r="Q824" s="17">
        <f t="shared" si="738"/>
        <v>1.5</v>
      </c>
      <c r="R824" s="17">
        <f t="shared" si="738"/>
        <v>0</v>
      </c>
      <c r="S824" s="17">
        <f t="shared" si="738"/>
        <v>1.75</v>
      </c>
      <c r="T824" s="17">
        <f t="shared" si="738"/>
        <v>1.2500000000000001E-2</v>
      </c>
      <c r="U824" s="17">
        <f t="shared" si="738"/>
        <v>0</v>
      </c>
      <c r="V824" s="17">
        <f t="shared" si="738"/>
        <v>6.25E-2</v>
      </c>
      <c r="W824" s="17">
        <f t="shared" si="738"/>
        <v>0.25</v>
      </c>
      <c r="X824" s="17"/>
      <c r="Y824" s="17"/>
      <c r="AB824" s="86" t="s">
        <v>37</v>
      </c>
      <c r="AC824" s="56">
        <v>5.4</v>
      </c>
      <c r="AD824" s="56">
        <v>5.4</v>
      </c>
      <c r="AE824" s="56">
        <v>0.1</v>
      </c>
      <c r="AF824" s="56">
        <v>3.4</v>
      </c>
      <c r="AG824" s="56">
        <v>0.1</v>
      </c>
      <c r="AH824" s="56">
        <v>31.7</v>
      </c>
      <c r="AI824" s="57">
        <v>0</v>
      </c>
      <c r="AJ824" s="71">
        <v>0.01</v>
      </c>
      <c r="AK824" s="20">
        <v>14.7</v>
      </c>
      <c r="AL824" s="71">
        <v>7.0000000000000007E-2</v>
      </c>
      <c r="AM824" s="57">
        <v>0</v>
      </c>
      <c r="AN824" s="56">
        <v>0.6</v>
      </c>
      <c r="AO824" s="56">
        <v>1.4</v>
      </c>
      <c r="AP824" s="56">
        <v>1.2</v>
      </c>
      <c r="AQ824" s="57">
        <v>0</v>
      </c>
      <c r="AR824" s="56">
        <v>1.4</v>
      </c>
      <c r="AS824" s="71">
        <v>0.01</v>
      </c>
      <c r="AT824" s="25">
        <v>0</v>
      </c>
      <c r="AU824" s="71">
        <v>0.05</v>
      </c>
      <c r="AV824" s="20">
        <v>0.2</v>
      </c>
    </row>
    <row r="825" spans="1:49" ht="15" customHeight="1" x14ac:dyDescent="0.3">
      <c r="A825" s="17"/>
      <c r="B825" s="70" t="s">
        <v>38</v>
      </c>
      <c r="C825" s="92"/>
      <c r="D825" s="17">
        <f t="shared" si="739"/>
        <v>0.5</v>
      </c>
      <c r="E825" s="17">
        <f t="shared" si="740"/>
        <v>0.5</v>
      </c>
      <c r="F825" s="17">
        <f t="shared" si="741"/>
        <v>0</v>
      </c>
      <c r="G825" s="17">
        <f t="shared" si="738"/>
        <v>0</v>
      </c>
      <c r="H825" s="17">
        <f t="shared" si="738"/>
        <v>0</v>
      </c>
      <c r="I825" s="17">
        <f t="shared" si="738"/>
        <v>0</v>
      </c>
      <c r="J825" s="17">
        <f t="shared" si="738"/>
        <v>0</v>
      </c>
      <c r="K825" s="17">
        <f t="shared" si="738"/>
        <v>0</v>
      </c>
      <c r="L825" s="17">
        <f t="shared" si="738"/>
        <v>0</v>
      </c>
      <c r="M825" s="17">
        <f t="shared" si="738"/>
        <v>0</v>
      </c>
      <c r="N825" s="17">
        <f t="shared" si="738"/>
        <v>0</v>
      </c>
      <c r="O825" s="17">
        <f t="shared" si="738"/>
        <v>147.5</v>
      </c>
      <c r="P825" s="17">
        <f t="shared" si="738"/>
        <v>0</v>
      </c>
      <c r="Q825" s="17">
        <f t="shared" si="738"/>
        <v>1.625</v>
      </c>
      <c r="R825" s="17">
        <f t="shared" si="738"/>
        <v>0.125</v>
      </c>
      <c r="S825" s="17">
        <f t="shared" si="738"/>
        <v>0.375</v>
      </c>
      <c r="T825" s="17">
        <f t="shared" si="738"/>
        <v>1.2500000000000001E-2</v>
      </c>
      <c r="U825" s="17">
        <f t="shared" si="738"/>
        <v>20</v>
      </c>
      <c r="V825" s="17">
        <f t="shared" si="738"/>
        <v>0</v>
      </c>
      <c r="W825" s="17">
        <f t="shared" si="738"/>
        <v>0</v>
      </c>
      <c r="X825" s="17"/>
      <c r="Y825" s="17"/>
      <c r="AB825" s="86" t="s">
        <v>38</v>
      </c>
      <c r="AC825" s="56">
        <v>0.4</v>
      </c>
      <c r="AD825" s="56">
        <v>0.4</v>
      </c>
      <c r="AE825" s="57">
        <v>0</v>
      </c>
      <c r="AF825" s="57">
        <v>0</v>
      </c>
      <c r="AG825" s="57">
        <v>0</v>
      </c>
      <c r="AH825" s="57">
        <v>0</v>
      </c>
      <c r="AI825" s="57">
        <v>0</v>
      </c>
      <c r="AJ825" s="57">
        <v>0</v>
      </c>
      <c r="AK825" s="19">
        <v>0</v>
      </c>
      <c r="AL825" s="57">
        <v>0</v>
      </c>
      <c r="AM825" s="57">
        <v>0</v>
      </c>
      <c r="AN825" s="57">
        <v>118</v>
      </c>
      <c r="AO825" s="57">
        <v>0</v>
      </c>
      <c r="AP825" s="56">
        <v>1.3</v>
      </c>
      <c r="AQ825" s="56">
        <v>0.1</v>
      </c>
      <c r="AR825" s="56">
        <v>0.3</v>
      </c>
      <c r="AS825" s="71">
        <v>0.01</v>
      </c>
      <c r="AT825" s="39">
        <v>16</v>
      </c>
      <c r="AU825" s="57">
        <v>0</v>
      </c>
      <c r="AV825" s="19">
        <v>0</v>
      </c>
    </row>
    <row r="826" spans="1:49" x14ac:dyDescent="0.3">
      <c r="A826" s="17"/>
      <c r="B826" s="70" t="s">
        <v>39</v>
      </c>
      <c r="C826" s="92"/>
      <c r="D826" s="17">
        <f t="shared" si="739"/>
        <v>204.75</v>
      </c>
      <c r="E826" s="17">
        <f t="shared" si="740"/>
        <v>204.75</v>
      </c>
      <c r="F826" s="17">
        <f t="shared" si="741"/>
        <v>0</v>
      </c>
      <c r="G826" s="17">
        <f t="shared" si="738"/>
        <v>0</v>
      </c>
      <c r="H826" s="17">
        <f t="shared" si="738"/>
        <v>0</v>
      </c>
      <c r="I826" s="17">
        <f t="shared" si="738"/>
        <v>0</v>
      </c>
      <c r="J826" s="17">
        <f t="shared" si="738"/>
        <v>0</v>
      </c>
      <c r="K826" s="17">
        <f t="shared" si="738"/>
        <v>0</v>
      </c>
      <c r="L826" s="17">
        <f t="shared" si="738"/>
        <v>0</v>
      </c>
      <c r="M826" s="17">
        <f t="shared" si="738"/>
        <v>0</v>
      </c>
      <c r="N826" s="17">
        <f t="shared" si="738"/>
        <v>0</v>
      </c>
      <c r="O826" s="17">
        <f t="shared" si="738"/>
        <v>0</v>
      </c>
      <c r="P826" s="17">
        <f t="shared" si="738"/>
        <v>0</v>
      </c>
      <c r="Q826" s="17">
        <f t="shared" si="738"/>
        <v>0</v>
      </c>
      <c r="R826" s="17">
        <f t="shared" si="738"/>
        <v>0</v>
      </c>
      <c r="S826" s="17">
        <f t="shared" si="738"/>
        <v>0</v>
      </c>
      <c r="T826" s="17">
        <f t="shared" si="738"/>
        <v>0</v>
      </c>
      <c r="U826" s="17">
        <f t="shared" si="738"/>
        <v>0</v>
      </c>
      <c r="V826" s="17">
        <f t="shared" si="738"/>
        <v>0</v>
      </c>
      <c r="W826" s="17">
        <f t="shared" si="738"/>
        <v>0</v>
      </c>
      <c r="X826" s="17"/>
      <c r="Y826" s="17"/>
      <c r="AB826" s="86" t="s">
        <v>39</v>
      </c>
      <c r="AC826" s="56">
        <v>163.80000000000001</v>
      </c>
      <c r="AD826" s="56">
        <v>163.80000000000001</v>
      </c>
      <c r="AE826" s="57">
        <v>0</v>
      </c>
      <c r="AF826" s="57">
        <v>0</v>
      </c>
      <c r="AG826" s="57">
        <v>0</v>
      </c>
      <c r="AH826" s="57">
        <v>0</v>
      </c>
      <c r="AI826" s="57">
        <v>0</v>
      </c>
      <c r="AJ826" s="57">
        <v>0</v>
      </c>
      <c r="AK826" s="19">
        <v>0</v>
      </c>
      <c r="AL826" s="57">
        <v>0</v>
      </c>
      <c r="AM826" s="57">
        <v>0</v>
      </c>
      <c r="AN826" s="57">
        <v>0</v>
      </c>
      <c r="AO826" s="57">
        <v>0</v>
      </c>
      <c r="AP826" s="57">
        <v>0</v>
      </c>
      <c r="AQ826" s="57">
        <v>0</v>
      </c>
      <c r="AR826" s="57">
        <v>0</v>
      </c>
      <c r="AS826" s="57">
        <v>0</v>
      </c>
      <c r="AT826" s="25">
        <v>0</v>
      </c>
      <c r="AU826" s="57">
        <v>0</v>
      </c>
      <c r="AV826" s="19">
        <v>0</v>
      </c>
    </row>
    <row r="827" spans="1:49" x14ac:dyDescent="0.3">
      <c r="A827" s="17"/>
      <c r="B827" s="69" t="s">
        <v>40</v>
      </c>
      <c r="C827" s="92"/>
      <c r="D827" s="17"/>
      <c r="E827" s="17"/>
      <c r="F827" s="17">
        <f>SUM(F817:F826)</f>
        <v>3.875</v>
      </c>
      <c r="G827" s="17">
        <f t="shared" ref="G827:W827" si="742">SUM(G817:G826)</f>
        <v>4.375</v>
      </c>
      <c r="H827" s="17">
        <f t="shared" si="742"/>
        <v>14.75</v>
      </c>
      <c r="I827" s="17">
        <f t="shared" si="742"/>
        <v>113.25</v>
      </c>
      <c r="J827" s="17">
        <f t="shared" si="742"/>
        <v>2.5000000000000001E-2</v>
      </c>
      <c r="K827" s="17">
        <f t="shared" si="742"/>
        <v>6.25E-2</v>
      </c>
      <c r="L827" s="17">
        <f t="shared" si="742"/>
        <v>124.7</v>
      </c>
      <c r="M827" s="17">
        <f t="shared" si="742"/>
        <v>8.7500000000000008E-2</v>
      </c>
      <c r="N827" s="17">
        <f t="shared" si="742"/>
        <v>31.912500000000001</v>
      </c>
      <c r="O827" s="17">
        <f t="shared" si="742"/>
        <v>166.125</v>
      </c>
      <c r="P827" s="17">
        <f t="shared" si="742"/>
        <v>505</v>
      </c>
      <c r="Q827" s="17">
        <f t="shared" si="742"/>
        <v>82.25</v>
      </c>
      <c r="R827" s="17">
        <f t="shared" si="742"/>
        <v>33</v>
      </c>
      <c r="S827" s="17">
        <f t="shared" si="742"/>
        <v>63.125</v>
      </c>
      <c r="T827" s="17">
        <f t="shared" si="742"/>
        <v>1.25</v>
      </c>
      <c r="U827" s="17">
        <f t="shared" si="742"/>
        <v>25.375</v>
      </c>
      <c r="V827" s="17">
        <f t="shared" si="742"/>
        <v>0.71250000000000002</v>
      </c>
      <c r="W827" s="17">
        <f t="shared" si="742"/>
        <v>29.75</v>
      </c>
      <c r="X827" s="17"/>
      <c r="Y827" s="17"/>
      <c r="AB827" s="87" t="s">
        <v>40</v>
      </c>
      <c r="AC827" s="59"/>
      <c r="AD827" s="60">
        <v>120</v>
      </c>
      <c r="AE827" s="61">
        <v>3</v>
      </c>
      <c r="AF827" s="61">
        <v>3.5</v>
      </c>
      <c r="AG827" s="61">
        <v>11.7</v>
      </c>
      <c r="AH827" s="61">
        <v>90.8</v>
      </c>
      <c r="AI827" s="88">
        <v>0.02</v>
      </c>
      <c r="AJ827" s="88">
        <v>0.05</v>
      </c>
      <c r="AK827" s="22">
        <v>99.8</v>
      </c>
      <c r="AL827" s="88">
        <v>7.0000000000000007E-2</v>
      </c>
      <c r="AM827" s="61">
        <v>25.5</v>
      </c>
      <c r="AN827" s="60">
        <v>133</v>
      </c>
      <c r="AO827" s="60">
        <v>404</v>
      </c>
      <c r="AP827" s="60">
        <v>66</v>
      </c>
      <c r="AQ827" s="60">
        <v>26</v>
      </c>
      <c r="AR827" s="60">
        <v>51</v>
      </c>
      <c r="AS827" s="88">
        <v>0.98</v>
      </c>
      <c r="AT827" s="27">
        <v>20</v>
      </c>
      <c r="AU827" s="88">
        <v>0.56000000000000005</v>
      </c>
      <c r="AV827" s="23">
        <v>23</v>
      </c>
    </row>
    <row r="828" spans="1:49" x14ac:dyDescent="0.3">
      <c r="A828" s="17" t="s">
        <v>187</v>
      </c>
      <c r="B828" s="96"/>
      <c r="C828" s="92">
        <v>40</v>
      </c>
      <c r="D828" s="17"/>
      <c r="E828" s="17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t="s">
        <v>188</v>
      </c>
      <c r="Y828" s="17">
        <v>21</v>
      </c>
      <c r="AA828" t="s">
        <v>187</v>
      </c>
      <c r="AB828" s="96"/>
      <c r="AC828" s="169"/>
      <c r="AD828" s="170"/>
      <c r="AE828" s="170"/>
      <c r="AF828" s="171"/>
      <c r="AG828" s="171"/>
      <c r="AH828" s="171"/>
      <c r="AI828" s="172"/>
      <c r="AJ828" s="172"/>
      <c r="AK828" s="173"/>
      <c r="AL828" s="174"/>
      <c r="AM828" s="175"/>
      <c r="AN828" s="174"/>
      <c r="AO828" s="174"/>
      <c r="AP828" s="174"/>
      <c r="AQ828" s="174"/>
      <c r="AR828" s="174"/>
      <c r="AS828" s="172"/>
      <c r="AT828" s="173"/>
      <c r="AU828" s="172"/>
      <c r="AV828" s="173"/>
      <c r="AW828" t="s">
        <v>188</v>
      </c>
    </row>
    <row r="829" spans="1:49" ht="15" customHeight="1" x14ac:dyDescent="0.3">
      <c r="A829" s="17"/>
      <c r="B829" s="70" t="s">
        <v>48</v>
      </c>
      <c r="C829" s="92"/>
      <c r="D829" s="17">
        <f>C828*AC829/AD830</f>
        <v>1</v>
      </c>
      <c r="E829" s="17">
        <f>C828*AD829/AD830</f>
        <v>1</v>
      </c>
      <c r="F829" s="17">
        <f>C828*AE829/AD830</f>
        <v>4.8</v>
      </c>
      <c r="G829" s="17">
        <f>C828*AF829/AD830</f>
        <v>4</v>
      </c>
      <c r="H829" s="17">
        <f>C828*AG829/AD830</f>
        <v>0.3</v>
      </c>
      <c r="I829" s="17">
        <f>C828*AH829/AD830</f>
        <v>56.6</v>
      </c>
      <c r="J829" s="17">
        <f>C828*AI829/AD830</f>
        <v>0.02</v>
      </c>
      <c r="K829" s="17">
        <f>C828*AJ829/AD830</f>
        <v>0.14000000000000001</v>
      </c>
      <c r="L829" s="17">
        <f>C828*AK829/AD830</f>
        <v>62.4</v>
      </c>
      <c r="M829" s="17">
        <f>C828*AL829/AD830</f>
        <v>0.88000000000000012</v>
      </c>
      <c r="N829" s="17">
        <f>C828*AM829/AD830</f>
        <v>0</v>
      </c>
      <c r="O829" s="17">
        <f>C828*AN829/AD830</f>
        <v>41</v>
      </c>
      <c r="P829" s="17">
        <f>C828*AO829/AD830</f>
        <v>46</v>
      </c>
      <c r="Q829" s="17">
        <f>C828*AP829/AD830</f>
        <v>19</v>
      </c>
      <c r="R829" s="17">
        <f>C828*AQ829/AD830</f>
        <v>4.2</v>
      </c>
      <c r="S829" s="17">
        <f>C828*AR829/AD830</f>
        <v>67</v>
      </c>
      <c r="T829" s="17">
        <f>C828*AS829/AD830</f>
        <v>0.86999999999999988</v>
      </c>
      <c r="U829" s="17">
        <f>C828*AT829/AD830</f>
        <v>8</v>
      </c>
      <c r="V829" s="17">
        <f>C828*AU829/AD830</f>
        <v>10.8</v>
      </c>
      <c r="W829" s="17">
        <f>C828*AV829/AD830</f>
        <v>22</v>
      </c>
      <c r="X829" s="17"/>
      <c r="Y829" s="17"/>
      <c r="AB829" s="208" t="s">
        <v>48</v>
      </c>
      <c r="AC829" s="209">
        <v>1</v>
      </c>
      <c r="AD829" s="209">
        <v>1</v>
      </c>
      <c r="AE829" s="210">
        <v>4.8</v>
      </c>
      <c r="AF829" s="57">
        <v>4</v>
      </c>
      <c r="AG829" s="56">
        <v>0.3</v>
      </c>
      <c r="AH829" s="56">
        <v>56.6</v>
      </c>
      <c r="AI829" s="211">
        <v>0.02</v>
      </c>
      <c r="AJ829" s="211">
        <v>0.14000000000000001</v>
      </c>
      <c r="AK829" s="20">
        <v>62.4</v>
      </c>
      <c r="AL829" s="211">
        <v>0.88</v>
      </c>
      <c r="AM829" s="209">
        <v>0</v>
      </c>
      <c r="AN829" s="209">
        <v>41</v>
      </c>
      <c r="AO829" s="57">
        <v>46</v>
      </c>
      <c r="AP829" s="57">
        <v>19</v>
      </c>
      <c r="AQ829" s="56">
        <v>4.2</v>
      </c>
      <c r="AR829" s="57">
        <v>67</v>
      </c>
      <c r="AS829" s="71">
        <v>0.87</v>
      </c>
      <c r="AT829" s="19">
        <v>8</v>
      </c>
      <c r="AU829" s="56">
        <v>10.8</v>
      </c>
      <c r="AV829" s="35">
        <v>22</v>
      </c>
    </row>
    <row r="830" spans="1:49" x14ac:dyDescent="0.3">
      <c r="A830" s="17"/>
      <c r="B830" s="69" t="s">
        <v>40</v>
      </c>
      <c r="C830" s="92"/>
      <c r="D830" s="17"/>
      <c r="E830" s="17"/>
      <c r="F830" s="18">
        <f>SUM(F829)</f>
        <v>4.8</v>
      </c>
      <c r="G830" s="18">
        <f t="shared" ref="G830:W830" si="743">SUM(G829)</f>
        <v>4</v>
      </c>
      <c r="H830" s="18">
        <f t="shared" si="743"/>
        <v>0.3</v>
      </c>
      <c r="I830" s="18">
        <f t="shared" si="743"/>
        <v>56.6</v>
      </c>
      <c r="J830" s="18">
        <f t="shared" si="743"/>
        <v>0.02</v>
      </c>
      <c r="K830" s="18">
        <f t="shared" si="743"/>
        <v>0.14000000000000001</v>
      </c>
      <c r="L830" s="18">
        <f t="shared" si="743"/>
        <v>62.4</v>
      </c>
      <c r="M830" s="18">
        <f t="shared" si="743"/>
        <v>0.88000000000000012</v>
      </c>
      <c r="N830" s="18">
        <f t="shared" si="743"/>
        <v>0</v>
      </c>
      <c r="O830" s="18">
        <f t="shared" si="743"/>
        <v>41</v>
      </c>
      <c r="P830" s="18">
        <f t="shared" si="743"/>
        <v>46</v>
      </c>
      <c r="Q830" s="18">
        <f t="shared" si="743"/>
        <v>19</v>
      </c>
      <c r="R830" s="18">
        <f t="shared" si="743"/>
        <v>4.2</v>
      </c>
      <c r="S830" s="18">
        <f t="shared" si="743"/>
        <v>67</v>
      </c>
      <c r="T830" s="18">
        <f t="shared" si="743"/>
        <v>0.86999999999999988</v>
      </c>
      <c r="U830" s="18">
        <f t="shared" si="743"/>
        <v>8</v>
      </c>
      <c r="V830" s="18">
        <f t="shared" si="743"/>
        <v>10.8</v>
      </c>
      <c r="W830" s="18">
        <f t="shared" si="743"/>
        <v>22</v>
      </c>
      <c r="X830" s="17"/>
      <c r="Y830" s="17"/>
      <c r="AB830" s="96"/>
      <c r="AC830" s="169"/>
      <c r="AD830" s="170">
        <v>40</v>
      </c>
      <c r="AE830" s="170">
        <f>SUM(AE829)</f>
        <v>4.8</v>
      </c>
      <c r="AF830" s="170">
        <f t="shared" ref="AF830:AV830" si="744">SUM(AF829)</f>
        <v>4</v>
      </c>
      <c r="AG830" s="170">
        <f t="shared" si="744"/>
        <v>0.3</v>
      </c>
      <c r="AH830" s="170">
        <f t="shared" si="744"/>
        <v>56.6</v>
      </c>
      <c r="AI830" s="170">
        <f t="shared" si="744"/>
        <v>0.02</v>
      </c>
      <c r="AJ830" s="170">
        <f t="shared" si="744"/>
        <v>0.14000000000000001</v>
      </c>
      <c r="AK830" s="170">
        <f t="shared" si="744"/>
        <v>62.4</v>
      </c>
      <c r="AL830" s="170">
        <f t="shared" si="744"/>
        <v>0.88</v>
      </c>
      <c r="AM830" s="170">
        <f t="shared" si="744"/>
        <v>0</v>
      </c>
      <c r="AN830" s="170">
        <f t="shared" si="744"/>
        <v>41</v>
      </c>
      <c r="AO830" s="170">
        <f t="shared" si="744"/>
        <v>46</v>
      </c>
      <c r="AP830" s="170">
        <f t="shared" si="744"/>
        <v>19</v>
      </c>
      <c r="AQ830" s="170">
        <f t="shared" si="744"/>
        <v>4.2</v>
      </c>
      <c r="AR830" s="170">
        <f t="shared" si="744"/>
        <v>67</v>
      </c>
      <c r="AS830" s="170">
        <f t="shared" si="744"/>
        <v>0.87</v>
      </c>
      <c r="AT830" s="170">
        <f t="shared" si="744"/>
        <v>8</v>
      </c>
      <c r="AU830" s="170">
        <f t="shared" si="744"/>
        <v>10.8</v>
      </c>
      <c r="AV830" s="170">
        <f t="shared" si="744"/>
        <v>22</v>
      </c>
    </row>
    <row r="831" spans="1:49" x14ac:dyDescent="0.3">
      <c r="A831" s="17" t="s">
        <v>173</v>
      </c>
      <c r="B831" s="17"/>
      <c r="C831" s="92">
        <v>55</v>
      </c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>
        <v>36</v>
      </c>
      <c r="AA831" t="s">
        <v>173</v>
      </c>
      <c r="AW831" t="s">
        <v>174</v>
      </c>
    </row>
    <row r="832" spans="1:49" ht="15" customHeight="1" x14ac:dyDescent="0.3">
      <c r="A832" s="17"/>
      <c r="B832" s="70" t="s">
        <v>36</v>
      </c>
      <c r="C832" s="92"/>
      <c r="D832" s="17">
        <f>C$831*AC832/AD$840</f>
        <v>9.1666666666666661</v>
      </c>
      <c r="E832" s="17">
        <f>C$831*AD832/AD$840</f>
        <v>9.1666666666666661</v>
      </c>
      <c r="F832" s="17">
        <f>$C$831*AE832/$AD$840</f>
        <v>0</v>
      </c>
      <c r="G832" s="17">
        <f t="shared" ref="G832:W839" si="745">$C$831*AF832/$AD$840</f>
        <v>0</v>
      </c>
      <c r="H832" s="17">
        <f t="shared" si="745"/>
        <v>2.4750000000000001</v>
      </c>
      <c r="I832" s="17">
        <f t="shared" si="745"/>
        <v>9.9916666666666671</v>
      </c>
      <c r="J832" s="17">
        <f t="shared" si="745"/>
        <v>0</v>
      </c>
      <c r="K832" s="17">
        <f t="shared" si="745"/>
        <v>0</v>
      </c>
      <c r="L832" s="17">
        <f t="shared" si="745"/>
        <v>0</v>
      </c>
      <c r="M832" s="17">
        <f t="shared" si="745"/>
        <v>0</v>
      </c>
      <c r="N832" s="17">
        <f t="shared" si="745"/>
        <v>0</v>
      </c>
      <c r="O832" s="17">
        <f t="shared" si="745"/>
        <v>0</v>
      </c>
      <c r="P832" s="17">
        <f t="shared" si="745"/>
        <v>6.4166666666666677E-2</v>
      </c>
      <c r="Q832" s="17">
        <f t="shared" si="745"/>
        <v>9.166666666666666E-2</v>
      </c>
      <c r="R832" s="17">
        <f t="shared" si="745"/>
        <v>0</v>
      </c>
      <c r="S832" s="17">
        <f t="shared" si="745"/>
        <v>0</v>
      </c>
      <c r="T832" s="17">
        <f t="shared" si="745"/>
        <v>9.1666666666666667E-3</v>
      </c>
      <c r="U832" s="17">
        <f t="shared" si="745"/>
        <v>0</v>
      </c>
      <c r="V832" s="17">
        <f t="shared" si="745"/>
        <v>0</v>
      </c>
      <c r="W832" s="17">
        <f t="shared" si="745"/>
        <v>0</v>
      </c>
      <c r="X832" s="17" t="s">
        <v>174</v>
      </c>
      <c r="Y832" s="17"/>
      <c r="AB832" s="70" t="s">
        <v>36</v>
      </c>
      <c r="AC832" s="285">
        <v>10</v>
      </c>
      <c r="AD832" s="285">
        <v>10</v>
      </c>
      <c r="AE832" s="180">
        <v>0</v>
      </c>
      <c r="AF832" s="180">
        <v>0</v>
      </c>
      <c r="AG832" s="101">
        <v>2.7</v>
      </c>
      <c r="AH832" s="101">
        <v>10.9</v>
      </c>
      <c r="AI832" s="102">
        <v>0</v>
      </c>
      <c r="AJ832" s="102">
        <v>0</v>
      </c>
      <c r="AK832" s="181">
        <v>0</v>
      </c>
      <c r="AL832" s="102">
        <v>0</v>
      </c>
      <c r="AM832" s="102">
        <v>0</v>
      </c>
      <c r="AN832" s="102">
        <v>0</v>
      </c>
      <c r="AO832" s="182">
        <v>7.0000000000000007E-2</v>
      </c>
      <c r="AP832" s="103">
        <v>0.1</v>
      </c>
      <c r="AQ832" s="102">
        <v>0</v>
      </c>
      <c r="AR832" s="102">
        <v>0</v>
      </c>
      <c r="AS832" s="182">
        <v>0.01</v>
      </c>
      <c r="AT832" s="183">
        <v>0</v>
      </c>
      <c r="AU832" s="102">
        <v>0</v>
      </c>
      <c r="AV832" s="184">
        <v>0</v>
      </c>
    </row>
    <row r="833" spans="1:49" ht="15" customHeight="1" x14ac:dyDescent="0.3">
      <c r="A833" s="17"/>
      <c r="B833" s="70" t="s">
        <v>89</v>
      </c>
      <c r="C833" s="92"/>
      <c r="D833" s="17">
        <f t="shared" ref="D833:D838" si="746">C$831*AC833/AD$840</f>
        <v>1.0083333333333335</v>
      </c>
      <c r="E833" s="17">
        <f t="shared" ref="E833:E839" si="747">C$831*AD833/AD$840</f>
        <v>1.0083333333333335</v>
      </c>
      <c r="F833" s="17">
        <f t="shared" ref="F833:F839" si="748">$C$831*AE833/$AD$840</f>
        <v>0.18333333333333332</v>
      </c>
      <c r="G833" s="17">
        <f t="shared" si="745"/>
        <v>0</v>
      </c>
      <c r="H833" s="17">
        <f t="shared" si="745"/>
        <v>9.166666666666666E-2</v>
      </c>
      <c r="I833" s="17">
        <f t="shared" si="745"/>
        <v>1.375</v>
      </c>
      <c r="J833" s="17">
        <f t="shared" si="745"/>
        <v>9.1666666666666667E-3</v>
      </c>
      <c r="K833" s="17">
        <f t="shared" si="745"/>
        <v>9.1666666666666667E-3</v>
      </c>
      <c r="L833" s="17">
        <f t="shared" si="745"/>
        <v>0</v>
      </c>
      <c r="M833" s="17">
        <f t="shared" si="745"/>
        <v>0</v>
      </c>
      <c r="N833" s="17">
        <f t="shared" si="745"/>
        <v>0</v>
      </c>
      <c r="O833" s="17">
        <f t="shared" si="745"/>
        <v>0.18333333333333332</v>
      </c>
      <c r="P833" s="17">
        <f t="shared" si="745"/>
        <v>6.7374999999999998</v>
      </c>
      <c r="Q833" s="17">
        <f t="shared" si="745"/>
        <v>0.36666666666666664</v>
      </c>
      <c r="R833" s="17">
        <f t="shared" si="745"/>
        <v>0.64166666666666672</v>
      </c>
      <c r="S833" s="17">
        <f t="shared" si="745"/>
        <v>4.7666666666666666</v>
      </c>
      <c r="T833" s="17">
        <f t="shared" si="745"/>
        <v>3.6666666666666667E-2</v>
      </c>
      <c r="U833" s="17">
        <f t="shared" si="745"/>
        <v>9.166666666666666E-2</v>
      </c>
      <c r="V833" s="17">
        <f t="shared" si="745"/>
        <v>0</v>
      </c>
      <c r="W833" s="17">
        <f t="shared" si="745"/>
        <v>0</v>
      </c>
      <c r="X833" s="17"/>
      <c r="Y833" s="17"/>
      <c r="AB833" s="70" t="s">
        <v>89</v>
      </c>
      <c r="AC833" s="286">
        <v>1.1000000000000001</v>
      </c>
      <c r="AD833" s="286">
        <v>1.1000000000000001</v>
      </c>
      <c r="AE833" s="101">
        <v>0.2</v>
      </c>
      <c r="AF833" s="180">
        <v>0</v>
      </c>
      <c r="AG833" s="101">
        <v>0.1</v>
      </c>
      <c r="AH833" s="101">
        <v>1.5</v>
      </c>
      <c r="AI833" s="182">
        <v>0.01</v>
      </c>
      <c r="AJ833" s="182">
        <v>0.01</v>
      </c>
      <c r="AK833" s="181">
        <v>0</v>
      </c>
      <c r="AL833" s="102">
        <v>0</v>
      </c>
      <c r="AM833" s="102">
        <v>0</v>
      </c>
      <c r="AN833" s="103">
        <v>0.2</v>
      </c>
      <c r="AO833" s="182">
        <v>7.35</v>
      </c>
      <c r="AP833" s="103">
        <v>0.4</v>
      </c>
      <c r="AQ833" s="103">
        <v>0.7</v>
      </c>
      <c r="AR833" s="103">
        <v>5.2</v>
      </c>
      <c r="AS833" s="182">
        <v>0.04</v>
      </c>
      <c r="AT833" s="185">
        <v>0.1</v>
      </c>
      <c r="AU833" s="102">
        <v>0</v>
      </c>
      <c r="AV833" s="184">
        <v>0</v>
      </c>
    </row>
    <row r="834" spans="1:49" ht="15" customHeight="1" x14ac:dyDescent="0.3">
      <c r="A834" s="17"/>
      <c r="B834" s="70" t="s">
        <v>59</v>
      </c>
      <c r="C834" s="92"/>
      <c r="D834" s="17">
        <f t="shared" si="746"/>
        <v>50.416666666666664</v>
      </c>
      <c r="E834" s="17">
        <f t="shared" si="747"/>
        <v>50.416666666666664</v>
      </c>
      <c r="F834" s="17">
        <f t="shared" si="748"/>
        <v>4.583333333333333</v>
      </c>
      <c r="G834" s="17">
        <f t="shared" si="745"/>
        <v>0.55000000000000004</v>
      </c>
      <c r="H834" s="17">
        <f t="shared" si="745"/>
        <v>28.6</v>
      </c>
      <c r="I834" s="17">
        <f t="shared" si="745"/>
        <v>137.13333333333333</v>
      </c>
      <c r="J834" s="17">
        <f t="shared" si="745"/>
        <v>5.5E-2</v>
      </c>
      <c r="K834" s="17">
        <f t="shared" si="745"/>
        <v>1.8333333333333333E-2</v>
      </c>
      <c r="L834" s="17">
        <f t="shared" si="745"/>
        <v>0</v>
      </c>
      <c r="M834" s="17">
        <f t="shared" si="745"/>
        <v>0</v>
      </c>
      <c r="N834" s="17">
        <f t="shared" si="745"/>
        <v>0</v>
      </c>
      <c r="O834" s="17">
        <f t="shared" si="745"/>
        <v>1.0083333333333335</v>
      </c>
      <c r="P834" s="17">
        <f t="shared" si="745"/>
        <v>45.466666666666669</v>
      </c>
      <c r="Q834" s="17">
        <f t="shared" si="745"/>
        <v>7.15</v>
      </c>
      <c r="R834" s="17">
        <f t="shared" si="745"/>
        <v>6.2333333333333334</v>
      </c>
      <c r="S834" s="17">
        <f t="shared" si="745"/>
        <v>33.916666666666664</v>
      </c>
      <c r="T834" s="17">
        <f t="shared" si="745"/>
        <v>0.46750000000000003</v>
      </c>
      <c r="U834" s="17">
        <f t="shared" si="745"/>
        <v>0.64166666666666672</v>
      </c>
      <c r="V834" s="17">
        <f t="shared" si="745"/>
        <v>2.3741666666666665</v>
      </c>
      <c r="W834" s="17">
        <f t="shared" si="745"/>
        <v>10.083333333333334</v>
      </c>
      <c r="X834" s="17"/>
      <c r="Y834" s="17"/>
      <c r="AB834" s="70" t="s">
        <v>59</v>
      </c>
      <c r="AC834" s="285">
        <v>55</v>
      </c>
      <c r="AD834" s="285">
        <v>55</v>
      </c>
      <c r="AE834" s="180">
        <v>5</v>
      </c>
      <c r="AF834" s="101">
        <v>0.6</v>
      </c>
      <c r="AG834" s="101">
        <v>31.2</v>
      </c>
      <c r="AH834" s="101">
        <v>149.6</v>
      </c>
      <c r="AI834" s="182">
        <v>0.06</v>
      </c>
      <c r="AJ834" s="182">
        <v>0.02</v>
      </c>
      <c r="AK834" s="181">
        <v>0</v>
      </c>
      <c r="AL834" s="102">
        <v>0</v>
      </c>
      <c r="AM834" s="102">
        <v>0</v>
      </c>
      <c r="AN834" s="103">
        <v>1.1000000000000001</v>
      </c>
      <c r="AO834" s="103">
        <v>49.6</v>
      </c>
      <c r="AP834" s="103">
        <v>7.8</v>
      </c>
      <c r="AQ834" s="103">
        <v>6.8</v>
      </c>
      <c r="AR834" s="102">
        <v>37</v>
      </c>
      <c r="AS834" s="182">
        <v>0.51</v>
      </c>
      <c r="AT834" s="185">
        <v>0.7</v>
      </c>
      <c r="AU834" s="182">
        <v>2.59</v>
      </c>
      <c r="AV834" s="186">
        <v>11</v>
      </c>
    </row>
    <row r="835" spans="1:49" ht="15" customHeight="1" x14ac:dyDescent="0.3">
      <c r="A835" s="17"/>
      <c r="B835" s="70" t="s">
        <v>37</v>
      </c>
      <c r="C835" s="92"/>
      <c r="D835" s="17">
        <f t="shared" si="746"/>
        <v>1.375</v>
      </c>
      <c r="E835" s="17">
        <f t="shared" si="747"/>
        <v>1.375</v>
      </c>
      <c r="F835" s="17">
        <f t="shared" si="748"/>
        <v>0</v>
      </c>
      <c r="G835" s="17">
        <f t="shared" si="745"/>
        <v>0.91666666666666663</v>
      </c>
      <c r="H835" s="17">
        <f t="shared" si="745"/>
        <v>0</v>
      </c>
      <c r="I835" s="17">
        <f t="shared" si="745"/>
        <v>7.9749999999999988</v>
      </c>
      <c r="J835" s="17">
        <f t="shared" si="745"/>
        <v>0</v>
      </c>
      <c r="K835" s="17">
        <f t="shared" si="745"/>
        <v>0</v>
      </c>
      <c r="L835" s="17">
        <f t="shared" si="745"/>
        <v>3.7124999999999999</v>
      </c>
      <c r="M835" s="17">
        <f t="shared" si="745"/>
        <v>1.8333333333333333E-2</v>
      </c>
      <c r="N835" s="17">
        <f t="shared" si="745"/>
        <v>0</v>
      </c>
      <c r="O835" s="17">
        <f t="shared" si="745"/>
        <v>0.18333333333333332</v>
      </c>
      <c r="P835" s="17">
        <f t="shared" si="745"/>
        <v>0.33916666666666667</v>
      </c>
      <c r="Q835" s="17">
        <f t="shared" si="745"/>
        <v>0.27500000000000002</v>
      </c>
      <c r="R835" s="17">
        <f t="shared" si="745"/>
        <v>0</v>
      </c>
      <c r="S835" s="17">
        <f t="shared" si="745"/>
        <v>0.36666666666666664</v>
      </c>
      <c r="T835" s="17">
        <f t="shared" si="745"/>
        <v>0</v>
      </c>
      <c r="U835" s="17">
        <f t="shared" si="745"/>
        <v>0</v>
      </c>
      <c r="V835" s="17">
        <f t="shared" si="745"/>
        <v>9.1666666666666667E-3</v>
      </c>
      <c r="W835" s="17">
        <f t="shared" si="745"/>
        <v>0</v>
      </c>
      <c r="X835" s="17"/>
      <c r="Y835" s="17"/>
      <c r="AB835" s="70" t="s">
        <v>37</v>
      </c>
      <c r="AC835" s="101">
        <v>1.5</v>
      </c>
      <c r="AD835" s="101">
        <v>1.5</v>
      </c>
      <c r="AE835" s="180">
        <v>0</v>
      </c>
      <c r="AF835" s="180">
        <v>1</v>
      </c>
      <c r="AG835" s="180">
        <v>0</v>
      </c>
      <c r="AH835" s="101">
        <v>8.6999999999999993</v>
      </c>
      <c r="AI835" s="102">
        <v>0</v>
      </c>
      <c r="AJ835" s="102">
        <v>0</v>
      </c>
      <c r="AK835" s="187">
        <v>4.05</v>
      </c>
      <c r="AL835" s="182">
        <v>0.02</v>
      </c>
      <c r="AM835" s="102">
        <v>0</v>
      </c>
      <c r="AN835" s="103">
        <v>0.2</v>
      </c>
      <c r="AO835" s="182">
        <v>0.37</v>
      </c>
      <c r="AP835" s="103">
        <v>0.3</v>
      </c>
      <c r="AQ835" s="102">
        <v>0</v>
      </c>
      <c r="AR835" s="103">
        <v>0.4</v>
      </c>
      <c r="AS835" s="102">
        <v>0</v>
      </c>
      <c r="AT835" s="183">
        <v>0</v>
      </c>
      <c r="AU835" s="182">
        <v>0.01</v>
      </c>
      <c r="AV835" s="184">
        <v>0</v>
      </c>
    </row>
    <row r="836" spans="1:49" ht="15" customHeight="1" x14ac:dyDescent="0.3">
      <c r="A836" s="17"/>
      <c r="B836" s="70" t="s">
        <v>46</v>
      </c>
      <c r="C836" s="92"/>
      <c r="D836" s="17">
        <f t="shared" si="746"/>
        <v>0.18333333333333332</v>
      </c>
      <c r="E836" s="17">
        <f t="shared" si="747"/>
        <v>0.18333333333333332</v>
      </c>
      <c r="F836" s="17">
        <f t="shared" si="748"/>
        <v>0</v>
      </c>
      <c r="G836" s="17">
        <f t="shared" si="745"/>
        <v>0.18333333333333332</v>
      </c>
      <c r="H836" s="17">
        <f t="shared" si="745"/>
        <v>0</v>
      </c>
      <c r="I836" s="17">
        <f t="shared" si="745"/>
        <v>1.7416666666666667</v>
      </c>
      <c r="J836" s="17">
        <f t="shared" si="745"/>
        <v>0</v>
      </c>
      <c r="K836" s="17">
        <f t="shared" si="745"/>
        <v>0</v>
      </c>
      <c r="L836" s="17">
        <f t="shared" si="745"/>
        <v>0</v>
      </c>
      <c r="M836" s="17">
        <f t="shared" si="745"/>
        <v>0</v>
      </c>
      <c r="N836" s="17">
        <f t="shared" si="745"/>
        <v>0</v>
      </c>
      <c r="O836" s="17">
        <f t="shared" si="745"/>
        <v>0</v>
      </c>
      <c r="P836" s="17">
        <f t="shared" si="745"/>
        <v>0</v>
      </c>
      <c r="Q836" s="17">
        <f t="shared" si="745"/>
        <v>0</v>
      </c>
      <c r="R836" s="17">
        <f t="shared" si="745"/>
        <v>0</v>
      </c>
      <c r="S836" s="17">
        <f t="shared" si="745"/>
        <v>0</v>
      </c>
      <c r="T836" s="17">
        <f t="shared" si="745"/>
        <v>0</v>
      </c>
      <c r="U836" s="17">
        <f t="shared" si="745"/>
        <v>0</v>
      </c>
      <c r="V836" s="17">
        <f t="shared" si="745"/>
        <v>0</v>
      </c>
      <c r="W836" s="17">
        <f t="shared" si="745"/>
        <v>0</v>
      </c>
      <c r="X836" s="17"/>
      <c r="Y836" s="17"/>
      <c r="AB836" s="70" t="s">
        <v>46</v>
      </c>
      <c r="AC836" s="101">
        <v>0.2</v>
      </c>
      <c r="AD836" s="101">
        <v>0.2</v>
      </c>
      <c r="AE836" s="180">
        <v>0</v>
      </c>
      <c r="AF836" s="101">
        <v>0.2</v>
      </c>
      <c r="AG836" s="180">
        <v>0</v>
      </c>
      <c r="AH836" s="101">
        <v>1.9</v>
      </c>
      <c r="AI836" s="102">
        <v>0</v>
      </c>
      <c r="AJ836" s="102">
        <v>0</v>
      </c>
      <c r="AK836" s="181">
        <v>0</v>
      </c>
      <c r="AL836" s="102">
        <v>0</v>
      </c>
      <c r="AM836" s="102">
        <v>0</v>
      </c>
      <c r="AN836" s="102">
        <v>0</v>
      </c>
      <c r="AO836" s="102">
        <v>0</v>
      </c>
      <c r="AP836" s="102">
        <v>0</v>
      </c>
      <c r="AQ836" s="102">
        <v>0</v>
      </c>
      <c r="AR836" s="102">
        <v>0</v>
      </c>
      <c r="AS836" s="102">
        <v>0</v>
      </c>
      <c r="AT836" s="183">
        <v>0</v>
      </c>
      <c r="AU836" s="102">
        <v>0</v>
      </c>
      <c r="AV836" s="184">
        <v>0</v>
      </c>
    </row>
    <row r="837" spans="1:49" ht="15" customHeight="1" x14ac:dyDescent="0.3">
      <c r="A837" s="17"/>
      <c r="B837" s="70" t="s">
        <v>38</v>
      </c>
      <c r="C837" s="92"/>
      <c r="D837" s="17">
        <f t="shared" si="746"/>
        <v>0.91666666666666663</v>
      </c>
      <c r="E837" s="17">
        <f t="shared" si="747"/>
        <v>0.91666666666666663</v>
      </c>
      <c r="F837" s="17">
        <f t="shared" si="748"/>
        <v>0</v>
      </c>
      <c r="G837" s="17">
        <f t="shared" si="745"/>
        <v>0</v>
      </c>
      <c r="H837" s="17">
        <f t="shared" si="745"/>
        <v>0</v>
      </c>
      <c r="I837" s="17">
        <f t="shared" si="745"/>
        <v>0</v>
      </c>
      <c r="J837" s="17">
        <f t="shared" si="745"/>
        <v>0</v>
      </c>
      <c r="K837" s="17">
        <f t="shared" si="745"/>
        <v>0</v>
      </c>
      <c r="L837" s="17">
        <f t="shared" si="745"/>
        <v>0</v>
      </c>
      <c r="M837" s="17">
        <f t="shared" si="745"/>
        <v>0</v>
      </c>
      <c r="N837" s="17">
        <f t="shared" si="745"/>
        <v>0</v>
      </c>
      <c r="O837" s="17">
        <f t="shared" si="745"/>
        <v>188.83333333333334</v>
      </c>
      <c r="P837" s="17">
        <f t="shared" si="745"/>
        <v>4.583333333333333E-2</v>
      </c>
      <c r="Q837" s="17">
        <f t="shared" si="745"/>
        <v>2.1083333333333329</v>
      </c>
      <c r="R837" s="17">
        <f t="shared" si="745"/>
        <v>9.166666666666666E-2</v>
      </c>
      <c r="S837" s="17">
        <f t="shared" si="745"/>
        <v>0.45833333333333331</v>
      </c>
      <c r="T837" s="17">
        <f t="shared" si="745"/>
        <v>1.8333333333333333E-2</v>
      </c>
      <c r="U837" s="17">
        <f t="shared" si="745"/>
        <v>25.666666666666668</v>
      </c>
      <c r="V837" s="17">
        <f t="shared" si="745"/>
        <v>0</v>
      </c>
      <c r="W837" s="17">
        <f t="shared" si="745"/>
        <v>0</v>
      </c>
      <c r="X837" s="17"/>
      <c r="Y837" s="17"/>
      <c r="AB837" s="70" t="s">
        <v>38</v>
      </c>
      <c r="AC837" s="286">
        <v>1</v>
      </c>
      <c r="AD837" s="286">
        <v>1</v>
      </c>
      <c r="AE837" s="180">
        <v>0</v>
      </c>
      <c r="AF837" s="180">
        <v>0</v>
      </c>
      <c r="AG837" s="180">
        <v>0</v>
      </c>
      <c r="AH837" s="180">
        <v>0</v>
      </c>
      <c r="AI837" s="102">
        <v>0</v>
      </c>
      <c r="AJ837" s="102">
        <v>0</v>
      </c>
      <c r="AK837" s="181">
        <v>0</v>
      </c>
      <c r="AL837" s="102">
        <v>0</v>
      </c>
      <c r="AM837" s="102">
        <v>0</v>
      </c>
      <c r="AN837" s="102">
        <v>206</v>
      </c>
      <c r="AO837" s="182">
        <v>0.05</v>
      </c>
      <c r="AP837" s="103">
        <v>2.2999999999999998</v>
      </c>
      <c r="AQ837" s="103">
        <v>0.1</v>
      </c>
      <c r="AR837" s="103">
        <v>0.5</v>
      </c>
      <c r="AS837" s="182">
        <v>0.02</v>
      </c>
      <c r="AT837" s="188">
        <v>28</v>
      </c>
      <c r="AU837" s="102">
        <v>0</v>
      </c>
      <c r="AV837" s="184">
        <v>0</v>
      </c>
    </row>
    <row r="838" spans="1:49" x14ac:dyDescent="0.3">
      <c r="A838" s="17"/>
      <c r="B838" s="70" t="s">
        <v>39</v>
      </c>
      <c r="C838" s="92"/>
      <c r="D838" s="17">
        <f t="shared" si="746"/>
        <v>22</v>
      </c>
      <c r="E838" s="17">
        <f t="shared" si="747"/>
        <v>22</v>
      </c>
      <c r="F838" s="17">
        <f t="shared" si="748"/>
        <v>0</v>
      </c>
      <c r="G838" s="17">
        <f t="shared" si="745"/>
        <v>0</v>
      </c>
      <c r="H838" s="17">
        <f t="shared" si="745"/>
        <v>0</v>
      </c>
      <c r="I838" s="17">
        <f t="shared" si="745"/>
        <v>0</v>
      </c>
      <c r="J838" s="17">
        <f t="shared" si="745"/>
        <v>0</v>
      </c>
      <c r="K838" s="17">
        <f t="shared" si="745"/>
        <v>0</v>
      </c>
      <c r="L838" s="17">
        <f t="shared" si="745"/>
        <v>0</v>
      </c>
      <c r="M838" s="17">
        <f t="shared" si="745"/>
        <v>0</v>
      </c>
      <c r="N838" s="17">
        <f t="shared" si="745"/>
        <v>0</v>
      </c>
      <c r="O838" s="17">
        <f t="shared" si="745"/>
        <v>0</v>
      </c>
      <c r="P838" s="17">
        <f t="shared" si="745"/>
        <v>0</v>
      </c>
      <c r="Q838" s="17">
        <f t="shared" si="745"/>
        <v>0</v>
      </c>
      <c r="R838" s="17">
        <f t="shared" si="745"/>
        <v>0</v>
      </c>
      <c r="S838" s="17">
        <f t="shared" si="745"/>
        <v>0</v>
      </c>
      <c r="T838" s="17">
        <f t="shared" si="745"/>
        <v>0</v>
      </c>
      <c r="U838" s="17">
        <f t="shared" si="745"/>
        <v>0</v>
      </c>
      <c r="V838" s="17">
        <f t="shared" si="745"/>
        <v>0</v>
      </c>
      <c r="W838" s="17">
        <f t="shared" si="745"/>
        <v>0</v>
      </c>
      <c r="X838" s="17"/>
      <c r="Y838" s="17"/>
      <c r="AB838" s="70" t="s">
        <v>39</v>
      </c>
      <c r="AC838" s="180">
        <v>24</v>
      </c>
      <c r="AD838" s="180">
        <v>24</v>
      </c>
      <c r="AE838" s="180">
        <v>0</v>
      </c>
      <c r="AF838" s="180">
        <v>0</v>
      </c>
      <c r="AG838" s="180">
        <v>0</v>
      </c>
      <c r="AH838" s="180">
        <v>0</v>
      </c>
      <c r="AI838" s="102">
        <v>0</v>
      </c>
      <c r="AJ838" s="102">
        <v>0</v>
      </c>
      <c r="AK838" s="181">
        <v>0</v>
      </c>
      <c r="AL838" s="102">
        <v>0</v>
      </c>
      <c r="AM838" s="102">
        <v>0</v>
      </c>
      <c r="AN838" s="102">
        <v>0</v>
      </c>
      <c r="AO838" s="102">
        <v>0</v>
      </c>
      <c r="AP838" s="102">
        <v>0</v>
      </c>
      <c r="AQ838" s="102">
        <v>0</v>
      </c>
      <c r="AR838" s="102">
        <v>0</v>
      </c>
      <c r="AS838" s="102">
        <v>0</v>
      </c>
      <c r="AT838" s="183">
        <v>0</v>
      </c>
      <c r="AU838" s="102">
        <v>0</v>
      </c>
      <c r="AV838" s="184">
        <v>0</v>
      </c>
    </row>
    <row r="839" spans="1:49" ht="15" customHeight="1" x14ac:dyDescent="0.3">
      <c r="A839" s="17"/>
      <c r="B839" s="150" t="s">
        <v>88</v>
      </c>
      <c r="C839" s="92"/>
      <c r="D839" s="17">
        <f t="shared" ref="D839" si="749">C$313*AC839/AD$322</f>
        <v>0</v>
      </c>
      <c r="E839" s="17">
        <f t="shared" si="747"/>
        <v>73.24166666666666</v>
      </c>
      <c r="F839" s="17">
        <f t="shared" si="748"/>
        <v>0</v>
      </c>
      <c r="G839" s="17">
        <f t="shared" si="745"/>
        <v>0</v>
      </c>
      <c r="H839" s="17">
        <f t="shared" si="745"/>
        <v>0</v>
      </c>
      <c r="I839" s="17">
        <f t="shared" si="745"/>
        <v>0</v>
      </c>
      <c r="J839" s="17">
        <f t="shared" si="745"/>
        <v>0</v>
      </c>
      <c r="K839" s="17">
        <f t="shared" si="745"/>
        <v>0</v>
      </c>
      <c r="L839" s="17">
        <f t="shared" si="745"/>
        <v>0</v>
      </c>
      <c r="M839" s="17">
        <f t="shared" si="745"/>
        <v>0</v>
      </c>
      <c r="N839" s="17">
        <f t="shared" si="745"/>
        <v>0</v>
      </c>
      <c r="O839" s="17">
        <f t="shared" si="745"/>
        <v>0</v>
      </c>
      <c r="P839" s="17">
        <f t="shared" si="745"/>
        <v>0</v>
      </c>
      <c r="Q839" s="17">
        <f t="shared" si="745"/>
        <v>0</v>
      </c>
      <c r="R839" s="17">
        <f t="shared" si="745"/>
        <v>0</v>
      </c>
      <c r="S839" s="17">
        <f t="shared" si="745"/>
        <v>0</v>
      </c>
      <c r="T839" s="17">
        <f t="shared" si="745"/>
        <v>0</v>
      </c>
      <c r="U839" s="17">
        <f t="shared" si="745"/>
        <v>0</v>
      </c>
      <c r="V839" s="17">
        <f t="shared" si="745"/>
        <v>0</v>
      </c>
      <c r="W839" s="17">
        <f t="shared" si="745"/>
        <v>0</v>
      </c>
      <c r="X839" s="17"/>
      <c r="Y839" s="17"/>
      <c r="AB839" s="150" t="s">
        <v>88</v>
      </c>
      <c r="AC839" s="189"/>
      <c r="AD839" s="190">
        <v>79.900000000000006</v>
      </c>
      <c r="AE839" s="189"/>
      <c r="AF839" s="189"/>
      <c r="AG839" s="189"/>
      <c r="AH839" s="189"/>
      <c r="AI839" s="17"/>
      <c r="AJ839" s="17"/>
      <c r="AK839" s="17"/>
      <c r="AL839" s="17"/>
      <c r="AM839" s="17"/>
      <c r="AN839" s="17"/>
      <c r="AO839" s="17"/>
      <c r="AP839" s="17"/>
      <c r="AQ839" s="17"/>
      <c r="AR839" s="17"/>
      <c r="AS839" s="17"/>
      <c r="AT839" s="17"/>
      <c r="AU839" s="17"/>
      <c r="AV839" s="17"/>
    </row>
    <row r="840" spans="1:49" x14ac:dyDescent="0.3">
      <c r="A840" s="17"/>
      <c r="B840" s="69" t="s">
        <v>40</v>
      </c>
      <c r="C840" s="92"/>
      <c r="D840" s="17"/>
      <c r="E840" s="17"/>
      <c r="F840" s="18">
        <f>SUM(F832:F839)</f>
        <v>4.7666666666666666</v>
      </c>
      <c r="G840" s="18">
        <f t="shared" ref="G840:W840" si="750">SUM(G832:G839)</f>
        <v>1.6500000000000001</v>
      </c>
      <c r="H840" s="18">
        <f t="shared" si="750"/>
        <v>31.166666666666668</v>
      </c>
      <c r="I840" s="18">
        <f t="shared" si="750"/>
        <v>158.21666666666667</v>
      </c>
      <c r="J840" s="18">
        <f t="shared" si="750"/>
        <v>6.4166666666666664E-2</v>
      </c>
      <c r="K840" s="18">
        <f t="shared" si="750"/>
        <v>2.75E-2</v>
      </c>
      <c r="L840" s="18">
        <f t="shared" si="750"/>
        <v>3.7124999999999999</v>
      </c>
      <c r="M840" s="18">
        <f t="shared" si="750"/>
        <v>1.8333333333333333E-2</v>
      </c>
      <c r="N840" s="18">
        <f t="shared" si="750"/>
        <v>0</v>
      </c>
      <c r="O840" s="18">
        <f t="shared" si="750"/>
        <v>190.20833333333334</v>
      </c>
      <c r="P840" s="18">
        <f t="shared" si="750"/>
        <v>52.653333333333336</v>
      </c>
      <c r="Q840" s="18">
        <f t="shared" si="750"/>
        <v>9.9916666666666671</v>
      </c>
      <c r="R840" s="18">
        <f t="shared" si="750"/>
        <v>6.9666666666666668</v>
      </c>
      <c r="S840" s="18">
        <f t="shared" si="750"/>
        <v>39.508333333333333</v>
      </c>
      <c r="T840" s="18">
        <f t="shared" si="750"/>
        <v>0.53166666666666673</v>
      </c>
      <c r="U840" s="18">
        <f t="shared" si="750"/>
        <v>26.400000000000002</v>
      </c>
      <c r="V840" s="18">
        <f t="shared" si="750"/>
        <v>2.3833333333333333</v>
      </c>
      <c r="W840" s="18">
        <f t="shared" si="750"/>
        <v>10.083333333333334</v>
      </c>
      <c r="X840" s="17"/>
      <c r="Y840" s="17"/>
      <c r="AB840" s="69" t="s">
        <v>40</v>
      </c>
      <c r="AC840" s="126"/>
      <c r="AD840" s="191">
        <v>60</v>
      </c>
      <c r="AE840" s="192">
        <v>5.2</v>
      </c>
      <c r="AF840" s="192">
        <v>1.8</v>
      </c>
      <c r="AG840" s="191">
        <v>34</v>
      </c>
      <c r="AH840" s="192">
        <v>172.6</v>
      </c>
      <c r="AI840" s="193">
        <v>7.0000000000000007E-2</v>
      </c>
      <c r="AJ840" s="193">
        <v>0.03</v>
      </c>
      <c r="AK840" s="194">
        <v>4.05</v>
      </c>
      <c r="AL840" s="193">
        <v>0.02</v>
      </c>
      <c r="AM840" s="195">
        <v>0</v>
      </c>
      <c r="AN840" s="195">
        <v>207</v>
      </c>
      <c r="AO840" s="196">
        <v>57.5</v>
      </c>
      <c r="AP840" s="195">
        <v>11</v>
      </c>
      <c r="AQ840" s="196">
        <v>7.6</v>
      </c>
      <c r="AR840" s="195">
        <v>43</v>
      </c>
      <c r="AS840" s="193">
        <v>0.57999999999999996</v>
      </c>
      <c r="AT840" s="197">
        <v>29</v>
      </c>
      <c r="AU840" s="196">
        <v>2.6</v>
      </c>
      <c r="AV840" s="198">
        <v>11</v>
      </c>
    </row>
    <row r="841" spans="1:49" x14ac:dyDescent="0.3">
      <c r="A841" s="17" t="s">
        <v>177</v>
      </c>
      <c r="B841" s="17"/>
      <c r="C841" s="92">
        <v>180</v>
      </c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 t="s">
        <v>96</v>
      </c>
      <c r="Y841" s="17">
        <v>37</v>
      </c>
      <c r="AA841" t="s">
        <v>175</v>
      </c>
      <c r="AB841" s="17"/>
      <c r="AC841" s="17"/>
      <c r="AD841" s="17"/>
      <c r="AE841" s="17"/>
      <c r="AF841" s="17"/>
      <c r="AG841" s="17"/>
      <c r="AH841" s="17"/>
      <c r="AI841" s="17"/>
      <c r="AJ841" s="17"/>
      <c r="AK841" s="17"/>
      <c r="AL841" s="17"/>
      <c r="AM841" s="17"/>
      <c r="AN841" s="17"/>
      <c r="AO841" s="17"/>
      <c r="AP841" s="17"/>
      <c r="AQ841" s="17"/>
      <c r="AR841" s="17"/>
      <c r="AS841" s="17"/>
      <c r="AT841" s="17"/>
      <c r="AU841" s="17"/>
      <c r="AV841" s="17"/>
      <c r="AW841" t="s">
        <v>114</v>
      </c>
    </row>
    <row r="842" spans="1:49" x14ac:dyDescent="0.3">
      <c r="A842" s="17"/>
      <c r="B842" s="17" t="s">
        <v>176</v>
      </c>
      <c r="C842" s="92"/>
      <c r="D842" s="17">
        <f>C841*AC842/AD843</f>
        <v>184.5</v>
      </c>
      <c r="E842" s="17">
        <f>C841*AD842/AD843</f>
        <v>180</v>
      </c>
      <c r="F842" s="17">
        <f>C841*AE842/AD843</f>
        <v>5.22</v>
      </c>
      <c r="G842" s="17">
        <f>C841*AF842/AD843</f>
        <v>4.5</v>
      </c>
      <c r="H842" s="17">
        <f>C841*AG842/AD843</f>
        <v>8.64</v>
      </c>
      <c r="I842" s="17">
        <f>C841*AH842/AD843</f>
        <v>95.94</v>
      </c>
      <c r="J842" s="17">
        <f>C841*AI842/AD843</f>
        <v>0</v>
      </c>
      <c r="K842" s="17">
        <f>C841*AJ842/AD843</f>
        <v>0</v>
      </c>
      <c r="L842" s="17">
        <f>C841*AK842/AD843</f>
        <v>0</v>
      </c>
      <c r="M842" s="17">
        <f>C841*AL842/AD843</f>
        <v>0</v>
      </c>
      <c r="N842" s="17">
        <f>C841*AM842/AD843</f>
        <v>0</v>
      </c>
      <c r="O842" s="17">
        <f>C841*AN842/AD843</f>
        <v>0</v>
      </c>
      <c r="P842" s="17">
        <f>C841*AO842/AD843</f>
        <v>0</v>
      </c>
      <c r="Q842" s="17">
        <f>C841*AP842/AD843</f>
        <v>0</v>
      </c>
      <c r="R842" s="17">
        <f>C841*AQ842/AD843</f>
        <v>0</v>
      </c>
      <c r="S842" s="17">
        <f>C841*AR842/AD843</f>
        <v>0</v>
      </c>
      <c r="T842" s="17">
        <f>C841*AS842/AD843</f>
        <v>0</v>
      </c>
      <c r="U842" s="17">
        <f>C841*AT842/AD843</f>
        <v>0</v>
      </c>
      <c r="V842" s="17">
        <f>C841*AU842/AD843</f>
        <v>0</v>
      </c>
      <c r="W842" s="17">
        <f>C841*AV842/AD843</f>
        <v>0</v>
      </c>
      <c r="X842" s="17"/>
      <c r="Y842" s="17"/>
      <c r="AB842" s="17" t="s">
        <v>176</v>
      </c>
      <c r="AC842" s="17">
        <v>205</v>
      </c>
      <c r="AD842" s="102">
        <v>200</v>
      </c>
      <c r="AE842" s="103">
        <v>5.8</v>
      </c>
      <c r="AF842" s="102">
        <v>5</v>
      </c>
      <c r="AG842" s="103">
        <v>9.6</v>
      </c>
      <c r="AH842" s="103">
        <v>106.6</v>
      </c>
      <c r="AI842" s="17"/>
      <c r="AJ842" s="17"/>
      <c r="AK842" s="17"/>
      <c r="AL842" s="17"/>
      <c r="AM842" s="17"/>
      <c r="AN842" s="17"/>
      <c r="AO842" s="17"/>
      <c r="AP842" s="17"/>
      <c r="AQ842" s="17"/>
      <c r="AR842" s="17"/>
      <c r="AS842" s="17"/>
      <c r="AT842" s="17"/>
      <c r="AU842" s="17"/>
      <c r="AV842" s="17"/>
    </row>
    <row r="843" spans="1:49" x14ac:dyDescent="0.3">
      <c r="A843" s="17"/>
      <c r="B843" s="69" t="s">
        <v>40</v>
      </c>
      <c r="C843" s="92"/>
      <c r="D843" s="17"/>
      <c r="E843" s="17"/>
      <c r="F843" s="18">
        <f>SUM(F842)</f>
        <v>5.22</v>
      </c>
      <c r="G843" s="18">
        <f t="shared" ref="G843:W843" si="751">SUM(G842)</f>
        <v>4.5</v>
      </c>
      <c r="H843" s="18">
        <f t="shared" si="751"/>
        <v>8.64</v>
      </c>
      <c r="I843" s="18">
        <f t="shared" si="751"/>
        <v>95.94</v>
      </c>
      <c r="J843" s="18">
        <f t="shared" si="751"/>
        <v>0</v>
      </c>
      <c r="K843" s="18">
        <f t="shared" si="751"/>
        <v>0</v>
      </c>
      <c r="L843" s="18">
        <f t="shared" si="751"/>
        <v>0</v>
      </c>
      <c r="M843" s="18">
        <f t="shared" si="751"/>
        <v>0</v>
      </c>
      <c r="N843" s="18">
        <f t="shared" si="751"/>
        <v>0</v>
      </c>
      <c r="O843" s="18">
        <f t="shared" si="751"/>
        <v>0</v>
      </c>
      <c r="P843" s="18">
        <f t="shared" si="751"/>
        <v>0</v>
      </c>
      <c r="Q843" s="18">
        <f t="shared" si="751"/>
        <v>0</v>
      </c>
      <c r="R843" s="18">
        <f t="shared" si="751"/>
        <v>0</v>
      </c>
      <c r="S843" s="18">
        <f t="shared" si="751"/>
        <v>0</v>
      </c>
      <c r="T843" s="18">
        <f t="shared" si="751"/>
        <v>0</v>
      </c>
      <c r="U843" s="18">
        <f t="shared" si="751"/>
        <v>0</v>
      </c>
      <c r="V843" s="18">
        <f t="shared" si="751"/>
        <v>0</v>
      </c>
      <c r="W843" s="18">
        <f t="shared" si="751"/>
        <v>0</v>
      </c>
      <c r="X843" s="17"/>
      <c r="Y843" s="17"/>
      <c r="AB843" s="69" t="s">
        <v>40</v>
      </c>
      <c r="AD843">
        <v>200</v>
      </c>
      <c r="AE843">
        <v>5.8</v>
      </c>
      <c r="AF843">
        <v>5</v>
      </c>
      <c r="AG843">
        <v>9.6</v>
      </c>
      <c r="AH843">
        <v>106.6</v>
      </c>
    </row>
    <row r="844" spans="1:49" x14ac:dyDescent="0.3">
      <c r="A844" s="17" t="s">
        <v>95</v>
      </c>
      <c r="B844" s="17"/>
      <c r="C844" s="92">
        <v>30</v>
      </c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 t="s">
        <v>96</v>
      </c>
      <c r="Y844" s="17">
        <v>4</v>
      </c>
      <c r="AA844" s="17" t="s">
        <v>95</v>
      </c>
      <c r="AB844" s="17"/>
      <c r="AC844" s="17"/>
      <c r="AD844" s="17"/>
      <c r="AE844" s="17"/>
      <c r="AF844" s="17"/>
      <c r="AG844" s="17"/>
      <c r="AH844" s="17"/>
      <c r="AI844" s="17"/>
      <c r="AJ844" s="17"/>
      <c r="AK844" s="17"/>
      <c r="AL844" s="17"/>
      <c r="AM844" s="17"/>
      <c r="AN844" s="17"/>
      <c r="AO844" s="17"/>
      <c r="AP844" s="17"/>
      <c r="AQ844" s="17"/>
      <c r="AR844" s="17"/>
      <c r="AS844" s="17"/>
      <c r="AT844" s="17"/>
      <c r="AU844" s="17"/>
      <c r="AV844" s="17"/>
      <c r="AW844" t="s">
        <v>96</v>
      </c>
    </row>
    <row r="845" spans="1:49" x14ac:dyDescent="0.3">
      <c r="A845" s="17"/>
      <c r="B845" s="17" t="s">
        <v>95</v>
      </c>
      <c r="C845" s="92"/>
      <c r="D845" s="17">
        <f>C844*AC845/AD846</f>
        <v>30</v>
      </c>
      <c r="E845" s="17">
        <f>C844*AD845/AD846</f>
        <v>30</v>
      </c>
      <c r="F845" s="17">
        <f>C844*AE845/AD846</f>
        <v>2.25</v>
      </c>
      <c r="G845" s="17">
        <f>C844*AF845/AD846</f>
        <v>0.3</v>
      </c>
      <c r="H845" s="17">
        <f>C844*AG845/AD846</f>
        <v>15</v>
      </c>
      <c r="I845" s="17">
        <f>C844*AH845/AD846</f>
        <v>72</v>
      </c>
      <c r="J845" s="17">
        <f>C844*AI845/AD846</f>
        <v>0</v>
      </c>
      <c r="K845" s="17">
        <f>C844*AJ845/AD846</f>
        <v>0</v>
      </c>
      <c r="L845" s="17">
        <f>C844*AK845/AD846</f>
        <v>0</v>
      </c>
      <c r="M845" s="17">
        <f>C844*AL845/AD846</f>
        <v>0</v>
      </c>
      <c r="N845" s="17">
        <f>C844*AM845/AD846</f>
        <v>0</v>
      </c>
      <c r="O845" s="17">
        <f>C844*AN845/AD846</f>
        <v>0</v>
      </c>
      <c r="P845" s="17">
        <f>C844*AO845/AD846</f>
        <v>0</v>
      </c>
      <c r="Q845" s="17">
        <f>C844*AP845/AD846</f>
        <v>0</v>
      </c>
      <c r="R845" s="17">
        <f>C844*AQ845/AD846</f>
        <v>0</v>
      </c>
      <c r="S845" s="17">
        <f>C844*AR845/AD846</f>
        <v>0</v>
      </c>
      <c r="T845" s="17">
        <f>C844*AS845/AD846</f>
        <v>0</v>
      </c>
      <c r="U845" s="17">
        <f>C844*AT845/AD846</f>
        <v>0</v>
      </c>
      <c r="V845" s="17">
        <f>C844*AU845/AD846</f>
        <v>0</v>
      </c>
      <c r="W845" s="17">
        <f>C844*AV845/AD846</f>
        <v>0</v>
      </c>
      <c r="X845" s="17"/>
      <c r="Y845" s="17"/>
      <c r="AA845" s="17"/>
      <c r="AB845" s="17" t="s">
        <v>95</v>
      </c>
      <c r="AC845" s="17">
        <v>100</v>
      </c>
      <c r="AD845" s="17">
        <v>100</v>
      </c>
      <c r="AE845" s="17">
        <v>7.5</v>
      </c>
      <c r="AF845" s="17">
        <v>1</v>
      </c>
      <c r="AG845" s="17">
        <v>50</v>
      </c>
      <c r="AH845" s="17">
        <v>240</v>
      </c>
      <c r="AI845" s="17"/>
      <c r="AJ845" s="17"/>
      <c r="AK845" s="17"/>
      <c r="AL845" s="17"/>
      <c r="AM845" s="17"/>
      <c r="AN845" s="17"/>
      <c r="AO845" s="17"/>
      <c r="AP845" s="17"/>
      <c r="AQ845" s="17"/>
      <c r="AR845" s="17"/>
      <c r="AS845" s="17"/>
      <c r="AT845" s="17"/>
      <c r="AU845" s="17"/>
      <c r="AV845" s="17"/>
    </row>
    <row r="846" spans="1:49" x14ac:dyDescent="0.3">
      <c r="A846" s="17"/>
      <c r="B846" s="69" t="s">
        <v>40</v>
      </c>
      <c r="C846" s="96"/>
      <c r="D846" s="17"/>
      <c r="E846" s="17"/>
      <c r="F846" s="17">
        <f>SUM(F845)</f>
        <v>2.25</v>
      </c>
      <c r="G846" s="17">
        <f t="shared" ref="G846:W846" si="752">SUM(G845)</f>
        <v>0.3</v>
      </c>
      <c r="H846" s="17">
        <f t="shared" si="752"/>
        <v>15</v>
      </c>
      <c r="I846" s="17">
        <f t="shared" si="752"/>
        <v>72</v>
      </c>
      <c r="J846" s="17">
        <f t="shared" si="752"/>
        <v>0</v>
      </c>
      <c r="K846" s="17">
        <f t="shared" si="752"/>
        <v>0</v>
      </c>
      <c r="L846" s="17">
        <f t="shared" si="752"/>
        <v>0</v>
      </c>
      <c r="M846" s="17">
        <f t="shared" si="752"/>
        <v>0</v>
      </c>
      <c r="N846" s="17">
        <f t="shared" si="752"/>
        <v>0</v>
      </c>
      <c r="O846" s="17">
        <f t="shared" si="752"/>
        <v>0</v>
      </c>
      <c r="P846" s="17">
        <f t="shared" si="752"/>
        <v>0</v>
      </c>
      <c r="Q846" s="17">
        <f t="shared" si="752"/>
        <v>0</v>
      </c>
      <c r="R846" s="17">
        <f t="shared" si="752"/>
        <v>0</v>
      </c>
      <c r="S846" s="17">
        <f t="shared" si="752"/>
        <v>0</v>
      </c>
      <c r="T846" s="17">
        <f t="shared" si="752"/>
        <v>0</v>
      </c>
      <c r="U846" s="17">
        <f t="shared" si="752"/>
        <v>0</v>
      </c>
      <c r="V846" s="17">
        <f t="shared" si="752"/>
        <v>0</v>
      </c>
      <c r="W846" s="17">
        <f t="shared" si="752"/>
        <v>0</v>
      </c>
      <c r="X846" s="17"/>
      <c r="Y846" s="17"/>
      <c r="AA846" s="17"/>
      <c r="AB846" s="69" t="s">
        <v>40</v>
      </c>
      <c r="AC846" s="17"/>
      <c r="AD846" s="17">
        <v>100</v>
      </c>
      <c r="AE846" s="17"/>
      <c r="AF846" s="17"/>
      <c r="AG846" s="17"/>
      <c r="AH846" s="17"/>
      <c r="AI846" s="17"/>
      <c r="AJ846" s="17"/>
      <c r="AK846" s="17"/>
      <c r="AL846" s="17"/>
      <c r="AM846" s="17"/>
      <c r="AN846" s="17"/>
      <c r="AO846" s="17"/>
      <c r="AP846" s="17"/>
      <c r="AQ846" s="17"/>
      <c r="AR846" s="17"/>
      <c r="AS846" s="17"/>
      <c r="AT846" s="17"/>
      <c r="AU846" s="17"/>
      <c r="AV846" s="17"/>
    </row>
    <row r="847" spans="1:49" ht="18" x14ac:dyDescent="0.35">
      <c r="A847" s="110" t="s">
        <v>178</v>
      </c>
      <c r="B847" s="110"/>
      <c r="C847" s="119">
        <f>SUM(C816:C846)</f>
        <v>455</v>
      </c>
      <c r="D847" s="119">
        <f t="shared" ref="D847:E847" si="753">SUM(D816:D846)</f>
        <v>794.94166666666661</v>
      </c>
      <c r="E847" s="119">
        <f t="shared" si="753"/>
        <v>801.80833333333339</v>
      </c>
      <c r="F847" s="134">
        <f>SUM(F830+F840+F843+F846+F827)</f>
        <v>20.911666666666665</v>
      </c>
      <c r="G847" s="134">
        <f t="shared" ref="G847:W847" si="754">SUM(G830+G840+G843+G846+G827)</f>
        <v>14.825000000000001</v>
      </c>
      <c r="H847" s="134">
        <f t="shared" si="754"/>
        <v>69.856666666666669</v>
      </c>
      <c r="I847" s="134">
        <f t="shared" si="754"/>
        <v>496.00666666666666</v>
      </c>
      <c r="J847" s="134">
        <f t="shared" si="754"/>
        <v>0.10916666666666666</v>
      </c>
      <c r="K847" s="134">
        <f t="shared" si="754"/>
        <v>0.23</v>
      </c>
      <c r="L847" s="134">
        <f t="shared" si="754"/>
        <v>190.8125</v>
      </c>
      <c r="M847" s="134">
        <f t="shared" si="754"/>
        <v>0.98583333333333345</v>
      </c>
      <c r="N847" s="134">
        <f t="shared" si="754"/>
        <v>31.912500000000001</v>
      </c>
      <c r="O847" s="134">
        <f t="shared" si="754"/>
        <v>397.33333333333337</v>
      </c>
      <c r="P847" s="134">
        <f t="shared" si="754"/>
        <v>603.65333333333331</v>
      </c>
      <c r="Q847" s="134">
        <f t="shared" si="754"/>
        <v>111.24166666666667</v>
      </c>
      <c r="R847" s="134">
        <f t="shared" si="754"/>
        <v>44.166666666666671</v>
      </c>
      <c r="S847" s="134">
        <f t="shared" si="754"/>
        <v>169.63333333333333</v>
      </c>
      <c r="T847" s="134">
        <f t="shared" si="754"/>
        <v>2.6516666666666664</v>
      </c>
      <c r="U847" s="134">
        <f t="shared" si="754"/>
        <v>59.775000000000006</v>
      </c>
      <c r="V847" s="134">
        <f t="shared" si="754"/>
        <v>13.895833333333334</v>
      </c>
      <c r="W847" s="134">
        <f t="shared" si="754"/>
        <v>61.833333333333336</v>
      </c>
      <c r="X847" s="237"/>
      <c r="Y847" s="112"/>
    </row>
    <row r="848" spans="1:49" ht="18" x14ac:dyDescent="0.35">
      <c r="A848" s="110" t="s">
        <v>245</v>
      </c>
      <c r="B848" s="110"/>
      <c r="C848" s="119">
        <f>C847+C814+C769+C764</f>
        <v>1519</v>
      </c>
      <c r="D848" s="119">
        <f t="shared" ref="D848:W848" si="755">D847+D814+D769+D764</f>
        <v>2191.0533333333333</v>
      </c>
      <c r="E848" s="119">
        <f t="shared" si="755"/>
        <v>2131.4209999999998</v>
      </c>
      <c r="F848" s="119">
        <f t="shared" si="755"/>
        <v>58.375</v>
      </c>
      <c r="G848" s="119">
        <f t="shared" si="755"/>
        <v>49.089000000000006</v>
      </c>
      <c r="H848" s="119">
        <f t="shared" si="755"/>
        <v>182.53300000000002</v>
      </c>
      <c r="I848" s="119">
        <f t="shared" si="755"/>
        <v>1426.9473333333333</v>
      </c>
      <c r="J848" s="119">
        <f t="shared" si="755"/>
        <v>0.35296666666666665</v>
      </c>
      <c r="K848" s="119">
        <f t="shared" si="755"/>
        <v>0.60030000000000006</v>
      </c>
      <c r="L848" s="119">
        <f t="shared" si="755"/>
        <v>448.10829999999999</v>
      </c>
      <c r="M848" s="119">
        <f t="shared" si="755"/>
        <v>1.1830000000000003</v>
      </c>
      <c r="N848" s="119">
        <f t="shared" si="755"/>
        <v>49.982199999999999</v>
      </c>
      <c r="O848" s="119">
        <f t="shared" si="755"/>
        <v>782.52066666666667</v>
      </c>
      <c r="P848" s="119">
        <f t="shared" si="755"/>
        <v>1535.6151666666667</v>
      </c>
      <c r="Q848" s="119">
        <f t="shared" si="755"/>
        <v>320.59800000000001</v>
      </c>
      <c r="R848" s="119">
        <f t="shared" si="755"/>
        <v>176.28733333333335</v>
      </c>
      <c r="S848" s="119">
        <f t="shared" si="755"/>
        <v>583.77</v>
      </c>
      <c r="T848" s="119">
        <f t="shared" si="755"/>
        <v>8.701666666666668</v>
      </c>
      <c r="U848" s="119">
        <f t="shared" si="755"/>
        <v>120.46466666666667</v>
      </c>
      <c r="V848" s="119">
        <f t="shared" si="755"/>
        <v>20.093233333333337</v>
      </c>
      <c r="W848" s="119">
        <f t="shared" si="755"/>
        <v>189.38433333333333</v>
      </c>
      <c r="X848" s="110"/>
      <c r="Y848" s="110"/>
    </row>
    <row r="849" spans="1:49" ht="18" x14ac:dyDescent="0.35">
      <c r="A849" s="110" t="s">
        <v>246</v>
      </c>
      <c r="B849" s="110"/>
      <c r="C849" s="119"/>
      <c r="D849" s="110"/>
      <c r="E849" s="110"/>
      <c r="F849" s="110"/>
      <c r="G849" s="110"/>
      <c r="H849" s="110"/>
      <c r="I849" s="110"/>
      <c r="J849" s="110"/>
      <c r="K849" s="110"/>
      <c r="L849" s="110"/>
      <c r="M849" s="110"/>
      <c r="N849" s="110"/>
      <c r="O849" s="110"/>
      <c r="P849" s="110"/>
      <c r="Q849" s="110"/>
      <c r="R849" s="110"/>
      <c r="S849" s="110"/>
      <c r="T849" s="110"/>
      <c r="U849" s="110"/>
      <c r="V849" s="110"/>
      <c r="W849" s="110"/>
      <c r="X849" s="110"/>
      <c r="Y849" s="110"/>
    </row>
    <row r="850" spans="1:49" ht="18" x14ac:dyDescent="0.35">
      <c r="A850" s="110" t="s">
        <v>0</v>
      </c>
      <c r="B850" s="112"/>
      <c r="C850" s="213"/>
      <c r="D850" s="112"/>
      <c r="E850" s="112"/>
      <c r="F850" s="112"/>
      <c r="G850" s="112"/>
      <c r="H850" s="112"/>
      <c r="I850" s="112"/>
      <c r="J850" s="112"/>
      <c r="K850" s="112"/>
      <c r="L850" s="112"/>
      <c r="M850" s="112"/>
      <c r="N850" s="112"/>
      <c r="O850" s="112"/>
      <c r="P850" s="112"/>
      <c r="Q850" s="112"/>
      <c r="R850" s="112"/>
      <c r="S850" s="112"/>
      <c r="T850" s="112"/>
      <c r="U850" s="112"/>
      <c r="V850" s="112"/>
      <c r="W850" s="112"/>
      <c r="X850" s="112"/>
      <c r="Y850" s="112"/>
    </row>
    <row r="851" spans="1:49" x14ac:dyDescent="0.3">
      <c r="A851" s="17" t="s">
        <v>155</v>
      </c>
      <c r="B851" s="17"/>
      <c r="C851" s="92">
        <v>150</v>
      </c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 t="s">
        <v>156</v>
      </c>
      <c r="Y851" s="17">
        <v>28</v>
      </c>
      <c r="AA851" t="s">
        <v>155</v>
      </c>
      <c r="AW851" t="s">
        <v>156</v>
      </c>
    </row>
    <row r="852" spans="1:49" ht="15" customHeight="1" x14ac:dyDescent="0.3">
      <c r="A852" s="17"/>
      <c r="B852" s="70" t="s">
        <v>63</v>
      </c>
      <c r="C852" s="92"/>
      <c r="D852" s="17">
        <f>C$851*AC852/AD$859</f>
        <v>11.25</v>
      </c>
      <c r="E852" s="17">
        <f>C$851*AD852/AD$859</f>
        <v>11.25</v>
      </c>
      <c r="F852" s="17">
        <f>$C$851*AE852/$AD$859</f>
        <v>0.75</v>
      </c>
      <c r="G852" s="17">
        <f t="shared" ref="G852:W858" si="756">$C$851*AF852/$AD$859</f>
        <v>0.125</v>
      </c>
      <c r="H852" s="17">
        <f t="shared" si="756"/>
        <v>7.625</v>
      </c>
      <c r="I852" s="17">
        <f t="shared" si="756"/>
        <v>34.125</v>
      </c>
      <c r="J852" s="17">
        <f t="shared" si="756"/>
        <v>1.2500000000000001E-2</v>
      </c>
      <c r="K852" s="17">
        <f t="shared" si="756"/>
        <v>0</v>
      </c>
      <c r="L852" s="17">
        <f t="shared" si="756"/>
        <v>0</v>
      </c>
      <c r="M852" s="17">
        <f t="shared" si="756"/>
        <v>0</v>
      </c>
      <c r="N852" s="17">
        <f t="shared" si="756"/>
        <v>0</v>
      </c>
      <c r="O852" s="17">
        <f t="shared" si="756"/>
        <v>1</v>
      </c>
      <c r="P852" s="17">
        <f t="shared" si="756"/>
        <v>9.375</v>
      </c>
      <c r="Q852" s="17">
        <f t="shared" si="756"/>
        <v>0.75</v>
      </c>
      <c r="R852" s="17">
        <f t="shared" si="756"/>
        <v>4.875</v>
      </c>
      <c r="S852" s="17">
        <f t="shared" si="756"/>
        <v>15</v>
      </c>
      <c r="T852" s="17">
        <f t="shared" si="756"/>
        <v>0.1</v>
      </c>
      <c r="U852" s="17">
        <f t="shared" si="756"/>
        <v>0.125</v>
      </c>
      <c r="V852" s="17">
        <f t="shared" si="756"/>
        <v>1.5</v>
      </c>
      <c r="W852" s="17">
        <f t="shared" si="756"/>
        <v>5.625</v>
      </c>
      <c r="X852" s="17"/>
      <c r="Y852" s="17"/>
      <c r="AB852" s="86" t="s">
        <v>63</v>
      </c>
      <c r="AC852" s="57">
        <v>9</v>
      </c>
      <c r="AD852" s="57">
        <v>9</v>
      </c>
      <c r="AE852" s="56">
        <v>0.6</v>
      </c>
      <c r="AF852" s="56">
        <v>0.1</v>
      </c>
      <c r="AG852" s="56">
        <v>6.1</v>
      </c>
      <c r="AH852" s="56">
        <v>27.3</v>
      </c>
      <c r="AI852" s="71">
        <v>0.01</v>
      </c>
      <c r="AJ852" s="57">
        <v>0</v>
      </c>
      <c r="AK852" s="19">
        <v>0</v>
      </c>
      <c r="AL852" s="57">
        <v>0</v>
      </c>
      <c r="AM852" s="57">
        <v>0</v>
      </c>
      <c r="AN852" s="56">
        <v>0.8</v>
      </c>
      <c r="AO852" s="56">
        <v>7.5</v>
      </c>
      <c r="AP852" s="56">
        <v>0.6</v>
      </c>
      <c r="AQ852" s="56">
        <v>3.9</v>
      </c>
      <c r="AR852" s="57">
        <v>12</v>
      </c>
      <c r="AS852" s="71">
        <v>0.08</v>
      </c>
      <c r="AT852" s="24">
        <v>0.1</v>
      </c>
      <c r="AU852" s="56">
        <v>1.2</v>
      </c>
      <c r="AV852" s="20">
        <v>4.5</v>
      </c>
    </row>
    <row r="853" spans="1:49" ht="15" customHeight="1" x14ac:dyDescent="0.3">
      <c r="A853" s="17"/>
      <c r="B853" s="70" t="s">
        <v>68</v>
      </c>
      <c r="C853" s="92"/>
      <c r="D853" s="17">
        <f t="shared" ref="D853:D858" si="757">C$851*AC853/AD$859</f>
        <v>8.25</v>
      </c>
      <c r="E853" s="17">
        <f t="shared" ref="E853:E858" si="758">C$851*AD853/AD$859</f>
        <v>8.25</v>
      </c>
      <c r="F853" s="17">
        <f t="shared" ref="F853:F858" si="759">$C$851*AE853/$AD$859</f>
        <v>0.875</v>
      </c>
      <c r="G853" s="17">
        <f t="shared" si="756"/>
        <v>0.25</v>
      </c>
      <c r="H853" s="17">
        <f t="shared" si="756"/>
        <v>5</v>
      </c>
      <c r="I853" s="17">
        <f t="shared" si="756"/>
        <v>25.75</v>
      </c>
      <c r="J853" s="17">
        <f t="shared" si="756"/>
        <v>2.5000000000000001E-2</v>
      </c>
      <c r="K853" s="17">
        <f t="shared" si="756"/>
        <v>0</v>
      </c>
      <c r="L853" s="17">
        <f t="shared" si="756"/>
        <v>0.15</v>
      </c>
      <c r="M853" s="17">
        <f t="shared" si="756"/>
        <v>0</v>
      </c>
      <c r="N853" s="17">
        <f t="shared" si="756"/>
        <v>0</v>
      </c>
      <c r="O853" s="17">
        <f t="shared" si="756"/>
        <v>0.625</v>
      </c>
      <c r="P853" s="17">
        <f t="shared" si="756"/>
        <v>15</v>
      </c>
      <c r="Q853" s="17">
        <f t="shared" si="756"/>
        <v>2</v>
      </c>
      <c r="R853" s="17">
        <f t="shared" si="756"/>
        <v>6</v>
      </c>
      <c r="S853" s="17">
        <f t="shared" si="756"/>
        <v>16.25</v>
      </c>
      <c r="T853" s="17">
        <f t="shared" si="756"/>
        <v>0.2</v>
      </c>
      <c r="U853" s="17">
        <f t="shared" si="756"/>
        <v>0.375</v>
      </c>
      <c r="V853" s="17">
        <f t="shared" si="756"/>
        <v>0.2</v>
      </c>
      <c r="W853" s="17">
        <f t="shared" si="756"/>
        <v>2.375</v>
      </c>
      <c r="X853" s="17"/>
      <c r="Y853" s="17"/>
      <c r="AB853" s="86" t="s">
        <v>68</v>
      </c>
      <c r="AC853" s="56">
        <v>6.6</v>
      </c>
      <c r="AD853" s="56">
        <v>6.6</v>
      </c>
      <c r="AE853" s="56">
        <v>0.7</v>
      </c>
      <c r="AF853" s="56">
        <v>0.2</v>
      </c>
      <c r="AG853" s="57">
        <v>4</v>
      </c>
      <c r="AH853" s="56">
        <v>20.6</v>
      </c>
      <c r="AI853" s="71">
        <v>0.02</v>
      </c>
      <c r="AJ853" s="57">
        <v>0</v>
      </c>
      <c r="AK853" s="21">
        <v>0.12</v>
      </c>
      <c r="AL853" s="57">
        <v>0</v>
      </c>
      <c r="AM853" s="57">
        <v>0</v>
      </c>
      <c r="AN853" s="56">
        <v>0.5</v>
      </c>
      <c r="AO853" s="57">
        <v>12</v>
      </c>
      <c r="AP853" s="56">
        <v>1.6</v>
      </c>
      <c r="AQ853" s="56">
        <v>4.8</v>
      </c>
      <c r="AR853" s="57">
        <v>13</v>
      </c>
      <c r="AS853" s="71">
        <v>0.16</v>
      </c>
      <c r="AT853" s="24">
        <v>0.3</v>
      </c>
      <c r="AU853" s="71">
        <v>0.16</v>
      </c>
      <c r="AV853" s="20">
        <v>1.9</v>
      </c>
    </row>
    <row r="854" spans="1:49" ht="15" customHeight="1" x14ac:dyDescent="0.3">
      <c r="A854" s="17"/>
      <c r="B854" s="70" t="s">
        <v>35</v>
      </c>
      <c r="C854" s="92"/>
      <c r="D854" s="17">
        <f t="shared" si="757"/>
        <v>76.5</v>
      </c>
      <c r="E854" s="17">
        <f t="shared" si="758"/>
        <v>76.5</v>
      </c>
      <c r="F854" s="17">
        <f t="shared" si="759"/>
        <v>2.125</v>
      </c>
      <c r="G854" s="17">
        <f t="shared" si="756"/>
        <v>1.625</v>
      </c>
      <c r="H854" s="17">
        <f t="shared" si="756"/>
        <v>3.375</v>
      </c>
      <c r="I854" s="17">
        <f t="shared" si="756"/>
        <v>36.875</v>
      </c>
      <c r="J854" s="17">
        <f t="shared" si="756"/>
        <v>2.5000000000000001E-2</v>
      </c>
      <c r="K854" s="17">
        <f t="shared" si="756"/>
        <v>8.7500000000000008E-2</v>
      </c>
      <c r="L854" s="17">
        <f t="shared" si="756"/>
        <v>10.1</v>
      </c>
      <c r="M854" s="17">
        <f t="shared" si="756"/>
        <v>0</v>
      </c>
      <c r="N854" s="17">
        <f t="shared" si="756"/>
        <v>0.4</v>
      </c>
      <c r="O854" s="17">
        <f t="shared" si="756"/>
        <v>28.75</v>
      </c>
      <c r="P854" s="17">
        <f t="shared" si="756"/>
        <v>92.5</v>
      </c>
      <c r="Q854" s="17">
        <f t="shared" si="756"/>
        <v>81.25</v>
      </c>
      <c r="R854" s="17">
        <f t="shared" si="756"/>
        <v>9.375</v>
      </c>
      <c r="S854" s="17">
        <f t="shared" si="756"/>
        <v>60</v>
      </c>
      <c r="T854" s="17">
        <f t="shared" si="756"/>
        <v>6.25E-2</v>
      </c>
      <c r="U854" s="17">
        <f t="shared" si="756"/>
        <v>6.875</v>
      </c>
      <c r="V854" s="17">
        <f t="shared" si="756"/>
        <v>1.35</v>
      </c>
      <c r="W854" s="17">
        <f t="shared" si="756"/>
        <v>15</v>
      </c>
      <c r="X854" s="17"/>
      <c r="Y854" s="17"/>
      <c r="AB854" s="86" t="s">
        <v>35</v>
      </c>
      <c r="AC854" s="56">
        <v>61.2</v>
      </c>
      <c r="AD854" s="56">
        <v>61.2</v>
      </c>
      <c r="AE854" s="56">
        <v>1.7</v>
      </c>
      <c r="AF854" s="56">
        <v>1.3</v>
      </c>
      <c r="AG854" s="56">
        <v>2.7</v>
      </c>
      <c r="AH854" s="56">
        <v>29.5</v>
      </c>
      <c r="AI854" s="71">
        <v>0.02</v>
      </c>
      <c r="AJ854" s="71">
        <v>7.0000000000000007E-2</v>
      </c>
      <c r="AK854" s="21">
        <v>8.08</v>
      </c>
      <c r="AL854" s="57">
        <v>0</v>
      </c>
      <c r="AM854" s="71">
        <v>0.32</v>
      </c>
      <c r="AN854" s="57">
        <v>23</v>
      </c>
      <c r="AO854" s="57">
        <v>74</v>
      </c>
      <c r="AP854" s="57">
        <v>65</v>
      </c>
      <c r="AQ854" s="56">
        <v>7.5</v>
      </c>
      <c r="AR854" s="57">
        <v>48</v>
      </c>
      <c r="AS854" s="71">
        <v>0.05</v>
      </c>
      <c r="AT854" s="24">
        <v>5.5</v>
      </c>
      <c r="AU854" s="71">
        <v>1.08</v>
      </c>
      <c r="AV854" s="19">
        <v>12</v>
      </c>
    </row>
    <row r="855" spans="1:49" ht="15" customHeight="1" x14ac:dyDescent="0.3">
      <c r="A855" s="17"/>
      <c r="B855" s="70" t="s">
        <v>36</v>
      </c>
      <c r="C855" s="92"/>
      <c r="D855" s="17">
        <f t="shared" si="757"/>
        <v>2.25</v>
      </c>
      <c r="E855" s="17">
        <f t="shared" si="758"/>
        <v>2.25</v>
      </c>
      <c r="F855" s="17">
        <f t="shared" si="759"/>
        <v>0</v>
      </c>
      <c r="G855" s="17">
        <f t="shared" si="756"/>
        <v>0</v>
      </c>
      <c r="H855" s="17">
        <f t="shared" si="756"/>
        <v>2</v>
      </c>
      <c r="I855" s="17">
        <f t="shared" si="756"/>
        <v>8.125</v>
      </c>
      <c r="J855" s="17">
        <f t="shared" si="756"/>
        <v>0</v>
      </c>
      <c r="K855" s="17">
        <f t="shared" si="756"/>
        <v>0</v>
      </c>
      <c r="L855" s="17">
        <f t="shared" si="756"/>
        <v>0</v>
      </c>
      <c r="M855" s="17">
        <f t="shared" si="756"/>
        <v>0</v>
      </c>
      <c r="N855" s="17">
        <f t="shared" si="756"/>
        <v>0</v>
      </c>
      <c r="O855" s="17">
        <f t="shared" si="756"/>
        <v>0</v>
      </c>
      <c r="P855" s="17">
        <f t="shared" si="756"/>
        <v>0</v>
      </c>
      <c r="Q855" s="17">
        <f t="shared" si="756"/>
        <v>0</v>
      </c>
      <c r="R855" s="17">
        <f t="shared" si="756"/>
        <v>0</v>
      </c>
      <c r="S855" s="17">
        <f t="shared" si="756"/>
        <v>0</v>
      </c>
      <c r="T855" s="17">
        <f t="shared" si="756"/>
        <v>0</v>
      </c>
      <c r="U855" s="17">
        <f t="shared" si="756"/>
        <v>0</v>
      </c>
      <c r="V855" s="17">
        <f t="shared" si="756"/>
        <v>0</v>
      </c>
      <c r="W855" s="17">
        <f t="shared" si="756"/>
        <v>0</v>
      </c>
      <c r="X855" s="17"/>
      <c r="Y855" s="17"/>
      <c r="AB855" s="86" t="s">
        <v>36</v>
      </c>
      <c r="AC855" s="56">
        <v>1.8</v>
      </c>
      <c r="AD855" s="56">
        <v>1.8</v>
      </c>
      <c r="AE855" s="57">
        <v>0</v>
      </c>
      <c r="AF855" s="57">
        <v>0</v>
      </c>
      <c r="AG855" s="56">
        <v>1.6</v>
      </c>
      <c r="AH855" s="56">
        <v>6.5</v>
      </c>
      <c r="AI855" s="57">
        <v>0</v>
      </c>
      <c r="AJ855" s="57">
        <v>0</v>
      </c>
      <c r="AK855" s="19">
        <v>0</v>
      </c>
      <c r="AL855" s="57">
        <v>0</v>
      </c>
      <c r="AM855" s="57">
        <v>0</v>
      </c>
      <c r="AN855" s="57">
        <v>0</v>
      </c>
      <c r="AO855" s="57">
        <v>0</v>
      </c>
      <c r="AP855" s="57">
        <v>0</v>
      </c>
      <c r="AQ855" s="57">
        <v>0</v>
      </c>
      <c r="AR855" s="57">
        <v>0</v>
      </c>
      <c r="AS855" s="57">
        <v>0</v>
      </c>
      <c r="AT855" s="25">
        <v>0</v>
      </c>
      <c r="AU855" s="57">
        <v>0</v>
      </c>
      <c r="AV855" s="19">
        <v>0</v>
      </c>
    </row>
    <row r="856" spans="1:49" ht="15" customHeight="1" x14ac:dyDescent="0.3">
      <c r="A856" s="17"/>
      <c r="B856" s="70" t="s">
        <v>37</v>
      </c>
      <c r="C856" s="92"/>
      <c r="D856" s="17">
        <f t="shared" si="757"/>
        <v>3.75</v>
      </c>
      <c r="E856" s="17">
        <f t="shared" si="758"/>
        <v>3.75</v>
      </c>
      <c r="F856" s="17">
        <f t="shared" si="759"/>
        <v>0</v>
      </c>
      <c r="G856" s="17">
        <f t="shared" si="756"/>
        <v>2.375</v>
      </c>
      <c r="H856" s="17">
        <f t="shared" si="756"/>
        <v>0</v>
      </c>
      <c r="I856" s="17">
        <f t="shared" si="756"/>
        <v>21.875</v>
      </c>
      <c r="J856" s="17">
        <f t="shared" si="756"/>
        <v>0</v>
      </c>
      <c r="K856" s="17">
        <f t="shared" si="756"/>
        <v>0</v>
      </c>
      <c r="L856" s="17">
        <f t="shared" si="756"/>
        <v>10.125</v>
      </c>
      <c r="M856" s="17">
        <f t="shared" si="756"/>
        <v>0.05</v>
      </c>
      <c r="N856" s="17">
        <f t="shared" si="756"/>
        <v>0</v>
      </c>
      <c r="O856" s="17">
        <f t="shared" si="756"/>
        <v>0.375</v>
      </c>
      <c r="P856" s="17">
        <f t="shared" si="756"/>
        <v>1</v>
      </c>
      <c r="Q856" s="17">
        <f t="shared" si="756"/>
        <v>0.75</v>
      </c>
      <c r="R856" s="17">
        <f t="shared" si="756"/>
        <v>0</v>
      </c>
      <c r="S856" s="17">
        <f t="shared" si="756"/>
        <v>1</v>
      </c>
      <c r="T856" s="17">
        <f t="shared" si="756"/>
        <v>1.2500000000000001E-2</v>
      </c>
      <c r="U856" s="17">
        <f t="shared" si="756"/>
        <v>0</v>
      </c>
      <c r="V856" s="17">
        <f t="shared" si="756"/>
        <v>3.7499999999999999E-2</v>
      </c>
      <c r="W856" s="17">
        <f t="shared" si="756"/>
        <v>0.125</v>
      </c>
      <c r="X856" s="17"/>
      <c r="Y856" s="17"/>
      <c r="AB856" s="86" t="s">
        <v>37</v>
      </c>
      <c r="AC856" s="57">
        <v>3</v>
      </c>
      <c r="AD856" s="57">
        <v>3</v>
      </c>
      <c r="AE856" s="57">
        <v>0</v>
      </c>
      <c r="AF856" s="56">
        <v>1.9</v>
      </c>
      <c r="AG856" s="57">
        <v>0</v>
      </c>
      <c r="AH856" s="56">
        <v>17.5</v>
      </c>
      <c r="AI856" s="57">
        <v>0</v>
      </c>
      <c r="AJ856" s="57">
        <v>0</v>
      </c>
      <c r="AK856" s="20">
        <v>8.1</v>
      </c>
      <c r="AL856" s="71">
        <v>0.04</v>
      </c>
      <c r="AM856" s="57">
        <v>0</v>
      </c>
      <c r="AN856" s="56">
        <v>0.3</v>
      </c>
      <c r="AO856" s="56">
        <v>0.8</v>
      </c>
      <c r="AP856" s="56">
        <v>0.6</v>
      </c>
      <c r="AQ856" s="57">
        <v>0</v>
      </c>
      <c r="AR856" s="56">
        <v>0.8</v>
      </c>
      <c r="AS856" s="71">
        <v>0.01</v>
      </c>
      <c r="AT856" s="25">
        <v>0</v>
      </c>
      <c r="AU856" s="71">
        <v>0.03</v>
      </c>
      <c r="AV856" s="20">
        <v>0.1</v>
      </c>
    </row>
    <row r="857" spans="1:49" ht="15" customHeight="1" x14ac:dyDescent="0.3">
      <c r="A857" s="17"/>
      <c r="B857" s="70" t="s">
        <v>38</v>
      </c>
      <c r="C857" s="92"/>
      <c r="D857" s="17">
        <f t="shared" si="757"/>
        <v>0.75</v>
      </c>
      <c r="E857" s="17">
        <f t="shared" si="758"/>
        <v>0.75</v>
      </c>
      <c r="F857" s="17">
        <f t="shared" si="759"/>
        <v>0</v>
      </c>
      <c r="G857" s="17">
        <f t="shared" si="756"/>
        <v>0</v>
      </c>
      <c r="H857" s="17">
        <f t="shared" si="756"/>
        <v>0</v>
      </c>
      <c r="I857" s="17">
        <f t="shared" si="756"/>
        <v>0</v>
      </c>
      <c r="J857" s="17">
        <f t="shared" si="756"/>
        <v>0</v>
      </c>
      <c r="K857" s="17">
        <f t="shared" si="756"/>
        <v>0</v>
      </c>
      <c r="L857" s="17">
        <f t="shared" si="756"/>
        <v>0</v>
      </c>
      <c r="M857" s="17">
        <f t="shared" si="756"/>
        <v>0</v>
      </c>
      <c r="N857" s="17">
        <f t="shared" si="756"/>
        <v>0</v>
      </c>
      <c r="O857" s="17">
        <f t="shared" si="756"/>
        <v>221.25</v>
      </c>
      <c r="P857" s="17">
        <f t="shared" si="756"/>
        <v>0</v>
      </c>
      <c r="Q857" s="17">
        <f t="shared" si="756"/>
        <v>2.375</v>
      </c>
      <c r="R857" s="17">
        <f t="shared" si="756"/>
        <v>0.125</v>
      </c>
      <c r="S857" s="17">
        <f t="shared" si="756"/>
        <v>0.5</v>
      </c>
      <c r="T857" s="17">
        <f t="shared" si="756"/>
        <v>2.5000000000000001E-2</v>
      </c>
      <c r="U857" s="17">
        <f t="shared" si="756"/>
        <v>30</v>
      </c>
      <c r="V857" s="17">
        <f t="shared" si="756"/>
        <v>0</v>
      </c>
      <c r="W857" s="17">
        <f t="shared" si="756"/>
        <v>0</v>
      </c>
      <c r="X857" s="17"/>
      <c r="Y857" s="17"/>
      <c r="AB857" s="86" t="s">
        <v>38</v>
      </c>
      <c r="AC857" s="56">
        <v>0.6</v>
      </c>
      <c r="AD857" s="56">
        <v>0.6</v>
      </c>
      <c r="AE857" s="57">
        <v>0</v>
      </c>
      <c r="AF857" s="57">
        <v>0</v>
      </c>
      <c r="AG857" s="57">
        <v>0</v>
      </c>
      <c r="AH857" s="57">
        <v>0</v>
      </c>
      <c r="AI857" s="57">
        <v>0</v>
      </c>
      <c r="AJ857" s="57">
        <v>0</v>
      </c>
      <c r="AK857" s="19">
        <v>0</v>
      </c>
      <c r="AL857" s="57">
        <v>0</v>
      </c>
      <c r="AM857" s="57">
        <v>0</v>
      </c>
      <c r="AN857" s="57">
        <v>177</v>
      </c>
      <c r="AO857" s="57">
        <v>0</v>
      </c>
      <c r="AP857" s="56">
        <v>1.9</v>
      </c>
      <c r="AQ857" s="56">
        <v>0.1</v>
      </c>
      <c r="AR857" s="56">
        <v>0.4</v>
      </c>
      <c r="AS857" s="71">
        <v>0.02</v>
      </c>
      <c r="AT857" s="39">
        <v>24</v>
      </c>
      <c r="AU857" s="57">
        <v>0</v>
      </c>
      <c r="AV857" s="19">
        <v>0</v>
      </c>
    </row>
    <row r="858" spans="1:49" ht="15" customHeight="1" x14ac:dyDescent="0.3">
      <c r="A858" s="17"/>
      <c r="B858" s="70" t="s">
        <v>39</v>
      </c>
      <c r="C858" s="92"/>
      <c r="D858" s="17">
        <f t="shared" si="757"/>
        <v>52.5</v>
      </c>
      <c r="E858" s="17">
        <f t="shared" si="758"/>
        <v>52.5</v>
      </c>
      <c r="F858" s="17">
        <f t="shared" si="759"/>
        <v>0</v>
      </c>
      <c r="G858" s="17">
        <f t="shared" si="756"/>
        <v>0</v>
      </c>
      <c r="H858" s="17">
        <f t="shared" si="756"/>
        <v>0</v>
      </c>
      <c r="I858" s="17">
        <f t="shared" si="756"/>
        <v>0</v>
      </c>
      <c r="J858" s="17">
        <f t="shared" si="756"/>
        <v>0</v>
      </c>
      <c r="K858" s="17">
        <f t="shared" si="756"/>
        <v>0</v>
      </c>
      <c r="L858" s="17">
        <f t="shared" si="756"/>
        <v>0</v>
      </c>
      <c r="M858" s="17">
        <f t="shared" si="756"/>
        <v>0</v>
      </c>
      <c r="N858" s="17">
        <f t="shared" si="756"/>
        <v>0</v>
      </c>
      <c r="O858" s="17">
        <f t="shared" si="756"/>
        <v>0</v>
      </c>
      <c r="P858" s="17">
        <f t="shared" si="756"/>
        <v>0</v>
      </c>
      <c r="Q858" s="17">
        <f t="shared" si="756"/>
        <v>0</v>
      </c>
      <c r="R858" s="17">
        <f t="shared" si="756"/>
        <v>0</v>
      </c>
      <c r="S858" s="17">
        <f t="shared" si="756"/>
        <v>0</v>
      </c>
      <c r="T858" s="17">
        <f t="shared" si="756"/>
        <v>0</v>
      </c>
      <c r="U858" s="17">
        <f t="shared" si="756"/>
        <v>0</v>
      </c>
      <c r="V858" s="17">
        <f t="shared" si="756"/>
        <v>0</v>
      </c>
      <c r="W858" s="17">
        <f t="shared" si="756"/>
        <v>0</v>
      </c>
      <c r="X858" s="17"/>
      <c r="Y858" s="17"/>
      <c r="AB858" s="86" t="s">
        <v>39</v>
      </c>
      <c r="AC858" s="57">
        <v>42</v>
      </c>
      <c r="AD858" s="57">
        <v>42</v>
      </c>
      <c r="AE858" s="57">
        <v>0</v>
      </c>
      <c r="AF858" s="57">
        <v>0</v>
      </c>
      <c r="AG858" s="57">
        <v>0</v>
      </c>
      <c r="AH858" s="57">
        <v>0</v>
      </c>
      <c r="AI858" s="57">
        <v>0</v>
      </c>
      <c r="AJ858" s="57">
        <v>0</v>
      </c>
      <c r="AK858" s="19">
        <v>0</v>
      </c>
      <c r="AL858" s="57">
        <v>0</v>
      </c>
      <c r="AM858" s="57">
        <v>0</v>
      </c>
      <c r="AN858" s="57">
        <v>0</v>
      </c>
      <c r="AO858" s="57">
        <v>0</v>
      </c>
      <c r="AP858" s="57">
        <v>0</v>
      </c>
      <c r="AQ858" s="57">
        <v>0</v>
      </c>
      <c r="AR858" s="57">
        <v>0</v>
      </c>
      <c r="AS858" s="57">
        <v>0</v>
      </c>
      <c r="AT858" s="25">
        <v>0</v>
      </c>
      <c r="AU858" s="57">
        <v>0</v>
      </c>
      <c r="AV858" s="19">
        <v>0</v>
      </c>
    </row>
    <row r="859" spans="1:49" ht="15" customHeight="1" x14ac:dyDescent="0.3">
      <c r="A859" s="85"/>
      <c r="B859" s="156" t="s">
        <v>40</v>
      </c>
      <c r="C859" s="157"/>
      <c r="D859" s="85"/>
      <c r="E859" s="85"/>
      <c r="F859" s="146">
        <f>SUM(F852:F858)</f>
        <v>3.75</v>
      </c>
      <c r="G859" s="146">
        <f t="shared" ref="G859:W859" si="760">SUM(G852:G858)</f>
        <v>4.375</v>
      </c>
      <c r="H859" s="146">
        <f t="shared" si="760"/>
        <v>18</v>
      </c>
      <c r="I859" s="146">
        <f t="shared" si="760"/>
        <v>126.75</v>
      </c>
      <c r="J859" s="146">
        <f t="shared" si="760"/>
        <v>6.25E-2</v>
      </c>
      <c r="K859" s="146">
        <f t="shared" si="760"/>
        <v>8.7500000000000008E-2</v>
      </c>
      <c r="L859" s="146">
        <f t="shared" si="760"/>
        <v>20.375</v>
      </c>
      <c r="M859" s="146">
        <f t="shared" si="760"/>
        <v>0.05</v>
      </c>
      <c r="N859" s="146">
        <f t="shared" si="760"/>
        <v>0.4</v>
      </c>
      <c r="O859" s="146">
        <f t="shared" si="760"/>
        <v>252</v>
      </c>
      <c r="P859" s="146">
        <f t="shared" si="760"/>
        <v>117.875</v>
      </c>
      <c r="Q859" s="146">
        <f t="shared" si="760"/>
        <v>87.125</v>
      </c>
      <c r="R859" s="146">
        <f t="shared" si="760"/>
        <v>20.375</v>
      </c>
      <c r="S859" s="146">
        <f t="shared" si="760"/>
        <v>92.75</v>
      </c>
      <c r="T859" s="146">
        <f t="shared" si="760"/>
        <v>0.40000000000000008</v>
      </c>
      <c r="U859" s="146">
        <f t="shared" si="760"/>
        <v>37.375</v>
      </c>
      <c r="V859" s="146">
        <f t="shared" si="760"/>
        <v>3.0874999999999999</v>
      </c>
      <c r="W859" s="146">
        <f t="shared" si="760"/>
        <v>23.125</v>
      </c>
      <c r="X859" s="17"/>
      <c r="Y859" s="17"/>
      <c r="AB859" s="87" t="s">
        <v>40</v>
      </c>
      <c r="AC859" s="59"/>
      <c r="AD859" s="60">
        <v>120</v>
      </c>
      <c r="AE859" s="60">
        <v>3</v>
      </c>
      <c r="AF859" s="61">
        <v>3.5</v>
      </c>
      <c r="AG859" s="61">
        <v>14.4</v>
      </c>
      <c r="AH859" s="61">
        <v>101.4</v>
      </c>
      <c r="AI859" s="88">
        <v>0.05</v>
      </c>
      <c r="AJ859" s="88">
        <v>7.0000000000000007E-2</v>
      </c>
      <c r="AK859" s="22">
        <v>16.3</v>
      </c>
      <c r="AL859" s="88">
        <v>0.04</v>
      </c>
      <c r="AM859" s="88">
        <v>0.32</v>
      </c>
      <c r="AN859" s="60">
        <v>201</v>
      </c>
      <c r="AO859" s="60">
        <v>94</v>
      </c>
      <c r="AP859" s="60">
        <v>69</v>
      </c>
      <c r="AQ859" s="60">
        <v>16</v>
      </c>
      <c r="AR859" s="60">
        <v>74</v>
      </c>
      <c r="AS859" s="88">
        <v>0.32</v>
      </c>
      <c r="AT859" s="27">
        <v>30</v>
      </c>
      <c r="AU859" s="88">
        <v>2.4700000000000002</v>
      </c>
      <c r="AV859" s="23">
        <v>19</v>
      </c>
    </row>
    <row r="860" spans="1:49" x14ac:dyDescent="0.3">
      <c r="A860" s="17" t="s">
        <v>128</v>
      </c>
      <c r="B860" s="17"/>
      <c r="C860" s="92">
        <v>180</v>
      </c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 t="s">
        <v>129</v>
      </c>
      <c r="Y860" s="17">
        <v>17</v>
      </c>
      <c r="AA860" t="s">
        <v>128</v>
      </c>
      <c r="AW860" t="s">
        <v>129</v>
      </c>
    </row>
    <row r="861" spans="1:49" ht="15" customHeight="1" x14ac:dyDescent="0.3">
      <c r="A861" s="17"/>
      <c r="B861" s="70" t="s">
        <v>86</v>
      </c>
      <c r="C861" s="92"/>
      <c r="D861" s="67">
        <f>C$860*AC861/AD$865</f>
        <v>1.9079999999999999</v>
      </c>
      <c r="E861" s="17">
        <f>C$860*AD861/AD$865</f>
        <v>1.9079999999999999</v>
      </c>
      <c r="F861" s="17">
        <f>$C$860*AE861/$AD$865</f>
        <v>0.36</v>
      </c>
      <c r="G861" s="17">
        <f t="shared" ref="G861:W864" si="761">$C$860*AF861/$AD$865</f>
        <v>0.24</v>
      </c>
      <c r="H861" s="17">
        <f t="shared" si="761"/>
        <v>0.12</v>
      </c>
      <c r="I861" s="17">
        <f t="shared" si="761"/>
        <v>4.4400000000000004</v>
      </c>
      <c r="J861" s="17">
        <f t="shared" si="761"/>
        <v>0</v>
      </c>
      <c r="K861" s="17">
        <f t="shared" si="761"/>
        <v>0</v>
      </c>
      <c r="L861" s="17">
        <f t="shared" si="761"/>
        <v>3.5999999999999997E-2</v>
      </c>
      <c r="M861" s="17">
        <f t="shared" si="761"/>
        <v>0</v>
      </c>
      <c r="N861" s="17">
        <f t="shared" si="761"/>
        <v>0</v>
      </c>
      <c r="O861" s="17">
        <f t="shared" si="761"/>
        <v>0.24</v>
      </c>
      <c r="P861" s="17">
        <f t="shared" si="761"/>
        <v>22.56</v>
      </c>
      <c r="Q861" s="17">
        <f t="shared" si="761"/>
        <v>2.04</v>
      </c>
      <c r="R861" s="17">
        <f t="shared" si="761"/>
        <v>6.7199999999999989</v>
      </c>
      <c r="S861" s="17">
        <f t="shared" si="761"/>
        <v>10.32</v>
      </c>
      <c r="T861" s="17">
        <f t="shared" si="761"/>
        <v>0.34799999999999998</v>
      </c>
      <c r="U861" s="17">
        <f t="shared" si="761"/>
        <v>0</v>
      </c>
      <c r="V861" s="17">
        <f t="shared" si="761"/>
        <v>0</v>
      </c>
      <c r="W861" s="17">
        <f t="shared" si="761"/>
        <v>0</v>
      </c>
      <c r="X861" s="17"/>
      <c r="Y861" s="17"/>
      <c r="AB861" s="86" t="s">
        <v>86</v>
      </c>
      <c r="AC861" s="299">
        <v>1.59</v>
      </c>
      <c r="AD861" s="299">
        <v>1.59</v>
      </c>
      <c r="AE861" s="56">
        <v>0.3</v>
      </c>
      <c r="AF861" s="56">
        <v>0.2</v>
      </c>
      <c r="AG861" s="56">
        <v>0.1</v>
      </c>
      <c r="AH861" s="56">
        <v>3.7</v>
      </c>
      <c r="AI861" s="62">
        <v>0</v>
      </c>
      <c r="AJ861" s="62">
        <v>0</v>
      </c>
      <c r="AK861" s="43">
        <v>0.03</v>
      </c>
      <c r="AL861" s="62">
        <v>0</v>
      </c>
      <c r="AM861" s="62">
        <v>0</v>
      </c>
      <c r="AN861" s="63">
        <v>0.2</v>
      </c>
      <c r="AO861" s="63">
        <v>18.8</v>
      </c>
      <c r="AP861" s="63">
        <v>1.7</v>
      </c>
      <c r="AQ861" s="63">
        <v>5.6</v>
      </c>
      <c r="AR861" s="63">
        <v>8.6</v>
      </c>
      <c r="AS861" s="64">
        <v>0.28999999999999998</v>
      </c>
      <c r="AT861" s="28">
        <v>0</v>
      </c>
      <c r="AU861" s="62">
        <v>0</v>
      </c>
      <c r="AV861" s="28">
        <v>0</v>
      </c>
    </row>
    <row r="862" spans="1:49" x14ac:dyDescent="0.3">
      <c r="A862" s="17"/>
      <c r="B862" s="70" t="s">
        <v>35</v>
      </c>
      <c r="C862" s="92"/>
      <c r="D862" s="67">
        <f t="shared" ref="D862:D864" si="762">C$860*AC862/AD$865</f>
        <v>102</v>
      </c>
      <c r="E862" s="17">
        <f t="shared" ref="E862:E864" si="763">C$860*AD862/AD$865</f>
        <v>102</v>
      </c>
      <c r="F862" s="17">
        <f t="shared" ref="F862:F864" si="764">$C$860*AE862/$AD$865</f>
        <v>2.4</v>
      </c>
      <c r="G862" s="17">
        <f t="shared" si="761"/>
        <v>2.04</v>
      </c>
      <c r="H862" s="17">
        <f t="shared" si="761"/>
        <v>3.96</v>
      </c>
      <c r="I862" s="17">
        <f t="shared" si="761"/>
        <v>43.32</v>
      </c>
      <c r="J862" s="17">
        <f t="shared" si="761"/>
        <v>2.4E-2</v>
      </c>
      <c r="K862" s="17">
        <f t="shared" si="761"/>
        <v>0.108</v>
      </c>
      <c r="L862" s="17">
        <f t="shared" si="761"/>
        <v>11.88</v>
      </c>
      <c r="M862" s="17">
        <f t="shared" si="761"/>
        <v>0</v>
      </c>
      <c r="N862" s="17">
        <f t="shared" si="761"/>
        <v>0.46800000000000003</v>
      </c>
      <c r="O862" s="17">
        <f t="shared" si="761"/>
        <v>34.799999999999997</v>
      </c>
      <c r="P862" s="17">
        <f t="shared" si="761"/>
        <v>109.08000000000001</v>
      </c>
      <c r="Q862" s="17">
        <f t="shared" si="761"/>
        <v>94.8</v>
      </c>
      <c r="R862" s="17">
        <f t="shared" si="761"/>
        <v>10.92</v>
      </c>
      <c r="S862" s="17">
        <f t="shared" si="761"/>
        <v>70.8</v>
      </c>
      <c r="T862" s="17">
        <f t="shared" si="761"/>
        <v>8.4000000000000005E-2</v>
      </c>
      <c r="U862" s="17">
        <f t="shared" si="761"/>
        <v>8.16</v>
      </c>
      <c r="V862" s="17">
        <f t="shared" si="761"/>
        <v>1.5840000000000001</v>
      </c>
      <c r="W862" s="17">
        <f t="shared" si="761"/>
        <v>18</v>
      </c>
      <c r="X862" s="17"/>
      <c r="Y862" s="17"/>
      <c r="AB862" s="86" t="s">
        <v>35</v>
      </c>
      <c r="AC862" s="287">
        <v>85</v>
      </c>
      <c r="AD862" s="287">
        <v>85</v>
      </c>
      <c r="AE862" s="57">
        <v>2</v>
      </c>
      <c r="AF862" s="56">
        <v>1.7</v>
      </c>
      <c r="AG862" s="56">
        <v>3.3</v>
      </c>
      <c r="AH862" s="56">
        <v>36.1</v>
      </c>
      <c r="AI862" s="64">
        <v>0.02</v>
      </c>
      <c r="AJ862" s="64">
        <v>0.09</v>
      </c>
      <c r="AK862" s="30">
        <v>9.9</v>
      </c>
      <c r="AL862" s="62">
        <v>0</v>
      </c>
      <c r="AM862" s="64">
        <v>0.39</v>
      </c>
      <c r="AN862" s="62">
        <v>29</v>
      </c>
      <c r="AO862" s="63">
        <v>90.9</v>
      </c>
      <c r="AP862" s="62">
        <v>79</v>
      </c>
      <c r="AQ862" s="63">
        <v>9.1</v>
      </c>
      <c r="AR862" s="62">
        <v>59</v>
      </c>
      <c r="AS862" s="64">
        <v>7.0000000000000007E-2</v>
      </c>
      <c r="AT862" s="30">
        <v>6.8</v>
      </c>
      <c r="AU862" s="64">
        <v>1.32</v>
      </c>
      <c r="AV862" s="28">
        <v>15</v>
      </c>
    </row>
    <row r="863" spans="1:49" ht="15" customHeight="1" x14ac:dyDescent="0.3">
      <c r="A863" s="17"/>
      <c r="B863" s="70" t="s">
        <v>36</v>
      </c>
      <c r="C863" s="92"/>
      <c r="D863" s="67">
        <f t="shared" si="762"/>
        <v>6.24</v>
      </c>
      <c r="E863" s="17">
        <f t="shared" si="763"/>
        <v>6.24</v>
      </c>
      <c r="F863" s="17">
        <f t="shared" si="764"/>
        <v>0</v>
      </c>
      <c r="G863" s="17">
        <f t="shared" si="761"/>
        <v>0</v>
      </c>
      <c r="H863" s="17">
        <f t="shared" si="761"/>
        <v>5.76</v>
      </c>
      <c r="I863" s="17">
        <f t="shared" si="761"/>
        <v>22.92</v>
      </c>
      <c r="J863" s="17">
        <f t="shared" si="761"/>
        <v>0</v>
      </c>
      <c r="K863" s="17">
        <f t="shared" si="761"/>
        <v>0</v>
      </c>
      <c r="L863" s="17">
        <f t="shared" si="761"/>
        <v>0</v>
      </c>
      <c r="M863" s="17">
        <f t="shared" si="761"/>
        <v>0</v>
      </c>
      <c r="N863" s="17">
        <f t="shared" si="761"/>
        <v>0</v>
      </c>
      <c r="O863" s="17">
        <f t="shared" si="761"/>
        <v>0</v>
      </c>
      <c r="P863" s="17">
        <f t="shared" si="761"/>
        <v>0.15600000000000003</v>
      </c>
      <c r="Q863" s="17">
        <f t="shared" si="761"/>
        <v>0.12</v>
      </c>
      <c r="R863" s="17">
        <f t="shared" si="761"/>
        <v>0</v>
      </c>
      <c r="S863" s="17">
        <f t="shared" si="761"/>
        <v>0</v>
      </c>
      <c r="T863" s="17">
        <f t="shared" si="761"/>
        <v>1.2E-2</v>
      </c>
      <c r="U863" s="17">
        <f t="shared" si="761"/>
        <v>0</v>
      </c>
      <c r="V863" s="17">
        <f t="shared" si="761"/>
        <v>0</v>
      </c>
      <c r="W863" s="17">
        <f t="shared" si="761"/>
        <v>0</v>
      </c>
      <c r="X863" s="17"/>
      <c r="Y863" s="17"/>
      <c r="AB863" s="86" t="s">
        <v>36</v>
      </c>
      <c r="AC863" s="56">
        <v>5.2</v>
      </c>
      <c r="AD863" s="56">
        <v>5.2</v>
      </c>
      <c r="AE863" s="57">
        <v>0</v>
      </c>
      <c r="AF863" s="57">
        <v>0</v>
      </c>
      <c r="AG863" s="56">
        <v>4.8</v>
      </c>
      <c r="AH863" s="56">
        <v>19.100000000000001</v>
      </c>
      <c r="AI863" s="62">
        <v>0</v>
      </c>
      <c r="AJ863" s="62">
        <v>0</v>
      </c>
      <c r="AK863" s="28">
        <v>0</v>
      </c>
      <c r="AL863" s="62">
        <v>0</v>
      </c>
      <c r="AM863" s="62">
        <v>0</v>
      </c>
      <c r="AN863" s="62">
        <v>0</v>
      </c>
      <c r="AO863" s="64">
        <v>0.13</v>
      </c>
      <c r="AP863" s="63">
        <v>0.1</v>
      </c>
      <c r="AQ863" s="62">
        <v>0</v>
      </c>
      <c r="AR863" s="62">
        <v>0</v>
      </c>
      <c r="AS863" s="64">
        <v>0.01</v>
      </c>
      <c r="AT863" s="28">
        <v>0</v>
      </c>
      <c r="AU863" s="62">
        <v>0</v>
      </c>
      <c r="AV863" s="28">
        <v>0</v>
      </c>
    </row>
    <row r="864" spans="1:49" x14ac:dyDescent="0.3">
      <c r="A864" s="17"/>
      <c r="B864" s="70" t="s">
        <v>39</v>
      </c>
      <c r="C864" s="92"/>
      <c r="D864" s="67">
        <f t="shared" si="762"/>
        <v>96</v>
      </c>
      <c r="E864" s="17">
        <f t="shared" si="763"/>
        <v>96</v>
      </c>
      <c r="F864" s="17">
        <f t="shared" si="764"/>
        <v>0</v>
      </c>
      <c r="G864" s="17">
        <f t="shared" si="761"/>
        <v>0</v>
      </c>
      <c r="H864" s="17">
        <f t="shared" si="761"/>
        <v>0</v>
      </c>
      <c r="I864" s="17">
        <f t="shared" si="761"/>
        <v>0</v>
      </c>
      <c r="J864" s="17">
        <f t="shared" si="761"/>
        <v>0</v>
      </c>
      <c r="K864" s="17">
        <f t="shared" si="761"/>
        <v>0</v>
      </c>
      <c r="L864" s="17">
        <f t="shared" si="761"/>
        <v>0</v>
      </c>
      <c r="M864" s="17">
        <f t="shared" si="761"/>
        <v>0</v>
      </c>
      <c r="N864" s="17">
        <f t="shared" si="761"/>
        <v>0</v>
      </c>
      <c r="O864" s="17">
        <f t="shared" si="761"/>
        <v>0</v>
      </c>
      <c r="P864" s="17">
        <f t="shared" si="761"/>
        <v>0</v>
      </c>
      <c r="Q864" s="17">
        <f t="shared" si="761"/>
        <v>0</v>
      </c>
      <c r="R864" s="17">
        <f t="shared" si="761"/>
        <v>0</v>
      </c>
      <c r="S864" s="17">
        <f t="shared" si="761"/>
        <v>0</v>
      </c>
      <c r="T864" s="17">
        <f t="shared" si="761"/>
        <v>0</v>
      </c>
      <c r="U864" s="17">
        <f t="shared" si="761"/>
        <v>0</v>
      </c>
      <c r="V864" s="17">
        <f t="shared" si="761"/>
        <v>0</v>
      </c>
      <c r="W864" s="17">
        <f t="shared" si="761"/>
        <v>0</v>
      </c>
      <c r="X864" s="17"/>
      <c r="Y864" s="17"/>
      <c r="AB864" s="86" t="s">
        <v>39</v>
      </c>
      <c r="AC864" s="287">
        <v>80</v>
      </c>
      <c r="AD864" s="287">
        <v>80</v>
      </c>
      <c r="AE864" s="57">
        <v>0</v>
      </c>
      <c r="AF864" s="57">
        <v>0</v>
      </c>
      <c r="AG864" s="57">
        <v>0</v>
      </c>
      <c r="AH864" s="57">
        <v>0</v>
      </c>
      <c r="AI864" s="62">
        <v>0</v>
      </c>
      <c r="AJ864" s="62">
        <v>0</v>
      </c>
      <c r="AK864" s="28">
        <v>0</v>
      </c>
      <c r="AL864" s="62">
        <v>0</v>
      </c>
      <c r="AM864" s="62">
        <v>0</v>
      </c>
      <c r="AN864" s="62">
        <v>0</v>
      </c>
      <c r="AO864" s="62">
        <v>0</v>
      </c>
      <c r="AP864" s="62">
        <v>0</v>
      </c>
      <c r="AQ864" s="62">
        <v>0</v>
      </c>
      <c r="AR864" s="62">
        <v>0</v>
      </c>
      <c r="AS864" s="62">
        <v>0</v>
      </c>
      <c r="AT864" s="28">
        <v>0</v>
      </c>
      <c r="AU864" s="62">
        <v>0</v>
      </c>
      <c r="AV864" s="28">
        <v>0</v>
      </c>
    </row>
    <row r="865" spans="1:49" x14ac:dyDescent="0.3">
      <c r="A865" s="17"/>
      <c r="B865" s="69" t="s">
        <v>40</v>
      </c>
      <c r="C865" s="92"/>
      <c r="D865" s="17"/>
      <c r="E865" s="17"/>
      <c r="F865" s="84">
        <f>SUM(F861:F864)</f>
        <v>2.76</v>
      </c>
      <c r="G865" s="84">
        <f t="shared" ref="G865:W865" si="765">SUM(G861:G864)</f>
        <v>2.2800000000000002</v>
      </c>
      <c r="H865" s="84">
        <f t="shared" si="765"/>
        <v>9.84</v>
      </c>
      <c r="I865" s="84">
        <f t="shared" si="765"/>
        <v>70.680000000000007</v>
      </c>
      <c r="J865" s="84">
        <f t="shared" si="765"/>
        <v>2.4E-2</v>
      </c>
      <c r="K865" s="84">
        <f t="shared" si="765"/>
        <v>0.108</v>
      </c>
      <c r="L865" s="84">
        <f t="shared" si="765"/>
        <v>11.916</v>
      </c>
      <c r="M865" s="84">
        <f t="shared" si="765"/>
        <v>0</v>
      </c>
      <c r="N865" s="84">
        <f t="shared" si="765"/>
        <v>0.46800000000000003</v>
      </c>
      <c r="O865" s="84">
        <f t="shared" si="765"/>
        <v>35.04</v>
      </c>
      <c r="P865" s="84">
        <f t="shared" si="765"/>
        <v>131.79600000000002</v>
      </c>
      <c r="Q865" s="84">
        <f t="shared" si="765"/>
        <v>96.960000000000008</v>
      </c>
      <c r="R865" s="84">
        <f t="shared" si="765"/>
        <v>17.64</v>
      </c>
      <c r="S865" s="84">
        <f t="shared" si="765"/>
        <v>81.12</v>
      </c>
      <c r="T865" s="84">
        <f t="shared" si="765"/>
        <v>0.44400000000000001</v>
      </c>
      <c r="U865" s="84">
        <f t="shared" si="765"/>
        <v>8.16</v>
      </c>
      <c r="V865" s="84">
        <f t="shared" si="765"/>
        <v>1.5840000000000001</v>
      </c>
      <c r="W865" s="84">
        <f t="shared" si="765"/>
        <v>18</v>
      </c>
      <c r="X865" s="17"/>
      <c r="Y865" s="17"/>
      <c r="AB865" s="87" t="s">
        <v>40</v>
      </c>
      <c r="AC865" s="59"/>
      <c r="AD865" s="60">
        <v>150</v>
      </c>
      <c r="AE865" s="61">
        <v>2.2999999999999998</v>
      </c>
      <c r="AF865" s="61">
        <v>1.9</v>
      </c>
      <c r="AG865" s="61">
        <v>8.1999999999999993</v>
      </c>
      <c r="AH865" s="61">
        <v>58.9</v>
      </c>
      <c r="AI865" s="65">
        <v>0.02</v>
      </c>
      <c r="AJ865" s="65">
        <v>0.09</v>
      </c>
      <c r="AK865" s="48">
        <v>9.93</v>
      </c>
      <c r="AL865" s="66">
        <v>0</v>
      </c>
      <c r="AM865" s="65">
        <v>0.39</v>
      </c>
      <c r="AN865" s="66">
        <v>29</v>
      </c>
      <c r="AO865" s="66">
        <v>110</v>
      </c>
      <c r="AP865" s="66">
        <v>81</v>
      </c>
      <c r="AQ865" s="66">
        <v>15</v>
      </c>
      <c r="AR865" s="66">
        <v>67</v>
      </c>
      <c r="AS865" s="65">
        <v>0.37</v>
      </c>
      <c r="AT865" s="47">
        <v>6.8</v>
      </c>
      <c r="AU865" s="65">
        <v>1.32</v>
      </c>
      <c r="AV865" s="32">
        <v>15</v>
      </c>
    </row>
    <row r="866" spans="1:49" x14ac:dyDescent="0.3">
      <c r="A866" s="17"/>
      <c r="B866" s="17"/>
      <c r="C866" s="92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AA866" s="17"/>
      <c r="AB866" s="17"/>
    </row>
    <row r="867" spans="1:49" ht="15" customHeight="1" x14ac:dyDescent="0.3">
      <c r="A867" s="17"/>
      <c r="B867" s="70"/>
      <c r="C867" s="95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AA867" s="17"/>
      <c r="AB867" s="70"/>
      <c r="AC867" s="58"/>
      <c r="AD867" s="57"/>
      <c r="AE867" s="71"/>
      <c r="AF867" s="56"/>
      <c r="AG867" s="71"/>
      <c r="AH867" s="71"/>
      <c r="AI867" s="57"/>
      <c r="AJ867" s="71"/>
      <c r="AK867" s="20"/>
      <c r="AL867" s="71"/>
      <c r="AM867" s="57"/>
      <c r="AN867" s="56"/>
      <c r="AO867" s="56"/>
      <c r="AP867" s="56"/>
      <c r="AQ867" s="57"/>
      <c r="AR867" s="56"/>
      <c r="AS867" s="71"/>
      <c r="AT867" s="19"/>
      <c r="AU867" s="71"/>
      <c r="AV867" s="20"/>
    </row>
    <row r="868" spans="1:49" x14ac:dyDescent="0.3">
      <c r="A868" s="17"/>
      <c r="B868" s="69"/>
      <c r="C868" s="96"/>
      <c r="D868" s="17"/>
      <c r="E868" s="17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7"/>
      <c r="Y868" s="17"/>
      <c r="AB868" s="73"/>
      <c r="AC868" s="74"/>
      <c r="AD868" s="75"/>
      <c r="AE868" s="76"/>
      <c r="AF868" s="77"/>
      <c r="AG868" s="76"/>
      <c r="AH868" s="76"/>
      <c r="AI868" s="75"/>
      <c r="AJ868" s="76"/>
      <c r="AK868" s="78"/>
      <c r="AL868" s="76"/>
      <c r="AM868" s="75"/>
      <c r="AN868" s="77"/>
      <c r="AO868" s="77"/>
      <c r="AP868" s="77"/>
      <c r="AQ868" s="75"/>
      <c r="AR868" s="77"/>
      <c r="AS868" s="76"/>
      <c r="AT868" s="79"/>
      <c r="AU868" s="76"/>
      <c r="AV868" s="78"/>
    </row>
    <row r="869" spans="1:49" x14ac:dyDescent="0.3">
      <c r="A869" s="17"/>
      <c r="B869" s="96"/>
      <c r="C869" s="96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AB869" s="73"/>
      <c r="AC869" s="135"/>
      <c r="AD869" s="135"/>
      <c r="AE869" s="136"/>
      <c r="AF869" s="100"/>
      <c r="AG869" s="136"/>
      <c r="AH869" s="136"/>
      <c r="AI869" s="135"/>
      <c r="AJ869" s="136"/>
      <c r="AK869" s="137"/>
      <c r="AL869" s="136"/>
      <c r="AM869" s="135"/>
      <c r="AN869" s="100"/>
      <c r="AO869" s="100"/>
      <c r="AP869" s="100"/>
      <c r="AQ869" s="135"/>
      <c r="AR869" s="100"/>
      <c r="AS869" s="136"/>
      <c r="AT869" s="138"/>
      <c r="AU869" s="136"/>
      <c r="AV869" s="137"/>
    </row>
    <row r="870" spans="1:49" x14ac:dyDescent="0.3">
      <c r="A870" s="17" t="s">
        <v>95</v>
      </c>
      <c r="B870" s="17"/>
      <c r="C870" s="92">
        <v>30</v>
      </c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 t="s">
        <v>96</v>
      </c>
      <c r="Y870" s="17">
        <v>4</v>
      </c>
      <c r="AA870" s="17" t="s">
        <v>95</v>
      </c>
      <c r="AB870" s="17"/>
      <c r="AC870" s="17"/>
      <c r="AD870" s="17"/>
      <c r="AE870" s="17"/>
      <c r="AF870" s="17"/>
      <c r="AG870" s="17"/>
      <c r="AH870" s="17"/>
      <c r="AI870" s="17"/>
      <c r="AJ870" s="17"/>
      <c r="AK870" s="17"/>
      <c r="AL870" s="17"/>
      <c r="AM870" s="17"/>
      <c r="AN870" s="17"/>
      <c r="AO870" s="17"/>
      <c r="AP870" s="17"/>
      <c r="AQ870" s="17"/>
      <c r="AR870" s="17"/>
      <c r="AS870" s="17"/>
      <c r="AT870" s="17"/>
      <c r="AU870" s="17"/>
      <c r="AV870" s="17"/>
      <c r="AW870" t="s">
        <v>96</v>
      </c>
    </row>
    <row r="871" spans="1:49" x14ac:dyDescent="0.3">
      <c r="A871" s="17"/>
      <c r="B871" s="17" t="s">
        <v>95</v>
      </c>
      <c r="C871" s="92"/>
      <c r="D871" s="17">
        <f>C870*AC871/AD872</f>
        <v>30</v>
      </c>
      <c r="E871" s="17">
        <f>C870*AD871/AD872</f>
        <v>30</v>
      </c>
      <c r="F871" s="17">
        <f>C870*AE871/AD872</f>
        <v>2.25</v>
      </c>
      <c r="G871" s="17">
        <f>C870*AF871/AD872</f>
        <v>0.3</v>
      </c>
      <c r="H871" s="17">
        <f>C870*AG871/AD872</f>
        <v>15</v>
      </c>
      <c r="I871" s="17">
        <f>C870*AH871/AD872</f>
        <v>72</v>
      </c>
      <c r="J871" s="17">
        <f>C870*AI871/AD872</f>
        <v>0</v>
      </c>
      <c r="K871" s="17">
        <f>C870*AJ871/AD872</f>
        <v>0</v>
      </c>
      <c r="L871" s="17">
        <f>C870*AK871/AD872</f>
        <v>0</v>
      </c>
      <c r="M871" s="17">
        <f>C870*AL871/AD872</f>
        <v>0</v>
      </c>
      <c r="N871" s="17">
        <f>C870*AM871/AD872</f>
        <v>0</v>
      </c>
      <c r="O871" s="17">
        <f>C870*AN871/AD872</f>
        <v>0</v>
      </c>
      <c r="P871" s="17">
        <f>C870*AO871/AD872</f>
        <v>0</v>
      </c>
      <c r="Q871" s="17">
        <f>C870*AP871/AD872</f>
        <v>0</v>
      </c>
      <c r="R871" s="17">
        <f>C870*AQ871/AD872</f>
        <v>0</v>
      </c>
      <c r="S871" s="17">
        <f>C870*AR871/AD872</f>
        <v>0</v>
      </c>
      <c r="T871" s="17">
        <f>C870*AS871/AD872</f>
        <v>0</v>
      </c>
      <c r="U871" s="17">
        <f>C870*AT871/AD872</f>
        <v>0</v>
      </c>
      <c r="V871" s="17">
        <f>C870*AU871/AD872</f>
        <v>0</v>
      </c>
      <c r="W871" s="17">
        <f>C870*AV871/AD872</f>
        <v>0</v>
      </c>
      <c r="X871" s="17"/>
      <c r="Y871" s="17"/>
      <c r="AA871" s="17"/>
      <c r="AB871" s="17" t="s">
        <v>95</v>
      </c>
      <c r="AC871" s="17">
        <v>100</v>
      </c>
      <c r="AD871" s="17">
        <v>100</v>
      </c>
      <c r="AE871" s="17">
        <v>7.5</v>
      </c>
      <c r="AF871" s="17">
        <v>1</v>
      </c>
      <c r="AG871" s="17">
        <v>50</v>
      </c>
      <c r="AH871" s="17">
        <v>240</v>
      </c>
      <c r="AI871" s="17"/>
      <c r="AJ871" s="17"/>
      <c r="AK871" s="17"/>
      <c r="AL871" s="17"/>
      <c r="AM871" s="17"/>
      <c r="AN871" s="17"/>
      <c r="AO871" s="17"/>
      <c r="AP871" s="17"/>
      <c r="AQ871" s="17"/>
      <c r="AR871" s="17"/>
      <c r="AS871" s="17"/>
      <c r="AT871" s="17"/>
      <c r="AU871" s="17"/>
      <c r="AV871" s="17"/>
    </row>
    <row r="872" spans="1:49" x14ac:dyDescent="0.3">
      <c r="A872" s="17"/>
      <c r="B872" s="69" t="s">
        <v>40</v>
      </c>
      <c r="C872" s="96"/>
      <c r="D872" s="17"/>
      <c r="E872" s="17"/>
      <c r="F872" s="17">
        <f>SUM(F871)</f>
        <v>2.25</v>
      </c>
      <c r="G872" s="17">
        <f t="shared" ref="G872:W872" si="766">SUM(G871)</f>
        <v>0.3</v>
      </c>
      <c r="H872" s="17">
        <f t="shared" si="766"/>
        <v>15</v>
      </c>
      <c r="I872" s="17">
        <f t="shared" si="766"/>
        <v>72</v>
      </c>
      <c r="J872" s="17">
        <f t="shared" si="766"/>
        <v>0</v>
      </c>
      <c r="K872" s="17">
        <f t="shared" si="766"/>
        <v>0</v>
      </c>
      <c r="L872" s="17">
        <f t="shared" si="766"/>
        <v>0</v>
      </c>
      <c r="M872" s="17">
        <f t="shared" si="766"/>
        <v>0</v>
      </c>
      <c r="N872" s="17">
        <f t="shared" si="766"/>
        <v>0</v>
      </c>
      <c r="O872" s="17">
        <f t="shared" si="766"/>
        <v>0</v>
      </c>
      <c r="P872" s="17">
        <f t="shared" si="766"/>
        <v>0</v>
      </c>
      <c r="Q872" s="17">
        <f t="shared" si="766"/>
        <v>0</v>
      </c>
      <c r="R872" s="17">
        <f t="shared" si="766"/>
        <v>0</v>
      </c>
      <c r="S872" s="17">
        <f t="shared" si="766"/>
        <v>0</v>
      </c>
      <c r="T872" s="17">
        <f t="shared" si="766"/>
        <v>0</v>
      </c>
      <c r="U872" s="17">
        <f t="shared" si="766"/>
        <v>0</v>
      </c>
      <c r="V872" s="17">
        <f t="shared" si="766"/>
        <v>0</v>
      </c>
      <c r="W872" s="17">
        <f t="shared" si="766"/>
        <v>0</v>
      </c>
      <c r="X872" s="17"/>
      <c r="Y872" s="17"/>
      <c r="AA872" s="17"/>
      <c r="AB872" s="69" t="s">
        <v>40</v>
      </c>
      <c r="AC872" s="17"/>
      <c r="AD872" s="17">
        <v>100</v>
      </c>
      <c r="AE872" s="17"/>
      <c r="AF872" s="17"/>
      <c r="AG872" s="17"/>
      <c r="AH872" s="17"/>
      <c r="AI872" s="17"/>
      <c r="AJ872" s="17"/>
      <c r="AK872" s="17"/>
      <c r="AL872" s="17"/>
      <c r="AM872" s="17"/>
      <c r="AN872" s="17"/>
      <c r="AO872" s="17"/>
      <c r="AP872" s="17"/>
      <c r="AQ872" s="17"/>
      <c r="AR872" s="17"/>
      <c r="AS872" s="17"/>
      <c r="AT872" s="17"/>
      <c r="AU872" s="17"/>
      <c r="AV872" s="17"/>
    </row>
    <row r="873" spans="1:49" ht="18" x14ac:dyDescent="0.35">
      <c r="A873" s="110" t="s">
        <v>115</v>
      </c>
      <c r="B873" s="110"/>
      <c r="C873" s="119">
        <f>SUM(C851:C872)</f>
        <v>360</v>
      </c>
      <c r="D873" s="119">
        <f t="shared" ref="D873:E873" si="767">SUM(D851:D872)</f>
        <v>391.39800000000002</v>
      </c>
      <c r="E873" s="119">
        <f t="shared" si="767"/>
        <v>391.39800000000002</v>
      </c>
      <c r="F873" s="134">
        <f>SUM(F859+F865+F868+F872)</f>
        <v>8.76</v>
      </c>
      <c r="G873" s="134">
        <f t="shared" ref="G873:W873" si="768">SUM(G859+G865+G868+G872)</f>
        <v>6.9550000000000001</v>
      </c>
      <c r="H873" s="134">
        <f t="shared" si="768"/>
        <v>42.84</v>
      </c>
      <c r="I873" s="134">
        <f t="shared" si="768"/>
        <v>269.43</v>
      </c>
      <c r="J873" s="134">
        <f t="shared" si="768"/>
        <v>8.6499999999999994E-2</v>
      </c>
      <c r="K873" s="134">
        <f t="shared" si="768"/>
        <v>0.19550000000000001</v>
      </c>
      <c r="L873" s="134">
        <f t="shared" si="768"/>
        <v>32.290999999999997</v>
      </c>
      <c r="M873" s="134">
        <f t="shared" si="768"/>
        <v>0.05</v>
      </c>
      <c r="N873" s="134">
        <f t="shared" si="768"/>
        <v>0.8680000000000001</v>
      </c>
      <c r="O873" s="134">
        <f t="shared" si="768"/>
        <v>287.04000000000002</v>
      </c>
      <c r="P873" s="134">
        <f t="shared" si="768"/>
        <v>249.67100000000002</v>
      </c>
      <c r="Q873" s="134">
        <f t="shared" si="768"/>
        <v>184.08500000000001</v>
      </c>
      <c r="R873" s="134">
        <f t="shared" si="768"/>
        <v>38.015000000000001</v>
      </c>
      <c r="S873" s="134">
        <f t="shared" si="768"/>
        <v>173.87</v>
      </c>
      <c r="T873" s="134">
        <f t="shared" si="768"/>
        <v>0.84400000000000008</v>
      </c>
      <c r="U873" s="134">
        <f t="shared" si="768"/>
        <v>45.534999999999997</v>
      </c>
      <c r="V873" s="134">
        <f t="shared" si="768"/>
        <v>4.6715</v>
      </c>
      <c r="W873" s="134">
        <f t="shared" si="768"/>
        <v>41.125</v>
      </c>
      <c r="X873" s="110"/>
      <c r="Y873" s="110"/>
    </row>
    <row r="874" spans="1:49" ht="18" x14ac:dyDescent="0.35">
      <c r="A874" s="110" t="s">
        <v>111</v>
      </c>
      <c r="B874" s="96"/>
      <c r="C874" s="96">
        <v>200</v>
      </c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AA874" s="17"/>
      <c r="AB874" s="96"/>
      <c r="AC874" s="96"/>
      <c r="AD874" s="17"/>
      <c r="AE874" s="17"/>
      <c r="AF874" s="17"/>
      <c r="AG874" s="17"/>
      <c r="AH874" s="17"/>
      <c r="AI874" s="17"/>
      <c r="AJ874" s="17"/>
      <c r="AK874" s="17"/>
      <c r="AL874" s="17"/>
      <c r="AM874" s="17"/>
      <c r="AN874" s="17"/>
      <c r="AO874" s="17"/>
      <c r="AP874" s="17"/>
      <c r="AQ874" s="17"/>
      <c r="AR874" s="17"/>
      <c r="AS874" s="17"/>
      <c r="AT874" s="17"/>
      <c r="AU874" s="17"/>
      <c r="AV874" s="17"/>
      <c r="AW874" t="s">
        <v>96</v>
      </c>
    </row>
    <row r="875" spans="1:49" s="201" customFormat="1" x14ac:dyDescent="0.3">
      <c r="A875" s="199"/>
      <c r="B875" s="200" t="s">
        <v>180</v>
      </c>
      <c r="C875" s="200"/>
      <c r="D875" s="199">
        <f>C874*AC875/AD876</f>
        <v>200</v>
      </c>
      <c r="E875" s="199">
        <f>C874*AD875/AD876</f>
        <v>200</v>
      </c>
      <c r="F875" s="199">
        <f>C874*AE875/AD876</f>
        <v>0</v>
      </c>
      <c r="G875" s="199">
        <f>C874*AF875/AD876</f>
        <v>0</v>
      </c>
      <c r="H875" s="199">
        <f>C874*AG875/AD876</f>
        <v>22.4</v>
      </c>
      <c r="I875" s="199">
        <f>C874*AH875/AD876</f>
        <v>90</v>
      </c>
      <c r="J875" s="199">
        <f>C874*AI875/AD876</f>
        <v>0</v>
      </c>
      <c r="K875" s="199">
        <f>C874*AJ875/AD876</f>
        <v>0</v>
      </c>
      <c r="L875" s="199">
        <f>C874*AK875/AD876</f>
        <v>0</v>
      </c>
      <c r="M875" s="199">
        <f>C874*AL875/AD876</f>
        <v>0</v>
      </c>
      <c r="N875" s="199">
        <f>C874*AM875/AD876</f>
        <v>0</v>
      </c>
      <c r="O875" s="199">
        <f>C874*AN875/AD876</f>
        <v>0</v>
      </c>
      <c r="P875" s="199">
        <f>C874*AO875/AD876</f>
        <v>0</v>
      </c>
      <c r="Q875" s="199">
        <f>C874*AP875/AD876</f>
        <v>0</v>
      </c>
      <c r="R875" s="199">
        <f>C874*AQ875/AD876</f>
        <v>0</v>
      </c>
      <c r="S875" s="199">
        <f>C874*AR875/AD876</f>
        <v>0</v>
      </c>
      <c r="T875" s="199">
        <f>C874*AS875/AD876</f>
        <v>0</v>
      </c>
      <c r="U875" s="199">
        <f>C874*AT875/AD876</f>
        <v>0</v>
      </c>
      <c r="V875" s="199">
        <f>C874*AU875/AD876</f>
        <v>0</v>
      </c>
      <c r="W875" s="199">
        <f>C874*AV875/AD876</f>
        <v>0</v>
      </c>
      <c r="X875" s="199" t="s">
        <v>114</v>
      </c>
      <c r="Y875" s="199">
        <v>5</v>
      </c>
      <c r="AA875" s="199"/>
      <c r="AB875" s="200" t="s">
        <v>135</v>
      </c>
      <c r="AC875" s="200">
        <v>100</v>
      </c>
      <c r="AD875" s="199">
        <v>100</v>
      </c>
      <c r="AE875" s="202"/>
      <c r="AF875" s="203"/>
      <c r="AG875" s="203">
        <v>11.2</v>
      </c>
      <c r="AH875" s="204">
        <v>45</v>
      </c>
      <c r="AI875" s="205"/>
      <c r="AJ875" s="205"/>
      <c r="AK875" s="205"/>
      <c r="AL875" s="205"/>
      <c r="AM875" s="205"/>
      <c r="AN875" s="205"/>
      <c r="AO875" s="199"/>
      <c r="AP875" s="199"/>
      <c r="AQ875" s="199"/>
      <c r="AR875" s="199"/>
      <c r="AS875" s="199"/>
      <c r="AT875" s="199"/>
      <c r="AU875" s="199"/>
      <c r="AV875" s="199"/>
    </row>
    <row r="876" spans="1:49" s="201" customFormat="1" x14ac:dyDescent="0.3">
      <c r="A876" s="199"/>
      <c r="B876" s="200"/>
      <c r="C876" s="200">
        <v>23</v>
      </c>
      <c r="D876" s="199"/>
      <c r="E876" s="199"/>
      <c r="F876" s="199"/>
      <c r="G876" s="199"/>
      <c r="H876" s="199"/>
      <c r="I876" s="199"/>
      <c r="J876" s="199"/>
      <c r="K876" s="199"/>
      <c r="L876" s="199"/>
      <c r="M876" s="199"/>
      <c r="N876" s="199"/>
      <c r="O876" s="199"/>
      <c r="P876" s="199"/>
      <c r="Q876" s="199"/>
      <c r="R876" s="199"/>
      <c r="S876" s="199"/>
      <c r="T876" s="199"/>
      <c r="U876" s="199"/>
      <c r="V876" s="199"/>
      <c r="W876" s="199"/>
      <c r="X876" s="199"/>
      <c r="Y876" s="199"/>
      <c r="AA876" s="199"/>
      <c r="AB876" s="156" t="s">
        <v>40</v>
      </c>
      <c r="AC876" s="200"/>
      <c r="AD876" s="199">
        <v>100</v>
      </c>
      <c r="AE876" s="199"/>
      <c r="AF876" s="199"/>
      <c r="AG876" s="199"/>
      <c r="AH876" s="199"/>
      <c r="AI876" s="199"/>
      <c r="AJ876" s="199"/>
      <c r="AK876" s="199"/>
      <c r="AL876" s="199"/>
      <c r="AM876" s="199"/>
      <c r="AN876" s="199"/>
      <c r="AO876" s="199"/>
      <c r="AP876" s="199"/>
      <c r="AQ876" s="199"/>
      <c r="AR876" s="199"/>
      <c r="AS876" s="199"/>
      <c r="AT876" s="199"/>
      <c r="AU876" s="199"/>
      <c r="AV876" s="199"/>
      <c r="AW876" s="201" t="s">
        <v>114</v>
      </c>
    </row>
    <row r="877" spans="1:49" s="201" customFormat="1" x14ac:dyDescent="0.3">
      <c r="A877" s="199"/>
      <c r="B877" s="200" t="s">
        <v>181</v>
      </c>
      <c r="C877" s="200"/>
      <c r="D877" s="199">
        <f>C876*AC877/AD882</f>
        <v>23</v>
      </c>
      <c r="E877" s="199">
        <f>C876*AD877/AD882</f>
        <v>23</v>
      </c>
      <c r="F877" s="199">
        <f>C876*AE877/AD882</f>
        <v>1.1499999999999999</v>
      </c>
      <c r="G877" s="199">
        <f>C876*AF877/AD882</f>
        <v>7.13</v>
      </c>
      <c r="H877" s="199">
        <f>C876*AG877/AD882</f>
        <v>13.8</v>
      </c>
      <c r="I877" s="199">
        <f>C876*AH877/AD882</f>
        <v>124.2</v>
      </c>
      <c r="J877" s="199">
        <f>C876*AI877/AD882</f>
        <v>0</v>
      </c>
      <c r="K877" s="199">
        <f>C876*AJ877/AD882</f>
        <v>0</v>
      </c>
      <c r="L877" s="199">
        <f>C876*AK877/AD882</f>
        <v>0</v>
      </c>
      <c r="M877" s="199">
        <f>C876*AL877/AD882</f>
        <v>0</v>
      </c>
      <c r="N877" s="199">
        <f>C876*AM877/AD882</f>
        <v>0</v>
      </c>
      <c r="O877" s="199">
        <f>C876*AN877/AD882</f>
        <v>0</v>
      </c>
      <c r="P877" s="199">
        <f>C876*AO877/AD882</f>
        <v>0</v>
      </c>
      <c r="Q877" s="199">
        <f>C876*AP877/AD882</f>
        <v>0</v>
      </c>
      <c r="R877" s="199">
        <f>C876*AQ877/AD882</f>
        <v>0</v>
      </c>
      <c r="S877" s="199">
        <f>C876*AR877/AD882</f>
        <v>0</v>
      </c>
      <c r="T877" s="199">
        <f>C876*AS877/AD882</f>
        <v>0</v>
      </c>
      <c r="U877" s="199">
        <f>C876*AT877/AD882</f>
        <v>0</v>
      </c>
      <c r="V877" s="199">
        <f>C876*AU877/AD882</f>
        <v>0</v>
      </c>
      <c r="W877" s="199">
        <f>C876*AV877/AD882</f>
        <v>0</v>
      </c>
      <c r="X877" s="199" t="s">
        <v>114</v>
      </c>
      <c r="Y877" s="199">
        <v>30</v>
      </c>
      <c r="AA877" s="199"/>
      <c r="AB877" s="200" t="s">
        <v>181</v>
      </c>
      <c r="AC877" s="200">
        <v>100</v>
      </c>
      <c r="AD877" s="199">
        <v>100</v>
      </c>
      <c r="AE877" s="205">
        <v>5</v>
      </c>
      <c r="AF877" s="206">
        <v>31</v>
      </c>
      <c r="AG877" s="205">
        <v>60</v>
      </c>
      <c r="AH877" s="205">
        <v>540</v>
      </c>
      <c r="AI877" s="199"/>
      <c r="AJ877" s="199"/>
      <c r="AK877" s="199"/>
      <c r="AL877" s="199"/>
      <c r="AM877" s="199"/>
      <c r="AN877" s="199"/>
      <c r="AO877" s="199"/>
      <c r="AP877" s="199"/>
      <c r="AQ877" s="199"/>
      <c r="AR877" s="199"/>
      <c r="AS877" s="199"/>
      <c r="AT877" s="199"/>
      <c r="AU877" s="199"/>
      <c r="AV877" s="199"/>
    </row>
    <row r="878" spans="1:49" x14ac:dyDescent="0.3">
      <c r="A878" s="17" t="s">
        <v>111</v>
      </c>
      <c r="B878" s="96"/>
      <c r="C878" s="96">
        <v>120</v>
      </c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AA878" s="17"/>
      <c r="AB878" s="96"/>
      <c r="AC878" s="96"/>
      <c r="AD878" s="17"/>
      <c r="AE878" s="17"/>
      <c r="AF878" s="17"/>
      <c r="AG878" s="17"/>
      <c r="AH878" s="17"/>
      <c r="AI878" s="17"/>
      <c r="AJ878" s="17"/>
      <c r="AK878" s="17"/>
      <c r="AL878" s="17"/>
      <c r="AM878" s="17"/>
      <c r="AN878" s="17"/>
      <c r="AO878" s="17"/>
      <c r="AP878" s="17"/>
      <c r="AQ878" s="17"/>
      <c r="AR878" s="17"/>
      <c r="AS878" s="17"/>
      <c r="AT878" s="17"/>
      <c r="AU878" s="17"/>
      <c r="AV878" s="17"/>
      <c r="AW878" t="s">
        <v>96</v>
      </c>
    </row>
    <row r="879" spans="1:49" x14ac:dyDescent="0.3">
      <c r="A879" s="17"/>
      <c r="B879" s="96" t="s">
        <v>257</v>
      </c>
      <c r="C879" s="96"/>
      <c r="D879" s="17">
        <f>C878*AC879/AD881</f>
        <v>132</v>
      </c>
      <c r="E879" s="17">
        <f>C878*AD879/AD881</f>
        <v>120</v>
      </c>
      <c r="F879" s="17">
        <f>C878*AE879/AD881</f>
        <v>0.48</v>
      </c>
      <c r="G879" s="17">
        <f>C878*AF879/AD881</f>
        <v>0.36</v>
      </c>
      <c r="H879" s="17">
        <f>C878*AG879/AD881</f>
        <v>12.36</v>
      </c>
      <c r="I879" s="17">
        <f>C878*AH879/AD881</f>
        <v>56.4</v>
      </c>
      <c r="J879" s="17">
        <f>C878*AI879/AD881</f>
        <v>0</v>
      </c>
      <c r="K879" s="17">
        <f>C878*AJ879/AD881</f>
        <v>0</v>
      </c>
      <c r="L879" s="17">
        <f>C878*AK879/AD881</f>
        <v>0</v>
      </c>
      <c r="M879" s="17">
        <f>C878*AL879/AD881</f>
        <v>0</v>
      </c>
      <c r="N879" s="17">
        <f>C878*AM879/AD881</f>
        <v>0</v>
      </c>
      <c r="O879" s="17">
        <f>C878*AN879/AD881</f>
        <v>0</v>
      </c>
      <c r="P879" s="17">
        <f>C878*AO879/AD881</f>
        <v>0</v>
      </c>
      <c r="Q879" s="17">
        <f>C878*AP879/AD881</f>
        <v>0</v>
      </c>
      <c r="R879" s="17">
        <f>C878*AQ879/AD881</f>
        <v>0</v>
      </c>
      <c r="S879" s="17">
        <f>C878*AR879/AD881</f>
        <v>0</v>
      </c>
      <c r="T879" s="17">
        <f>C878*AS879/AD881</f>
        <v>0</v>
      </c>
      <c r="U879" s="17">
        <f>C878*AT879/AD881</f>
        <v>0</v>
      </c>
      <c r="V879" s="17">
        <f>C878*AU879/AD881</f>
        <v>0</v>
      </c>
      <c r="W879" s="17">
        <f>C878*AV879/AD881</f>
        <v>0</v>
      </c>
      <c r="X879" s="17" t="s">
        <v>114</v>
      </c>
      <c r="Y879" s="17">
        <v>67</v>
      </c>
      <c r="AA879" s="17"/>
      <c r="AB879" s="96" t="s">
        <v>258</v>
      </c>
      <c r="AC879" s="96">
        <v>110</v>
      </c>
      <c r="AD879" s="17">
        <v>100</v>
      </c>
      <c r="AE879" s="107">
        <v>0.4</v>
      </c>
      <c r="AF879" s="105">
        <v>0.3</v>
      </c>
      <c r="AG879" s="105">
        <v>10.3</v>
      </c>
      <c r="AH879" s="63">
        <v>47</v>
      </c>
      <c r="AI879" s="103"/>
      <c r="AJ879" s="103"/>
      <c r="AK879" s="103"/>
      <c r="AL879" s="103"/>
      <c r="AM879" s="103"/>
      <c r="AN879" s="103"/>
      <c r="AO879" s="17"/>
      <c r="AP879" s="17"/>
      <c r="AQ879" s="17"/>
      <c r="AR879" s="17"/>
      <c r="AS879" s="17"/>
      <c r="AT879" s="17"/>
      <c r="AU879" s="17"/>
      <c r="AV879" s="17"/>
    </row>
    <row r="880" spans="1:49" x14ac:dyDescent="0.3">
      <c r="A880" s="17"/>
      <c r="B880" s="96"/>
      <c r="C880" s="96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AA880" s="17"/>
      <c r="AB880" s="96"/>
      <c r="AC880" s="96"/>
      <c r="AD880" s="17"/>
      <c r="AE880" s="107"/>
      <c r="AF880" s="238"/>
      <c r="AG880" s="238"/>
      <c r="AH880" s="106"/>
      <c r="AI880" s="103"/>
      <c r="AJ880" s="103"/>
      <c r="AK880" s="103"/>
      <c r="AL880" s="103"/>
      <c r="AM880" s="103"/>
      <c r="AN880" s="103"/>
      <c r="AO880" s="17"/>
      <c r="AP880" s="17"/>
      <c r="AQ880" s="17"/>
      <c r="AR880" s="17"/>
      <c r="AS880" s="17"/>
      <c r="AT880" s="17"/>
      <c r="AU880" s="17"/>
      <c r="AV880" s="17"/>
    </row>
    <row r="881" spans="1:49" s="201" customFormat="1" x14ac:dyDescent="0.3">
      <c r="A881" s="199"/>
      <c r="B881" s="200"/>
      <c r="C881" s="200"/>
      <c r="D881" s="199"/>
      <c r="E881" s="199"/>
      <c r="F881" s="199"/>
      <c r="G881" s="199"/>
      <c r="H881" s="199"/>
      <c r="I881" s="199"/>
      <c r="J881" s="199"/>
      <c r="K881" s="199"/>
      <c r="L881" s="199"/>
      <c r="M881" s="199"/>
      <c r="N881" s="199"/>
      <c r="O881" s="199"/>
      <c r="P881" s="199"/>
      <c r="Q881" s="199"/>
      <c r="R881" s="199"/>
      <c r="S881" s="199"/>
      <c r="T881" s="199"/>
      <c r="U881" s="199"/>
      <c r="V881" s="199"/>
      <c r="W881" s="199"/>
      <c r="X881" s="199"/>
      <c r="Y881" s="199"/>
      <c r="AA881" s="199"/>
      <c r="AB881" s="200"/>
      <c r="AC881" s="200"/>
      <c r="AD881" s="199">
        <v>100</v>
      </c>
      <c r="AE881" s="205"/>
      <c r="AF881" s="206"/>
      <c r="AG881" s="205"/>
      <c r="AH881" s="205"/>
      <c r="AI881" s="199"/>
      <c r="AJ881" s="199"/>
      <c r="AK881" s="199"/>
      <c r="AL881" s="199"/>
      <c r="AM881" s="199"/>
      <c r="AN881" s="199"/>
      <c r="AO881" s="199"/>
      <c r="AP881" s="199"/>
      <c r="AQ881" s="199"/>
      <c r="AR881" s="199"/>
      <c r="AS881" s="199"/>
      <c r="AT881" s="199"/>
      <c r="AU881" s="199"/>
      <c r="AV881" s="199"/>
    </row>
    <row r="882" spans="1:49" s="201" customFormat="1" ht="18" x14ac:dyDescent="0.35">
      <c r="A882" s="207" t="s">
        <v>152</v>
      </c>
      <c r="B882" s="17"/>
      <c r="C882" s="111">
        <f>SUM(C874:C881)</f>
        <v>343</v>
      </c>
      <c r="D882" s="111">
        <f>SUM(D875:D881)</f>
        <v>355</v>
      </c>
      <c r="E882" s="111">
        <f>SUM(E875:E881)</f>
        <v>343</v>
      </c>
      <c r="F882" s="207">
        <f>SUM(F875:F881)</f>
        <v>1.63</v>
      </c>
      <c r="G882" s="207">
        <f t="shared" ref="G882:W882" si="769">SUM(G875:G881)</f>
        <v>7.49</v>
      </c>
      <c r="H882" s="207">
        <f t="shared" si="769"/>
        <v>48.56</v>
      </c>
      <c r="I882" s="207">
        <f t="shared" si="769"/>
        <v>270.59999999999997</v>
      </c>
      <c r="J882" s="207">
        <f t="shared" si="769"/>
        <v>0</v>
      </c>
      <c r="K882" s="207">
        <f t="shared" si="769"/>
        <v>0</v>
      </c>
      <c r="L882" s="207">
        <f t="shared" si="769"/>
        <v>0</v>
      </c>
      <c r="M882" s="207">
        <f t="shared" si="769"/>
        <v>0</v>
      </c>
      <c r="N882" s="207">
        <f t="shared" si="769"/>
        <v>0</v>
      </c>
      <c r="O882" s="207">
        <f t="shared" si="769"/>
        <v>0</v>
      </c>
      <c r="P882" s="207">
        <f t="shared" si="769"/>
        <v>0</v>
      </c>
      <c r="Q882" s="207">
        <f t="shared" si="769"/>
        <v>0</v>
      </c>
      <c r="R882" s="207">
        <f t="shared" si="769"/>
        <v>0</v>
      </c>
      <c r="S882" s="207">
        <f t="shared" si="769"/>
        <v>0</v>
      </c>
      <c r="T882" s="207">
        <f t="shared" si="769"/>
        <v>0</v>
      </c>
      <c r="U882" s="207">
        <f t="shared" si="769"/>
        <v>0</v>
      </c>
      <c r="V882" s="207">
        <f t="shared" si="769"/>
        <v>0</v>
      </c>
      <c r="W882" s="207">
        <f t="shared" si="769"/>
        <v>0</v>
      </c>
      <c r="X882" s="199"/>
      <c r="Y882" s="199"/>
      <c r="AA882" s="199"/>
      <c r="AB882" s="200"/>
      <c r="AC882" s="200"/>
      <c r="AD882" s="199">
        <v>100</v>
      </c>
      <c r="AE882" s="205">
        <f>SUM(AE877)</f>
        <v>5</v>
      </c>
      <c r="AF882" s="205">
        <f t="shared" ref="AF882:AV882" si="770">SUM(AF877)</f>
        <v>31</v>
      </c>
      <c r="AG882" s="205">
        <f t="shared" si="770"/>
        <v>60</v>
      </c>
      <c r="AH882" s="205">
        <f t="shared" si="770"/>
        <v>540</v>
      </c>
      <c r="AI882" s="205">
        <f t="shared" si="770"/>
        <v>0</v>
      </c>
      <c r="AJ882" s="205">
        <f t="shared" si="770"/>
        <v>0</v>
      </c>
      <c r="AK882" s="205">
        <f t="shared" si="770"/>
        <v>0</v>
      </c>
      <c r="AL882" s="205">
        <f t="shared" si="770"/>
        <v>0</v>
      </c>
      <c r="AM882" s="205">
        <f t="shared" si="770"/>
        <v>0</v>
      </c>
      <c r="AN882" s="205">
        <f t="shared" si="770"/>
        <v>0</v>
      </c>
      <c r="AO882" s="205">
        <f t="shared" si="770"/>
        <v>0</v>
      </c>
      <c r="AP882" s="205">
        <f t="shared" si="770"/>
        <v>0</v>
      </c>
      <c r="AQ882" s="205">
        <f t="shared" si="770"/>
        <v>0</v>
      </c>
      <c r="AR882" s="205">
        <f t="shared" si="770"/>
        <v>0</v>
      </c>
      <c r="AS882" s="205">
        <f t="shared" si="770"/>
        <v>0</v>
      </c>
      <c r="AT882" s="205">
        <f t="shared" si="770"/>
        <v>0</v>
      </c>
      <c r="AU882" s="205">
        <f t="shared" si="770"/>
        <v>0</v>
      </c>
      <c r="AV882" s="205">
        <f t="shared" si="770"/>
        <v>0</v>
      </c>
    </row>
    <row r="883" spans="1:49" ht="18" x14ac:dyDescent="0.35">
      <c r="A883" s="110" t="s">
        <v>97</v>
      </c>
      <c r="B883" s="17"/>
      <c r="C883" s="92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</row>
    <row r="884" spans="1:49" x14ac:dyDescent="0.3">
      <c r="A884" s="17" t="s">
        <v>247</v>
      </c>
      <c r="B884" s="17"/>
      <c r="C884" s="92">
        <v>180</v>
      </c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 t="s">
        <v>248</v>
      </c>
      <c r="Y884" s="17">
        <v>62</v>
      </c>
      <c r="AA884" t="s">
        <v>247</v>
      </c>
      <c r="AW884" t="s">
        <v>248</v>
      </c>
    </row>
    <row r="885" spans="1:49" ht="15" customHeight="1" x14ac:dyDescent="0.3">
      <c r="A885" s="17"/>
      <c r="B885" s="70" t="s">
        <v>55</v>
      </c>
      <c r="C885" s="92"/>
      <c r="D885" s="17">
        <f>C$884*AC885/AD$895</f>
        <v>73.44</v>
      </c>
      <c r="E885" s="17">
        <f>C$884*AD885/AD$895</f>
        <v>54</v>
      </c>
      <c r="F885" s="17">
        <f>$C$884*AE885/$AD$895</f>
        <v>1.0079999999999998</v>
      </c>
      <c r="G885" s="17">
        <f t="shared" ref="G885:W894" si="771">$C$884*AF885/$AD$895</f>
        <v>0.19800000000000004</v>
      </c>
      <c r="H885" s="17">
        <f t="shared" si="771"/>
        <v>8.01</v>
      </c>
      <c r="I885" s="17">
        <f t="shared" si="771"/>
        <v>37.817999999999998</v>
      </c>
      <c r="J885" s="17">
        <f t="shared" si="771"/>
        <v>4.6800000000000001E-2</v>
      </c>
      <c r="K885" s="17">
        <f t="shared" si="771"/>
        <v>3.0600000000000002E-2</v>
      </c>
      <c r="L885" s="17">
        <f t="shared" si="771"/>
        <v>0.97200000000000009</v>
      </c>
      <c r="M885" s="17">
        <f t="shared" si="771"/>
        <v>0</v>
      </c>
      <c r="N885" s="17">
        <f t="shared" si="771"/>
        <v>4.32</v>
      </c>
      <c r="O885" s="17">
        <f t="shared" si="771"/>
        <v>2.052</v>
      </c>
      <c r="P885" s="17">
        <f t="shared" si="771"/>
        <v>254.52</v>
      </c>
      <c r="Q885" s="17">
        <f t="shared" si="771"/>
        <v>4.68</v>
      </c>
      <c r="R885" s="17">
        <f t="shared" si="771"/>
        <v>10.8</v>
      </c>
      <c r="S885" s="17">
        <f t="shared" si="771"/>
        <v>27.18</v>
      </c>
      <c r="T885" s="17">
        <f t="shared" si="771"/>
        <v>0.42299999999999999</v>
      </c>
      <c r="U885" s="17">
        <f t="shared" si="771"/>
        <v>2.7</v>
      </c>
      <c r="V885" s="17">
        <f t="shared" si="771"/>
        <v>0.1278</v>
      </c>
      <c r="W885" s="17">
        <f t="shared" si="771"/>
        <v>16.2</v>
      </c>
      <c r="X885" s="17"/>
      <c r="Y885" s="17"/>
      <c r="AB885" s="86" t="s">
        <v>55</v>
      </c>
      <c r="AC885" s="57">
        <v>408</v>
      </c>
      <c r="AD885" s="57">
        <v>300</v>
      </c>
      <c r="AE885" s="56">
        <v>5.6</v>
      </c>
      <c r="AF885" s="56">
        <v>1.1000000000000001</v>
      </c>
      <c r="AG885" s="56">
        <v>44.5</v>
      </c>
      <c r="AH885" s="56">
        <v>210.1</v>
      </c>
      <c r="AI885" s="64">
        <v>0.26</v>
      </c>
      <c r="AJ885" s="64">
        <v>0.17</v>
      </c>
      <c r="AK885" s="40">
        <v>5.4</v>
      </c>
      <c r="AL885" s="62">
        <v>0</v>
      </c>
      <c r="AM885" s="62">
        <v>24</v>
      </c>
      <c r="AN885" s="63">
        <v>11.4</v>
      </c>
      <c r="AO885" s="62">
        <v>1414</v>
      </c>
      <c r="AP885" s="62">
        <v>26</v>
      </c>
      <c r="AQ885" s="62">
        <v>60</v>
      </c>
      <c r="AR885" s="62">
        <v>151</v>
      </c>
      <c r="AS885" s="64">
        <v>2.35</v>
      </c>
      <c r="AT885" s="28">
        <v>15</v>
      </c>
      <c r="AU885" s="64">
        <v>0.71</v>
      </c>
      <c r="AV885" s="44">
        <v>90</v>
      </c>
    </row>
    <row r="886" spans="1:49" ht="15" customHeight="1" x14ac:dyDescent="0.3">
      <c r="A886" s="17"/>
      <c r="B886" s="70" t="s">
        <v>47</v>
      </c>
      <c r="C886" s="92"/>
      <c r="D886" s="17">
        <f t="shared" ref="D886:D894" si="772">C$884*AC886/AD$895</f>
        <v>32.4</v>
      </c>
      <c r="E886" s="17">
        <f t="shared" ref="E886:E894" si="773">C$884*AD886/AD$895</f>
        <v>24.3</v>
      </c>
      <c r="F886" s="17">
        <f t="shared" ref="F886:F894" si="774">$C$884*AE886/$AD$895</f>
        <v>0.25199999999999995</v>
      </c>
      <c r="G886" s="17">
        <f t="shared" si="771"/>
        <v>1.7999999999999999E-2</v>
      </c>
      <c r="H886" s="17">
        <f t="shared" si="771"/>
        <v>0.61199999999999999</v>
      </c>
      <c r="I886" s="17">
        <f t="shared" si="771"/>
        <v>3.5459999999999998</v>
      </c>
      <c r="J886" s="17">
        <f t="shared" si="771"/>
        <v>3.5999999999999999E-3</v>
      </c>
      <c r="K886" s="17">
        <f t="shared" si="771"/>
        <v>5.3999999999999994E-3</v>
      </c>
      <c r="L886" s="17">
        <f t="shared" si="771"/>
        <v>0.25919999999999999</v>
      </c>
      <c r="M886" s="17">
        <f t="shared" si="771"/>
        <v>0</v>
      </c>
      <c r="N886" s="17">
        <f t="shared" si="771"/>
        <v>2.5920000000000001</v>
      </c>
      <c r="O886" s="17">
        <f t="shared" si="771"/>
        <v>1.4219999999999999</v>
      </c>
      <c r="P886" s="17">
        <f t="shared" si="771"/>
        <v>35.82</v>
      </c>
      <c r="Q886" s="17">
        <f t="shared" si="771"/>
        <v>6.12</v>
      </c>
      <c r="R886" s="17">
        <f t="shared" si="771"/>
        <v>1.98</v>
      </c>
      <c r="S886" s="17">
        <f t="shared" si="771"/>
        <v>3.96</v>
      </c>
      <c r="T886" s="17">
        <f t="shared" si="771"/>
        <v>7.5600000000000001E-2</v>
      </c>
      <c r="U886" s="17">
        <f t="shared" si="771"/>
        <v>0.432</v>
      </c>
      <c r="V886" s="17">
        <f t="shared" si="771"/>
        <v>3.78E-2</v>
      </c>
      <c r="W886" s="17">
        <f t="shared" si="771"/>
        <v>1.44</v>
      </c>
      <c r="X886" s="17"/>
      <c r="Y886" s="17"/>
      <c r="AB886" s="86" t="s">
        <v>47</v>
      </c>
      <c r="AC886" s="287">
        <v>180</v>
      </c>
      <c r="AD886" s="287">
        <v>135</v>
      </c>
      <c r="AE886" s="56">
        <v>1.4</v>
      </c>
      <c r="AF886" s="56">
        <v>0.1</v>
      </c>
      <c r="AG886" s="56">
        <v>3.4</v>
      </c>
      <c r="AH886" s="56">
        <v>19.7</v>
      </c>
      <c r="AI886" s="64">
        <v>0.02</v>
      </c>
      <c r="AJ886" s="64">
        <v>0.03</v>
      </c>
      <c r="AK886" s="41">
        <v>1.44</v>
      </c>
      <c r="AL886" s="62">
        <v>0</v>
      </c>
      <c r="AM886" s="63">
        <v>14.4</v>
      </c>
      <c r="AN886" s="63">
        <v>7.9</v>
      </c>
      <c r="AO886" s="62">
        <v>199</v>
      </c>
      <c r="AP886" s="62">
        <v>34</v>
      </c>
      <c r="AQ886" s="62">
        <v>11</v>
      </c>
      <c r="AR886" s="62">
        <v>22</v>
      </c>
      <c r="AS886" s="64">
        <v>0.42</v>
      </c>
      <c r="AT886" s="30">
        <v>2.4</v>
      </c>
      <c r="AU886" s="64">
        <v>0.21</v>
      </c>
      <c r="AV886" s="28">
        <v>8</v>
      </c>
    </row>
    <row r="887" spans="1:49" ht="15" customHeight="1" x14ac:dyDescent="0.3">
      <c r="A887" s="17"/>
      <c r="B887" s="70" t="s">
        <v>50</v>
      </c>
      <c r="C887" s="92"/>
      <c r="D887" s="17">
        <f t="shared" si="772"/>
        <v>9</v>
      </c>
      <c r="E887" s="17">
        <f t="shared" si="773"/>
        <v>7.2</v>
      </c>
      <c r="F887" s="17">
        <f t="shared" si="774"/>
        <v>0.09</v>
      </c>
      <c r="G887" s="17">
        <f t="shared" si="771"/>
        <v>1.7999999999999999E-2</v>
      </c>
      <c r="H887" s="17">
        <f t="shared" si="771"/>
        <v>0.54</v>
      </c>
      <c r="I887" s="17">
        <f t="shared" si="771"/>
        <v>2.6459999999999999</v>
      </c>
      <c r="J887" s="17">
        <f t="shared" si="771"/>
        <v>1.8E-3</v>
      </c>
      <c r="K887" s="17">
        <f t="shared" si="771"/>
        <v>1.8E-3</v>
      </c>
      <c r="L887" s="17">
        <f t="shared" si="771"/>
        <v>0</v>
      </c>
      <c r="M887" s="17">
        <f t="shared" si="771"/>
        <v>0</v>
      </c>
      <c r="N887" s="17">
        <f t="shared" si="771"/>
        <v>0.28799999999999998</v>
      </c>
      <c r="O887" s="17">
        <f t="shared" si="771"/>
        <v>0.21959999999999999</v>
      </c>
      <c r="P887" s="17">
        <f t="shared" si="771"/>
        <v>10.458</v>
      </c>
      <c r="Q887" s="17">
        <f t="shared" si="771"/>
        <v>1.98</v>
      </c>
      <c r="R887" s="17">
        <f t="shared" si="771"/>
        <v>0.88200000000000012</v>
      </c>
      <c r="S887" s="17">
        <f t="shared" si="771"/>
        <v>3.6</v>
      </c>
      <c r="T887" s="17">
        <f t="shared" si="771"/>
        <v>5.0400000000000007E-2</v>
      </c>
      <c r="U887" s="17">
        <f t="shared" si="771"/>
        <v>0.216</v>
      </c>
      <c r="V887" s="17">
        <f t="shared" si="771"/>
        <v>3.2399999999999998E-2</v>
      </c>
      <c r="W887" s="17">
        <f t="shared" si="771"/>
        <v>2.16</v>
      </c>
      <c r="X887" s="17"/>
      <c r="Y887" s="17"/>
      <c r="AB887" s="86" t="s">
        <v>50</v>
      </c>
      <c r="AC887" s="57">
        <v>50</v>
      </c>
      <c r="AD887" s="57">
        <v>40</v>
      </c>
      <c r="AE887" s="56">
        <v>0.5</v>
      </c>
      <c r="AF887" s="56">
        <v>0.1</v>
      </c>
      <c r="AG887" s="57">
        <v>3</v>
      </c>
      <c r="AH887" s="56">
        <v>14.7</v>
      </c>
      <c r="AI887" s="64">
        <v>0.01</v>
      </c>
      <c r="AJ887" s="64">
        <v>0.01</v>
      </c>
      <c r="AK887" s="28">
        <v>0</v>
      </c>
      <c r="AL887" s="62">
        <v>0</v>
      </c>
      <c r="AM887" s="63">
        <v>1.6</v>
      </c>
      <c r="AN887" s="64">
        <v>1.22</v>
      </c>
      <c r="AO887" s="63">
        <v>58.1</v>
      </c>
      <c r="AP887" s="62">
        <v>11</v>
      </c>
      <c r="AQ887" s="63">
        <v>4.9000000000000004</v>
      </c>
      <c r="AR887" s="62">
        <v>20</v>
      </c>
      <c r="AS887" s="64">
        <v>0.28000000000000003</v>
      </c>
      <c r="AT887" s="30">
        <v>1.2</v>
      </c>
      <c r="AU887" s="64">
        <v>0.18</v>
      </c>
      <c r="AV887" s="44">
        <v>12</v>
      </c>
    </row>
    <row r="888" spans="1:49" x14ac:dyDescent="0.3">
      <c r="A888" s="17"/>
      <c r="B888" s="70" t="s">
        <v>51</v>
      </c>
      <c r="C888" s="92"/>
      <c r="D888" s="17">
        <f t="shared" si="772"/>
        <v>9</v>
      </c>
      <c r="E888" s="17">
        <f t="shared" si="773"/>
        <v>7.2</v>
      </c>
      <c r="F888" s="17">
        <f t="shared" si="774"/>
        <v>0.09</v>
      </c>
      <c r="G888" s="17">
        <f t="shared" si="771"/>
        <v>0</v>
      </c>
      <c r="H888" s="17">
        <f t="shared" si="771"/>
        <v>0.45</v>
      </c>
      <c r="I888" s="17">
        <f t="shared" si="771"/>
        <v>2.214</v>
      </c>
      <c r="J888" s="17">
        <f t="shared" si="771"/>
        <v>3.5999999999999999E-3</v>
      </c>
      <c r="K888" s="17">
        <f t="shared" si="771"/>
        <v>3.5999999999999999E-3</v>
      </c>
      <c r="L888" s="17">
        <f t="shared" si="771"/>
        <v>86.4</v>
      </c>
      <c r="M888" s="17">
        <f t="shared" si="771"/>
        <v>0</v>
      </c>
      <c r="N888" s="17">
        <f t="shared" si="771"/>
        <v>0.14399999999999999</v>
      </c>
      <c r="O888" s="17">
        <f t="shared" si="771"/>
        <v>1.1484000000000001</v>
      </c>
      <c r="P888" s="17">
        <f t="shared" si="771"/>
        <v>11.952000000000002</v>
      </c>
      <c r="Q888" s="17">
        <f t="shared" si="771"/>
        <v>1.71</v>
      </c>
      <c r="R888" s="17">
        <f t="shared" si="771"/>
        <v>2.34</v>
      </c>
      <c r="S888" s="17">
        <f t="shared" si="771"/>
        <v>3.42</v>
      </c>
      <c r="T888" s="17">
        <f t="shared" si="771"/>
        <v>4.3199999999999995E-2</v>
      </c>
      <c r="U888" s="17">
        <f t="shared" si="771"/>
        <v>0.36</v>
      </c>
      <c r="V888" s="17">
        <f t="shared" si="771"/>
        <v>7.1999999999999998E-3</v>
      </c>
      <c r="W888" s="17">
        <f t="shared" si="771"/>
        <v>3.96</v>
      </c>
      <c r="X888" s="17"/>
      <c r="Y888" s="17"/>
      <c r="AB888" s="86" t="s">
        <v>51</v>
      </c>
      <c r="AC888" s="57">
        <v>50</v>
      </c>
      <c r="AD888" s="57">
        <v>40</v>
      </c>
      <c r="AE888" s="56">
        <v>0.5</v>
      </c>
      <c r="AF888" s="57">
        <v>0</v>
      </c>
      <c r="AG888" s="56">
        <v>2.5</v>
      </c>
      <c r="AH888" s="56">
        <v>12.3</v>
      </c>
      <c r="AI888" s="64">
        <v>0.02</v>
      </c>
      <c r="AJ888" s="64">
        <v>0.02</v>
      </c>
      <c r="AK888" s="42">
        <v>480</v>
      </c>
      <c r="AL888" s="62">
        <v>0</v>
      </c>
      <c r="AM888" s="63">
        <v>0.8</v>
      </c>
      <c r="AN888" s="64">
        <v>6.38</v>
      </c>
      <c r="AO888" s="63">
        <v>66.400000000000006</v>
      </c>
      <c r="AP888" s="63">
        <v>9.5</v>
      </c>
      <c r="AQ888" s="62">
        <v>13</v>
      </c>
      <c r="AR888" s="62">
        <v>19</v>
      </c>
      <c r="AS888" s="64">
        <v>0.24</v>
      </c>
      <c r="AT888" s="28">
        <v>2</v>
      </c>
      <c r="AU888" s="64">
        <v>0.04</v>
      </c>
      <c r="AV888" s="44">
        <v>22</v>
      </c>
    </row>
    <row r="889" spans="1:49" ht="15" customHeight="1" x14ac:dyDescent="0.3">
      <c r="A889" s="17"/>
      <c r="B889" s="70" t="s">
        <v>56</v>
      </c>
      <c r="C889" s="92"/>
      <c r="D889" s="17">
        <f t="shared" si="772"/>
        <v>13.5</v>
      </c>
      <c r="E889" s="17">
        <f t="shared" si="773"/>
        <v>10.8</v>
      </c>
      <c r="F889" s="17">
        <f t="shared" si="774"/>
        <v>0.09</v>
      </c>
      <c r="G889" s="17">
        <f t="shared" si="771"/>
        <v>1.7999999999999999E-2</v>
      </c>
      <c r="H889" s="17">
        <f t="shared" si="771"/>
        <v>0.16200000000000001</v>
      </c>
      <c r="I889" s="17">
        <f t="shared" si="771"/>
        <v>1.08</v>
      </c>
      <c r="J889" s="17">
        <f t="shared" si="771"/>
        <v>1.8E-3</v>
      </c>
      <c r="K889" s="17">
        <f t="shared" si="771"/>
        <v>1.8E-3</v>
      </c>
      <c r="L889" s="17">
        <f t="shared" si="771"/>
        <v>0.32400000000000001</v>
      </c>
      <c r="M889" s="17">
        <f t="shared" si="771"/>
        <v>0</v>
      </c>
      <c r="N889" s="17">
        <f t="shared" si="771"/>
        <v>0.216</v>
      </c>
      <c r="O889" s="17">
        <f t="shared" si="771"/>
        <v>91.26</v>
      </c>
      <c r="P889" s="17">
        <f t="shared" si="771"/>
        <v>12.635999999999999</v>
      </c>
      <c r="Q889" s="17">
        <f t="shared" si="771"/>
        <v>2.16</v>
      </c>
      <c r="R889" s="17">
        <f t="shared" si="771"/>
        <v>1.3140000000000001</v>
      </c>
      <c r="S889" s="17">
        <f t="shared" si="771"/>
        <v>2.34</v>
      </c>
      <c r="T889" s="17">
        <f t="shared" si="771"/>
        <v>5.5799999999999995E-2</v>
      </c>
      <c r="U889" s="17">
        <f t="shared" si="771"/>
        <v>0</v>
      </c>
      <c r="V889" s="17">
        <f t="shared" si="771"/>
        <v>0</v>
      </c>
      <c r="W889" s="17">
        <f t="shared" si="771"/>
        <v>0</v>
      </c>
      <c r="X889" s="17"/>
      <c r="Y889" s="17"/>
      <c r="AB889" s="86" t="s">
        <v>56</v>
      </c>
      <c r="AC889" s="57">
        <v>75</v>
      </c>
      <c r="AD889" s="57">
        <v>60</v>
      </c>
      <c r="AE889" s="56">
        <v>0.5</v>
      </c>
      <c r="AF889" s="56">
        <v>0.1</v>
      </c>
      <c r="AG889" s="56">
        <v>0.9</v>
      </c>
      <c r="AH889" s="57">
        <v>6</v>
      </c>
      <c r="AI889" s="64">
        <v>0.01</v>
      </c>
      <c r="AJ889" s="64">
        <v>0.01</v>
      </c>
      <c r="AK889" s="40">
        <v>1.8</v>
      </c>
      <c r="AL889" s="62">
        <v>0</v>
      </c>
      <c r="AM889" s="63">
        <v>1.2</v>
      </c>
      <c r="AN889" s="62">
        <v>507</v>
      </c>
      <c r="AO889" s="63">
        <v>70.2</v>
      </c>
      <c r="AP889" s="62">
        <v>12</v>
      </c>
      <c r="AQ889" s="63">
        <v>7.3</v>
      </c>
      <c r="AR889" s="62">
        <v>13</v>
      </c>
      <c r="AS889" s="64">
        <v>0.31</v>
      </c>
      <c r="AT889" s="28">
        <v>0</v>
      </c>
      <c r="AU889" s="62">
        <v>0</v>
      </c>
      <c r="AV889" s="28">
        <v>0</v>
      </c>
    </row>
    <row r="890" spans="1:49" x14ac:dyDescent="0.3">
      <c r="A890" s="17"/>
      <c r="B890" s="70" t="s">
        <v>61</v>
      </c>
      <c r="C890" s="92"/>
      <c r="D890" s="17">
        <f t="shared" si="772"/>
        <v>9</v>
      </c>
      <c r="E890" s="17">
        <f t="shared" si="773"/>
        <v>9</v>
      </c>
      <c r="F890" s="17">
        <f t="shared" si="774"/>
        <v>0.216</v>
      </c>
      <c r="G890" s="17">
        <f t="shared" si="771"/>
        <v>1.1879999999999999</v>
      </c>
      <c r="H890" s="17">
        <f t="shared" si="771"/>
        <v>0.28799999999999998</v>
      </c>
      <c r="I890" s="17">
        <f t="shared" si="771"/>
        <v>12.744</v>
      </c>
      <c r="J890" s="17">
        <f t="shared" si="771"/>
        <v>1.8E-3</v>
      </c>
      <c r="K890" s="17">
        <f t="shared" si="771"/>
        <v>7.1999999999999998E-3</v>
      </c>
      <c r="L890" s="17">
        <f t="shared" si="771"/>
        <v>5.7779999999999996</v>
      </c>
      <c r="M890" s="17">
        <f t="shared" si="771"/>
        <v>0</v>
      </c>
      <c r="N890" s="17">
        <f t="shared" si="771"/>
        <v>1.44E-2</v>
      </c>
      <c r="O890" s="17">
        <f t="shared" si="771"/>
        <v>2.7360000000000002</v>
      </c>
      <c r="P890" s="17">
        <f t="shared" si="771"/>
        <v>8.6579999999999995</v>
      </c>
      <c r="Q890" s="17">
        <f t="shared" si="771"/>
        <v>7.02</v>
      </c>
      <c r="R890" s="17">
        <f t="shared" si="771"/>
        <v>0.70199999999999996</v>
      </c>
      <c r="S890" s="17">
        <f t="shared" si="771"/>
        <v>4.68</v>
      </c>
      <c r="T890" s="17">
        <f t="shared" si="771"/>
        <v>1.6199999999999999E-2</v>
      </c>
      <c r="U890" s="17">
        <f t="shared" si="771"/>
        <v>0.81</v>
      </c>
      <c r="V890" s="17">
        <f t="shared" si="771"/>
        <v>3.2399999999999998E-2</v>
      </c>
      <c r="W890" s="17">
        <f t="shared" si="771"/>
        <v>1.26</v>
      </c>
      <c r="X890" s="17"/>
      <c r="Y890" s="17"/>
      <c r="AB890" s="86" t="s">
        <v>61</v>
      </c>
      <c r="AC890" s="57">
        <v>50</v>
      </c>
      <c r="AD890" s="57">
        <v>50</v>
      </c>
      <c r="AE890" s="56">
        <v>1.2</v>
      </c>
      <c r="AF890" s="56">
        <v>6.6</v>
      </c>
      <c r="AG890" s="56">
        <v>1.6</v>
      </c>
      <c r="AH890" s="56">
        <v>70.8</v>
      </c>
      <c r="AI890" s="64">
        <v>0.01</v>
      </c>
      <c r="AJ890" s="64">
        <v>0.04</v>
      </c>
      <c r="AK890" s="29">
        <v>32.1</v>
      </c>
      <c r="AL890" s="62">
        <v>0</v>
      </c>
      <c r="AM890" s="64">
        <v>0.08</v>
      </c>
      <c r="AN890" s="63">
        <v>15.2</v>
      </c>
      <c r="AO890" s="63">
        <v>48.1</v>
      </c>
      <c r="AP890" s="62">
        <v>39</v>
      </c>
      <c r="AQ890" s="63">
        <v>3.9</v>
      </c>
      <c r="AR890" s="62">
        <v>26</v>
      </c>
      <c r="AS890" s="64">
        <v>0.09</v>
      </c>
      <c r="AT890" s="30">
        <v>4.5</v>
      </c>
      <c r="AU890" s="64">
        <v>0.18</v>
      </c>
      <c r="AV890" s="28">
        <v>7</v>
      </c>
    </row>
    <row r="891" spans="1:49" ht="15" customHeight="1" x14ac:dyDescent="0.3">
      <c r="A891" s="17"/>
      <c r="B891" s="70" t="s">
        <v>46</v>
      </c>
      <c r="C891" s="92"/>
      <c r="D891" s="17">
        <f t="shared" si="772"/>
        <v>3.6</v>
      </c>
      <c r="E891" s="17">
        <f t="shared" si="773"/>
        <v>3.6</v>
      </c>
      <c r="F891" s="17">
        <f t="shared" si="774"/>
        <v>0</v>
      </c>
      <c r="G891" s="17">
        <f t="shared" si="771"/>
        <v>3.1680000000000006</v>
      </c>
      <c r="H891" s="17">
        <f t="shared" si="771"/>
        <v>0</v>
      </c>
      <c r="I891" s="17">
        <f t="shared" si="771"/>
        <v>28.475999999999996</v>
      </c>
      <c r="J891" s="17">
        <f t="shared" si="771"/>
        <v>0</v>
      </c>
      <c r="K891" s="17">
        <f t="shared" si="771"/>
        <v>0</v>
      </c>
      <c r="L891" s="17">
        <f t="shared" si="771"/>
        <v>0</v>
      </c>
      <c r="M891" s="17">
        <f t="shared" si="771"/>
        <v>0</v>
      </c>
      <c r="N891" s="17">
        <f t="shared" si="771"/>
        <v>0</v>
      </c>
      <c r="O891" s="17">
        <f t="shared" si="771"/>
        <v>0</v>
      </c>
      <c r="P891" s="17">
        <f t="shared" si="771"/>
        <v>0</v>
      </c>
      <c r="Q891" s="17">
        <f t="shared" si="771"/>
        <v>0</v>
      </c>
      <c r="R891" s="17">
        <f t="shared" si="771"/>
        <v>0</v>
      </c>
      <c r="S891" s="17">
        <f t="shared" si="771"/>
        <v>7.1999999999999995E-2</v>
      </c>
      <c r="T891" s="17">
        <f t="shared" si="771"/>
        <v>0</v>
      </c>
      <c r="U891" s="17">
        <f t="shared" si="771"/>
        <v>0</v>
      </c>
      <c r="V891" s="17">
        <f t="shared" si="771"/>
        <v>0</v>
      </c>
      <c r="W891" s="17">
        <f t="shared" si="771"/>
        <v>0</v>
      </c>
      <c r="X891" s="17"/>
      <c r="Y891" s="17"/>
      <c r="AB891" s="86" t="s">
        <v>46</v>
      </c>
      <c r="AC891" s="57">
        <v>20</v>
      </c>
      <c r="AD891" s="57">
        <v>20</v>
      </c>
      <c r="AE891" s="57">
        <v>0</v>
      </c>
      <c r="AF891" s="56">
        <v>17.600000000000001</v>
      </c>
      <c r="AG891" s="57">
        <v>0</v>
      </c>
      <c r="AH891" s="56">
        <v>158.19999999999999</v>
      </c>
      <c r="AI891" s="62">
        <v>0</v>
      </c>
      <c r="AJ891" s="62">
        <v>0</v>
      </c>
      <c r="AK891" s="28">
        <v>0</v>
      </c>
      <c r="AL891" s="62">
        <v>0</v>
      </c>
      <c r="AM891" s="62">
        <v>0</v>
      </c>
      <c r="AN891" s="62">
        <v>0</v>
      </c>
      <c r="AO891" s="62">
        <v>0</v>
      </c>
      <c r="AP891" s="62">
        <v>0</v>
      </c>
      <c r="AQ891" s="62">
        <v>0</v>
      </c>
      <c r="AR891" s="63">
        <v>0.4</v>
      </c>
      <c r="AS891" s="62">
        <v>0</v>
      </c>
      <c r="AT891" s="28">
        <v>0</v>
      </c>
      <c r="AU891" s="62">
        <v>0</v>
      </c>
      <c r="AV891" s="28">
        <v>0</v>
      </c>
    </row>
    <row r="892" spans="1:49" ht="15" customHeight="1" x14ac:dyDescent="0.3">
      <c r="A892" s="17"/>
      <c r="B892" s="70" t="s">
        <v>58</v>
      </c>
      <c r="C892" s="92"/>
      <c r="D892" s="17">
        <f t="shared" si="772"/>
        <v>3.5999999999999997E-2</v>
      </c>
      <c r="E892" s="17">
        <f t="shared" si="773"/>
        <v>3.5999999999999997E-2</v>
      </c>
      <c r="F892" s="17">
        <f t="shared" si="774"/>
        <v>0</v>
      </c>
      <c r="G892" s="17">
        <f t="shared" si="771"/>
        <v>0</v>
      </c>
      <c r="H892" s="17">
        <f t="shared" si="771"/>
        <v>1.7999999999999999E-2</v>
      </c>
      <c r="I892" s="17">
        <f t="shared" si="771"/>
        <v>0.09</v>
      </c>
      <c r="J892" s="17">
        <f t="shared" si="771"/>
        <v>0</v>
      </c>
      <c r="K892" s="17">
        <f t="shared" si="771"/>
        <v>0</v>
      </c>
      <c r="L892" s="17">
        <f t="shared" si="771"/>
        <v>6.6599999999999993E-2</v>
      </c>
      <c r="M892" s="17">
        <f t="shared" si="771"/>
        <v>0</v>
      </c>
      <c r="N892" s="17">
        <f t="shared" si="771"/>
        <v>7.1999999999999998E-3</v>
      </c>
      <c r="O892" s="17">
        <f t="shared" si="771"/>
        <v>5.3999999999999994E-3</v>
      </c>
      <c r="P892" s="17">
        <f t="shared" si="771"/>
        <v>0.15840000000000001</v>
      </c>
      <c r="Q892" s="17">
        <f t="shared" si="771"/>
        <v>0.27</v>
      </c>
      <c r="R892" s="17">
        <f t="shared" si="771"/>
        <v>3.5999999999999997E-2</v>
      </c>
      <c r="S892" s="17">
        <f t="shared" si="771"/>
        <v>3.5999999999999997E-2</v>
      </c>
      <c r="T892" s="17">
        <f t="shared" si="771"/>
        <v>1.2600000000000002E-2</v>
      </c>
      <c r="U892" s="17">
        <f t="shared" si="771"/>
        <v>0</v>
      </c>
      <c r="V892" s="17">
        <f t="shared" si="771"/>
        <v>0</v>
      </c>
      <c r="W892" s="17">
        <f t="shared" si="771"/>
        <v>0</v>
      </c>
      <c r="X892" s="17"/>
      <c r="Y892" s="17"/>
      <c r="AB892" s="86" t="s">
        <v>58</v>
      </c>
      <c r="AC892" s="56">
        <v>0.2</v>
      </c>
      <c r="AD892" s="56">
        <v>0.2</v>
      </c>
      <c r="AE892" s="57">
        <v>0</v>
      </c>
      <c r="AF892" s="57">
        <v>0</v>
      </c>
      <c r="AG892" s="56">
        <v>0.1</v>
      </c>
      <c r="AH892" s="56">
        <v>0.5</v>
      </c>
      <c r="AI892" s="62">
        <v>0</v>
      </c>
      <c r="AJ892" s="62">
        <v>0</v>
      </c>
      <c r="AK892" s="41">
        <v>0.37</v>
      </c>
      <c r="AL892" s="62">
        <v>0</v>
      </c>
      <c r="AM892" s="64">
        <v>0.04</v>
      </c>
      <c r="AN892" s="64">
        <v>0.03</v>
      </c>
      <c r="AO892" s="64">
        <v>0.88</v>
      </c>
      <c r="AP892" s="63">
        <v>1.5</v>
      </c>
      <c r="AQ892" s="63">
        <v>0.2</v>
      </c>
      <c r="AR892" s="63">
        <v>0.2</v>
      </c>
      <c r="AS892" s="64">
        <v>7.0000000000000007E-2</v>
      </c>
      <c r="AT892" s="28">
        <v>0</v>
      </c>
      <c r="AU892" s="62">
        <v>0</v>
      </c>
      <c r="AV892" s="28">
        <v>0</v>
      </c>
    </row>
    <row r="893" spans="1:49" ht="15" customHeight="1" x14ac:dyDescent="0.3">
      <c r="A893" s="17"/>
      <c r="B893" s="70" t="s">
        <v>38</v>
      </c>
      <c r="C893" s="92"/>
      <c r="D893" s="17">
        <f t="shared" si="772"/>
        <v>0.27</v>
      </c>
      <c r="E893" s="17">
        <f t="shared" si="773"/>
        <v>0.27</v>
      </c>
      <c r="F893" s="17">
        <f t="shared" si="774"/>
        <v>0</v>
      </c>
      <c r="G893" s="17">
        <f t="shared" si="771"/>
        <v>0</v>
      </c>
      <c r="H893" s="17">
        <f t="shared" si="771"/>
        <v>0</v>
      </c>
      <c r="I893" s="17">
        <f t="shared" si="771"/>
        <v>0</v>
      </c>
      <c r="J893" s="17">
        <f t="shared" si="771"/>
        <v>0</v>
      </c>
      <c r="K893" s="17">
        <f t="shared" si="771"/>
        <v>0</v>
      </c>
      <c r="L893" s="17">
        <f t="shared" si="771"/>
        <v>0</v>
      </c>
      <c r="M893" s="17">
        <f t="shared" si="771"/>
        <v>0</v>
      </c>
      <c r="N893" s="17">
        <f t="shared" si="771"/>
        <v>0</v>
      </c>
      <c r="O893" s="17">
        <f t="shared" si="771"/>
        <v>79.38</v>
      </c>
      <c r="P893" s="17">
        <f t="shared" si="771"/>
        <v>1.9800000000000002E-2</v>
      </c>
      <c r="Q893" s="17">
        <f t="shared" si="771"/>
        <v>0.88200000000000012</v>
      </c>
      <c r="R893" s="17">
        <f t="shared" si="771"/>
        <v>5.3999999999999999E-2</v>
      </c>
      <c r="S893" s="17">
        <f t="shared" si="771"/>
        <v>0.18</v>
      </c>
      <c r="T893" s="17">
        <f t="shared" si="771"/>
        <v>7.1999999999999998E-3</v>
      </c>
      <c r="U893" s="17">
        <f t="shared" si="771"/>
        <v>10.8</v>
      </c>
      <c r="V893" s="17">
        <f t="shared" si="771"/>
        <v>0</v>
      </c>
      <c r="W893" s="17">
        <f t="shared" si="771"/>
        <v>0</v>
      </c>
      <c r="X893" s="17"/>
      <c r="Y893" s="17"/>
      <c r="AB893" s="86" t="s">
        <v>38</v>
      </c>
      <c r="AC893" s="56">
        <v>1.5</v>
      </c>
      <c r="AD893" s="56">
        <v>1.5</v>
      </c>
      <c r="AE893" s="57">
        <v>0</v>
      </c>
      <c r="AF893" s="57">
        <v>0</v>
      </c>
      <c r="AG893" s="57">
        <v>0</v>
      </c>
      <c r="AH893" s="57">
        <v>0</v>
      </c>
      <c r="AI893" s="62">
        <v>0</v>
      </c>
      <c r="AJ893" s="62">
        <v>0</v>
      </c>
      <c r="AK893" s="28">
        <v>0</v>
      </c>
      <c r="AL893" s="62">
        <v>0</v>
      </c>
      <c r="AM893" s="62">
        <v>0</v>
      </c>
      <c r="AN893" s="62">
        <v>441</v>
      </c>
      <c r="AO893" s="64">
        <v>0.11</v>
      </c>
      <c r="AP893" s="63">
        <v>4.9000000000000004</v>
      </c>
      <c r="AQ893" s="63">
        <v>0.3</v>
      </c>
      <c r="AR893" s="62">
        <v>1</v>
      </c>
      <c r="AS893" s="64">
        <v>0.04</v>
      </c>
      <c r="AT893" s="28">
        <v>60</v>
      </c>
      <c r="AU893" s="62">
        <v>0</v>
      </c>
      <c r="AV893" s="28">
        <v>0</v>
      </c>
    </row>
    <row r="894" spans="1:49" x14ac:dyDescent="0.3">
      <c r="A894" s="17"/>
      <c r="B894" s="70" t="s">
        <v>62</v>
      </c>
      <c r="C894" s="92"/>
      <c r="D894" s="17">
        <f t="shared" si="772"/>
        <v>126</v>
      </c>
      <c r="E894" s="17">
        <f t="shared" si="773"/>
        <v>126</v>
      </c>
      <c r="F894" s="17">
        <f t="shared" si="774"/>
        <v>2.3759999999999999</v>
      </c>
      <c r="G894" s="17">
        <f t="shared" si="771"/>
        <v>0.55800000000000005</v>
      </c>
      <c r="H894" s="17">
        <f t="shared" si="771"/>
        <v>0.34200000000000003</v>
      </c>
      <c r="I894" s="17">
        <f t="shared" si="771"/>
        <v>15.84</v>
      </c>
      <c r="J894" s="17">
        <f t="shared" si="771"/>
        <v>0</v>
      </c>
      <c r="K894" s="17">
        <f t="shared" si="771"/>
        <v>0</v>
      </c>
      <c r="L894" s="17">
        <f t="shared" si="771"/>
        <v>0</v>
      </c>
      <c r="M894" s="17">
        <f t="shared" si="771"/>
        <v>0</v>
      </c>
      <c r="N894" s="17">
        <f t="shared" si="771"/>
        <v>0</v>
      </c>
      <c r="O894" s="17">
        <f t="shared" si="771"/>
        <v>0</v>
      </c>
      <c r="P894" s="17">
        <f t="shared" si="771"/>
        <v>0</v>
      </c>
      <c r="Q894" s="17">
        <f t="shared" si="771"/>
        <v>0</v>
      </c>
      <c r="R894" s="17">
        <f t="shared" si="771"/>
        <v>0</v>
      </c>
      <c r="S894" s="17">
        <f t="shared" si="771"/>
        <v>0</v>
      </c>
      <c r="T894" s="17">
        <f t="shared" si="771"/>
        <v>0</v>
      </c>
      <c r="U894" s="17">
        <f t="shared" si="771"/>
        <v>0</v>
      </c>
      <c r="V894" s="17">
        <f t="shared" si="771"/>
        <v>0</v>
      </c>
      <c r="W894" s="17">
        <f t="shared" si="771"/>
        <v>0</v>
      </c>
      <c r="X894" s="17"/>
      <c r="Y894" s="17"/>
      <c r="AB894" s="86" t="s">
        <v>62</v>
      </c>
      <c r="AC894" s="57">
        <v>700</v>
      </c>
      <c r="AD894" s="57">
        <v>700</v>
      </c>
      <c r="AE894" s="56">
        <v>13.2</v>
      </c>
      <c r="AF894" s="56">
        <v>3.1</v>
      </c>
      <c r="AG894" s="56">
        <v>1.9</v>
      </c>
      <c r="AH894" s="57">
        <v>88</v>
      </c>
      <c r="AI894" s="62">
        <v>0</v>
      </c>
      <c r="AJ894" s="62">
        <v>0</v>
      </c>
      <c r="AK894" s="28">
        <v>0</v>
      </c>
      <c r="AL894" s="62">
        <v>0</v>
      </c>
      <c r="AM894" s="62">
        <v>0</v>
      </c>
      <c r="AN894" s="62">
        <v>0</v>
      </c>
      <c r="AO894" s="62">
        <v>0</v>
      </c>
      <c r="AP894" s="62">
        <v>0</v>
      </c>
      <c r="AQ894" s="62">
        <v>0</v>
      </c>
      <c r="AR894" s="62">
        <v>0</v>
      </c>
      <c r="AS894" s="62">
        <v>0</v>
      </c>
      <c r="AT894" s="28">
        <v>0</v>
      </c>
      <c r="AU894" s="62">
        <v>0</v>
      </c>
      <c r="AV894" s="28">
        <v>0</v>
      </c>
    </row>
    <row r="895" spans="1:49" x14ac:dyDescent="0.3">
      <c r="A895" s="17"/>
      <c r="B895" s="69" t="s">
        <v>40</v>
      </c>
      <c r="C895" s="92"/>
      <c r="D895" s="17"/>
      <c r="E895" s="17"/>
      <c r="F895" s="17">
        <f>SUM(F885:F894)</f>
        <v>4.1219999999999999</v>
      </c>
      <c r="G895" s="17">
        <f t="shared" ref="G895:W895" si="775">SUM(G885:G894)</f>
        <v>5.1660000000000004</v>
      </c>
      <c r="H895" s="17">
        <f t="shared" si="775"/>
        <v>10.422000000000001</v>
      </c>
      <c r="I895" s="17">
        <f t="shared" si="775"/>
        <v>104.45399999999999</v>
      </c>
      <c r="J895" s="17">
        <f t="shared" si="775"/>
        <v>5.9400000000000008E-2</v>
      </c>
      <c r="K895" s="17">
        <f t="shared" si="775"/>
        <v>5.0400000000000007E-2</v>
      </c>
      <c r="L895" s="17">
        <f t="shared" si="775"/>
        <v>93.799800000000005</v>
      </c>
      <c r="M895" s="17">
        <f t="shared" si="775"/>
        <v>0</v>
      </c>
      <c r="N895" s="17">
        <f t="shared" si="775"/>
        <v>7.5816000000000017</v>
      </c>
      <c r="O895" s="17">
        <f t="shared" si="775"/>
        <v>178.2234</v>
      </c>
      <c r="P895" s="17">
        <f t="shared" si="775"/>
        <v>334.22220000000004</v>
      </c>
      <c r="Q895" s="17">
        <f t="shared" si="775"/>
        <v>24.822000000000003</v>
      </c>
      <c r="R895" s="17">
        <f t="shared" si="775"/>
        <v>18.108000000000001</v>
      </c>
      <c r="S895" s="17">
        <f t="shared" si="775"/>
        <v>45.468000000000004</v>
      </c>
      <c r="T895" s="17">
        <f t="shared" si="775"/>
        <v>0.68400000000000005</v>
      </c>
      <c r="U895" s="17">
        <f t="shared" si="775"/>
        <v>15.318000000000001</v>
      </c>
      <c r="V895" s="17">
        <f t="shared" si="775"/>
        <v>0.23760000000000003</v>
      </c>
      <c r="W895" s="17">
        <f t="shared" si="775"/>
        <v>25.020000000000003</v>
      </c>
      <c r="X895" s="17"/>
      <c r="Y895" s="17"/>
      <c r="AB895" s="87" t="s">
        <v>40</v>
      </c>
      <c r="AC895" s="59"/>
      <c r="AD895" s="60">
        <v>1000</v>
      </c>
      <c r="AE895" s="61">
        <v>22.9</v>
      </c>
      <c r="AF895" s="61">
        <v>28.7</v>
      </c>
      <c r="AG895" s="61">
        <v>57.9</v>
      </c>
      <c r="AH895" s="61">
        <v>580.29999999999995</v>
      </c>
      <c r="AI895" s="65">
        <v>0.33</v>
      </c>
      <c r="AJ895" s="65">
        <v>0.28000000000000003</v>
      </c>
      <c r="AK895" s="33">
        <v>521</v>
      </c>
      <c r="AL895" s="66">
        <v>0</v>
      </c>
      <c r="AM895" s="83">
        <v>42.1</v>
      </c>
      <c r="AN895" s="66">
        <v>990</v>
      </c>
      <c r="AO895" s="66">
        <v>1857</v>
      </c>
      <c r="AP895" s="66">
        <v>138</v>
      </c>
      <c r="AQ895" s="66">
        <v>101</v>
      </c>
      <c r="AR895" s="66">
        <v>252</v>
      </c>
      <c r="AS895" s="83">
        <v>3.8</v>
      </c>
      <c r="AT895" s="32">
        <v>85</v>
      </c>
      <c r="AU895" s="65">
        <v>1.32</v>
      </c>
      <c r="AV895" s="45">
        <v>139</v>
      </c>
    </row>
    <row r="896" spans="1:49" x14ac:dyDescent="0.3">
      <c r="A896" s="17" t="s">
        <v>100</v>
      </c>
      <c r="B896" s="17"/>
      <c r="C896" s="92">
        <v>180</v>
      </c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 t="s">
        <v>101</v>
      </c>
      <c r="Y896" s="17">
        <v>8</v>
      </c>
      <c r="AA896" t="s">
        <v>100</v>
      </c>
      <c r="AW896" t="s">
        <v>101</v>
      </c>
    </row>
    <row r="897" spans="1:70" ht="15" customHeight="1" x14ac:dyDescent="0.3">
      <c r="A897" s="17"/>
      <c r="B897" s="70" t="s">
        <v>55</v>
      </c>
      <c r="C897" s="95"/>
      <c r="D897" s="17">
        <f>C$896*AC897/AD$901</f>
        <v>205.65</v>
      </c>
      <c r="E897" s="17">
        <f>C$896*AD897/AD$901</f>
        <v>151.19999999999999</v>
      </c>
      <c r="F897" s="17">
        <f>$C$896*AE897/$AD$901</f>
        <v>2.85</v>
      </c>
      <c r="G897" s="17">
        <f t="shared" ref="G897:W900" si="776">$C$896*AF897/$AD$901</f>
        <v>0.45</v>
      </c>
      <c r="H897" s="17">
        <f t="shared" si="776"/>
        <v>22.5</v>
      </c>
      <c r="I897" s="17">
        <f t="shared" si="776"/>
        <v>105.89999999999999</v>
      </c>
      <c r="J897" s="17">
        <f t="shared" si="776"/>
        <v>0.13499999999999998</v>
      </c>
      <c r="K897" s="17">
        <f t="shared" si="776"/>
        <v>0.09</v>
      </c>
      <c r="L897" s="17">
        <f t="shared" si="776"/>
        <v>2.73</v>
      </c>
      <c r="M897" s="17">
        <f t="shared" si="776"/>
        <v>0</v>
      </c>
      <c r="N897" s="17">
        <f t="shared" si="776"/>
        <v>12.090000000000002</v>
      </c>
      <c r="O897" s="17">
        <f t="shared" si="776"/>
        <v>5.7</v>
      </c>
      <c r="P897" s="17">
        <f t="shared" si="776"/>
        <v>712.5</v>
      </c>
      <c r="Q897" s="17">
        <f t="shared" si="776"/>
        <v>13.35</v>
      </c>
      <c r="R897" s="17">
        <f t="shared" si="776"/>
        <v>30</v>
      </c>
      <c r="S897" s="17">
        <f t="shared" si="776"/>
        <v>76.5</v>
      </c>
      <c r="T897" s="17">
        <f t="shared" si="776"/>
        <v>1.1850000000000001</v>
      </c>
      <c r="U897" s="17">
        <f t="shared" si="776"/>
        <v>7.5</v>
      </c>
      <c r="V897" s="17">
        <f t="shared" si="776"/>
        <v>0.36</v>
      </c>
      <c r="W897" s="17">
        <f t="shared" si="776"/>
        <v>45</v>
      </c>
      <c r="X897" s="17"/>
      <c r="Y897" s="17"/>
      <c r="AB897" s="86" t="s">
        <v>55</v>
      </c>
      <c r="AC897" s="56">
        <v>137.1</v>
      </c>
      <c r="AD897" s="56">
        <v>100.8</v>
      </c>
      <c r="AE897" s="56">
        <v>1.9</v>
      </c>
      <c r="AF897" s="56">
        <v>0.3</v>
      </c>
      <c r="AG897" s="56">
        <v>15</v>
      </c>
      <c r="AH897" s="56">
        <v>70.599999999999994</v>
      </c>
      <c r="AI897" s="71">
        <v>0.09</v>
      </c>
      <c r="AJ897" s="71">
        <v>0.06</v>
      </c>
      <c r="AK897" s="21">
        <v>1.82</v>
      </c>
      <c r="AL897" s="57">
        <v>0</v>
      </c>
      <c r="AM897" s="71">
        <v>8.06</v>
      </c>
      <c r="AN897" s="56">
        <v>3.8</v>
      </c>
      <c r="AO897" s="57">
        <v>475</v>
      </c>
      <c r="AP897" s="56">
        <v>8.9</v>
      </c>
      <c r="AQ897" s="57">
        <v>20</v>
      </c>
      <c r="AR897" s="57">
        <v>51</v>
      </c>
      <c r="AS897" s="71">
        <v>0.79</v>
      </c>
      <c r="AT897" s="25">
        <v>5</v>
      </c>
      <c r="AU897" s="71">
        <v>0.24</v>
      </c>
      <c r="AV897" s="19">
        <v>30</v>
      </c>
    </row>
    <row r="898" spans="1:70" x14ac:dyDescent="0.3">
      <c r="A898" s="17"/>
      <c r="B898" s="70" t="s">
        <v>35</v>
      </c>
      <c r="C898" s="95"/>
      <c r="D898" s="17">
        <f t="shared" ref="D898:D900" si="777">C$896*AC898/AD$901</f>
        <v>45</v>
      </c>
      <c r="E898" s="17">
        <f t="shared" ref="E898:E900" si="778">C$896*AD898/AD$901</f>
        <v>45</v>
      </c>
      <c r="F898" s="17">
        <f t="shared" ref="F898:F900" si="779">$C$896*AE898/$AD$901</f>
        <v>0.9</v>
      </c>
      <c r="G898" s="17">
        <f t="shared" si="776"/>
        <v>0.6</v>
      </c>
      <c r="H898" s="17">
        <f t="shared" si="776"/>
        <v>1.2</v>
      </c>
      <c r="I898" s="17">
        <f t="shared" si="776"/>
        <v>13.950000000000001</v>
      </c>
      <c r="J898" s="17">
        <f t="shared" si="776"/>
        <v>1.5000000000000001E-2</v>
      </c>
      <c r="K898" s="17">
        <f t="shared" si="776"/>
        <v>3.0000000000000002E-2</v>
      </c>
      <c r="L898" s="17">
        <f t="shared" si="776"/>
        <v>3.81</v>
      </c>
      <c r="M898" s="17">
        <f t="shared" si="776"/>
        <v>0</v>
      </c>
      <c r="N898" s="17">
        <f t="shared" si="776"/>
        <v>0.15</v>
      </c>
      <c r="O898" s="17">
        <f t="shared" si="776"/>
        <v>10.95</v>
      </c>
      <c r="P898" s="17">
        <f t="shared" si="776"/>
        <v>34.5</v>
      </c>
      <c r="Q898" s="17">
        <f t="shared" si="776"/>
        <v>30</v>
      </c>
      <c r="R898" s="17">
        <f t="shared" si="776"/>
        <v>3.4499999999999997</v>
      </c>
      <c r="S898" s="17">
        <f t="shared" si="776"/>
        <v>22.5</v>
      </c>
      <c r="T898" s="17">
        <f t="shared" si="776"/>
        <v>3.0000000000000002E-2</v>
      </c>
      <c r="U898" s="17">
        <f t="shared" si="776"/>
        <v>2.5499999999999998</v>
      </c>
      <c r="V898" s="17">
        <f t="shared" si="776"/>
        <v>0.51</v>
      </c>
      <c r="W898" s="17">
        <f t="shared" si="776"/>
        <v>5.7</v>
      </c>
      <c r="X898" s="17"/>
      <c r="Y898" s="17"/>
      <c r="AB898" s="86" t="s">
        <v>35</v>
      </c>
      <c r="AC898" s="299">
        <v>30</v>
      </c>
      <c r="AD898" s="299">
        <v>30</v>
      </c>
      <c r="AE898" s="56">
        <v>0.6</v>
      </c>
      <c r="AF898" s="56">
        <v>0.4</v>
      </c>
      <c r="AG898" s="56">
        <v>0.8</v>
      </c>
      <c r="AH898" s="56">
        <v>9.3000000000000007</v>
      </c>
      <c r="AI898" s="71">
        <v>0.01</v>
      </c>
      <c r="AJ898" s="71">
        <v>0.02</v>
      </c>
      <c r="AK898" s="21">
        <v>2.54</v>
      </c>
      <c r="AL898" s="57">
        <v>0</v>
      </c>
      <c r="AM898" s="56">
        <v>0.1</v>
      </c>
      <c r="AN898" s="56">
        <v>7.3</v>
      </c>
      <c r="AO898" s="57">
        <v>23</v>
      </c>
      <c r="AP898" s="57">
        <v>20</v>
      </c>
      <c r="AQ898" s="56">
        <v>2.2999999999999998</v>
      </c>
      <c r="AR898" s="57">
        <v>15</v>
      </c>
      <c r="AS898" s="71">
        <v>0.02</v>
      </c>
      <c r="AT898" s="24">
        <v>1.7</v>
      </c>
      <c r="AU898" s="71">
        <v>0.34</v>
      </c>
      <c r="AV898" s="20">
        <v>3.8</v>
      </c>
    </row>
    <row r="899" spans="1:70" ht="15" customHeight="1" x14ac:dyDescent="0.3">
      <c r="A899" s="17"/>
      <c r="B899" s="70" t="s">
        <v>37</v>
      </c>
      <c r="C899" s="95"/>
      <c r="D899" s="17">
        <f t="shared" si="777"/>
        <v>8.1000000000000014</v>
      </c>
      <c r="E899" s="17">
        <f t="shared" si="778"/>
        <v>8.1000000000000014</v>
      </c>
      <c r="F899" s="17">
        <f t="shared" si="779"/>
        <v>0.15</v>
      </c>
      <c r="G899" s="17">
        <f t="shared" si="776"/>
        <v>5.0999999999999996</v>
      </c>
      <c r="H899" s="17">
        <f t="shared" si="776"/>
        <v>0.15</v>
      </c>
      <c r="I899" s="17">
        <f t="shared" si="776"/>
        <v>47.55</v>
      </c>
      <c r="J899" s="17">
        <f t="shared" si="776"/>
        <v>0</v>
      </c>
      <c r="K899" s="17">
        <f t="shared" si="776"/>
        <v>1.5000000000000001E-2</v>
      </c>
      <c r="L899" s="17">
        <f t="shared" si="776"/>
        <v>22.05</v>
      </c>
      <c r="M899" s="17">
        <f t="shared" si="776"/>
        <v>0.10500000000000001</v>
      </c>
      <c r="N899" s="17">
        <f t="shared" si="776"/>
        <v>0</v>
      </c>
      <c r="O899" s="17">
        <f t="shared" si="776"/>
        <v>0.9</v>
      </c>
      <c r="P899" s="17">
        <f t="shared" si="776"/>
        <v>2.0999999999999996</v>
      </c>
      <c r="Q899" s="17">
        <f t="shared" si="776"/>
        <v>1.8</v>
      </c>
      <c r="R899" s="17">
        <f t="shared" si="776"/>
        <v>0</v>
      </c>
      <c r="S899" s="17">
        <f t="shared" si="776"/>
        <v>2.0999999999999996</v>
      </c>
      <c r="T899" s="17">
        <f t="shared" si="776"/>
        <v>1.5000000000000001E-2</v>
      </c>
      <c r="U899" s="17">
        <f t="shared" si="776"/>
        <v>0</v>
      </c>
      <c r="V899" s="17">
        <f t="shared" si="776"/>
        <v>7.4999999999999997E-2</v>
      </c>
      <c r="W899" s="17">
        <f t="shared" si="776"/>
        <v>0.3</v>
      </c>
      <c r="X899" s="17"/>
      <c r="Y899" s="17"/>
      <c r="AB899" s="86" t="s">
        <v>37</v>
      </c>
      <c r="AC899" s="56">
        <v>5.4</v>
      </c>
      <c r="AD899" s="56">
        <v>5.4</v>
      </c>
      <c r="AE899" s="56">
        <v>0.1</v>
      </c>
      <c r="AF899" s="56">
        <v>3.4</v>
      </c>
      <c r="AG899" s="56">
        <v>0.1</v>
      </c>
      <c r="AH899" s="56">
        <v>31.7</v>
      </c>
      <c r="AI899" s="57">
        <v>0</v>
      </c>
      <c r="AJ899" s="71">
        <v>0.01</v>
      </c>
      <c r="AK899" s="20">
        <v>14.7</v>
      </c>
      <c r="AL899" s="71">
        <v>7.0000000000000007E-2</v>
      </c>
      <c r="AM899" s="57">
        <v>0</v>
      </c>
      <c r="AN899" s="56">
        <v>0.6</v>
      </c>
      <c r="AO899" s="56">
        <v>1.4</v>
      </c>
      <c r="AP899" s="56">
        <v>1.2</v>
      </c>
      <c r="AQ899" s="57">
        <v>0</v>
      </c>
      <c r="AR899" s="56">
        <v>1.4</v>
      </c>
      <c r="AS899" s="71">
        <v>0.01</v>
      </c>
      <c r="AT899" s="25">
        <v>0</v>
      </c>
      <c r="AU899" s="71">
        <v>0.05</v>
      </c>
      <c r="AV899" s="20">
        <v>0.2</v>
      </c>
    </row>
    <row r="900" spans="1:70" ht="15" customHeight="1" x14ac:dyDescent="0.3">
      <c r="A900" s="17"/>
      <c r="B900" s="70" t="s">
        <v>38</v>
      </c>
      <c r="C900" s="95"/>
      <c r="D900" s="17">
        <f t="shared" si="777"/>
        <v>0.6</v>
      </c>
      <c r="E900" s="17">
        <f t="shared" si="778"/>
        <v>0.6</v>
      </c>
      <c r="F900" s="17">
        <f t="shared" si="779"/>
        <v>0</v>
      </c>
      <c r="G900" s="17">
        <f t="shared" si="776"/>
        <v>0</v>
      </c>
      <c r="H900" s="17">
        <f t="shared" si="776"/>
        <v>0</v>
      </c>
      <c r="I900" s="17">
        <f t="shared" si="776"/>
        <v>0</v>
      </c>
      <c r="J900" s="17">
        <f t="shared" si="776"/>
        <v>0</v>
      </c>
      <c r="K900" s="17">
        <f t="shared" si="776"/>
        <v>0</v>
      </c>
      <c r="L900" s="17">
        <f t="shared" si="776"/>
        <v>0</v>
      </c>
      <c r="M900" s="17">
        <f t="shared" si="776"/>
        <v>0</v>
      </c>
      <c r="N900" s="17">
        <f t="shared" si="776"/>
        <v>0</v>
      </c>
      <c r="O900" s="17">
        <f t="shared" si="776"/>
        <v>177</v>
      </c>
      <c r="P900" s="17">
        <f t="shared" si="776"/>
        <v>0</v>
      </c>
      <c r="Q900" s="17">
        <f t="shared" si="776"/>
        <v>1.95</v>
      </c>
      <c r="R900" s="17">
        <f t="shared" si="776"/>
        <v>0.15</v>
      </c>
      <c r="S900" s="17">
        <f t="shared" si="776"/>
        <v>0.45</v>
      </c>
      <c r="T900" s="17">
        <f t="shared" si="776"/>
        <v>1.5000000000000001E-2</v>
      </c>
      <c r="U900" s="17">
        <f t="shared" si="776"/>
        <v>24</v>
      </c>
      <c r="V900" s="17">
        <f t="shared" si="776"/>
        <v>0</v>
      </c>
      <c r="W900" s="17">
        <f t="shared" si="776"/>
        <v>0</v>
      </c>
      <c r="X900" s="17"/>
      <c r="Y900" s="17"/>
      <c r="AB900" s="86" t="s">
        <v>38</v>
      </c>
      <c r="AC900" s="56">
        <v>0.4</v>
      </c>
      <c r="AD900" s="56">
        <v>0.4</v>
      </c>
      <c r="AE900" s="57">
        <v>0</v>
      </c>
      <c r="AF900" s="57">
        <v>0</v>
      </c>
      <c r="AG900" s="57">
        <v>0</v>
      </c>
      <c r="AH900" s="57">
        <v>0</v>
      </c>
      <c r="AI900" s="57">
        <v>0</v>
      </c>
      <c r="AJ900" s="57">
        <v>0</v>
      </c>
      <c r="AK900" s="19">
        <v>0</v>
      </c>
      <c r="AL900" s="57">
        <v>0</v>
      </c>
      <c r="AM900" s="57">
        <v>0</v>
      </c>
      <c r="AN900" s="57">
        <v>118</v>
      </c>
      <c r="AO900" s="57">
        <v>0</v>
      </c>
      <c r="AP900" s="56">
        <v>1.3</v>
      </c>
      <c r="AQ900" s="56">
        <v>0.1</v>
      </c>
      <c r="AR900" s="56">
        <v>0.3</v>
      </c>
      <c r="AS900" s="71">
        <v>0.01</v>
      </c>
      <c r="AT900" s="39">
        <v>16</v>
      </c>
      <c r="AU900" s="57">
        <v>0</v>
      </c>
      <c r="AV900" s="19">
        <v>0</v>
      </c>
    </row>
    <row r="901" spans="1:70" x14ac:dyDescent="0.3">
      <c r="A901" s="17"/>
      <c r="B901" s="69" t="s">
        <v>40</v>
      </c>
      <c r="C901" s="96"/>
      <c r="D901" s="17"/>
      <c r="E901" s="17"/>
      <c r="F901" s="17">
        <f>SUM(F897:F900)</f>
        <v>3.9</v>
      </c>
      <c r="G901" s="17">
        <f t="shared" ref="G901:W901" si="780">SUM(G897:G900)</f>
        <v>6.1499999999999995</v>
      </c>
      <c r="H901" s="17">
        <f t="shared" si="780"/>
        <v>23.849999999999998</v>
      </c>
      <c r="I901" s="17">
        <f t="shared" si="780"/>
        <v>167.39999999999998</v>
      </c>
      <c r="J901" s="17">
        <f t="shared" si="780"/>
        <v>0.15</v>
      </c>
      <c r="K901" s="17">
        <f t="shared" si="780"/>
        <v>0.13500000000000001</v>
      </c>
      <c r="L901" s="17">
        <f t="shared" si="780"/>
        <v>28.59</v>
      </c>
      <c r="M901" s="17">
        <f t="shared" si="780"/>
        <v>0.10500000000000001</v>
      </c>
      <c r="N901" s="17">
        <f t="shared" si="780"/>
        <v>12.240000000000002</v>
      </c>
      <c r="O901" s="17">
        <f t="shared" si="780"/>
        <v>194.55</v>
      </c>
      <c r="P901" s="17">
        <f t="shared" si="780"/>
        <v>749.1</v>
      </c>
      <c r="Q901" s="17">
        <f t="shared" si="780"/>
        <v>47.1</v>
      </c>
      <c r="R901" s="17">
        <f t="shared" si="780"/>
        <v>33.6</v>
      </c>
      <c r="S901" s="17">
        <f t="shared" si="780"/>
        <v>101.55</v>
      </c>
      <c r="T901" s="17">
        <f t="shared" si="780"/>
        <v>1.2449999999999999</v>
      </c>
      <c r="U901" s="17">
        <f t="shared" si="780"/>
        <v>34.049999999999997</v>
      </c>
      <c r="V901" s="17">
        <f t="shared" si="780"/>
        <v>0.94499999999999995</v>
      </c>
      <c r="W901" s="17">
        <f t="shared" si="780"/>
        <v>51</v>
      </c>
      <c r="X901" s="17"/>
      <c r="Y901" s="17"/>
      <c r="AB901" s="87" t="s">
        <v>40</v>
      </c>
      <c r="AC901" s="59"/>
      <c r="AD901" s="60">
        <v>120</v>
      </c>
      <c r="AE901" s="61">
        <v>2.6</v>
      </c>
      <c r="AF901" s="61">
        <v>4.2</v>
      </c>
      <c r="AG901" s="61">
        <v>15.8</v>
      </c>
      <c r="AH901" s="61">
        <v>111.5</v>
      </c>
      <c r="AI901" s="88">
        <v>0.1</v>
      </c>
      <c r="AJ901" s="88">
        <v>0.09</v>
      </c>
      <c r="AK901" s="23">
        <v>19</v>
      </c>
      <c r="AL901" s="88">
        <v>7.0000000000000007E-2</v>
      </c>
      <c r="AM901" s="88">
        <v>8.16</v>
      </c>
      <c r="AN901" s="60">
        <v>129</v>
      </c>
      <c r="AO901" s="60">
        <v>500</v>
      </c>
      <c r="AP901" s="60">
        <v>32</v>
      </c>
      <c r="AQ901" s="60">
        <v>23</v>
      </c>
      <c r="AR901" s="60">
        <v>68</v>
      </c>
      <c r="AS901" s="88">
        <v>0.82</v>
      </c>
      <c r="AT901" s="27">
        <v>23</v>
      </c>
      <c r="AU901" s="88">
        <v>0.62</v>
      </c>
      <c r="AV901" s="23">
        <v>34</v>
      </c>
    </row>
    <row r="902" spans="1:70" x14ac:dyDescent="0.3">
      <c r="A902" s="17" t="s">
        <v>249</v>
      </c>
      <c r="B902" s="17"/>
      <c r="C902" s="92">
        <v>80</v>
      </c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 t="s">
        <v>250</v>
      </c>
      <c r="Y902" s="17">
        <v>63</v>
      </c>
      <c r="AA902" t="s">
        <v>249</v>
      </c>
      <c r="AW902" t="s">
        <v>250</v>
      </c>
    </row>
    <row r="903" spans="1:70" ht="15" customHeight="1" x14ac:dyDescent="0.3">
      <c r="A903" s="17"/>
      <c r="B903" s="70" t="s">
        <v>78</v>
      </c>
      <c r="C903" s="92"/>
      <c r="D903" s="17">
        <f>C$902*AC903/AD$908</f>
        <v>130.13333333333333</v>
      </c>
      <c r="E903" s="17">
        <f>C$902*AD903/AD$908</f>
        <v>115.2</v>
      </c>
      <c r="F903" s="17">
        <f>$C$902*AE903/$AD$908</f>
        <v>25.6</v>
      </c>
      <c r="G903" s="17">
        <f t="shared" ref="G903:W907" si="781">$C$902*AF903/$AD$908</f>
        <v>1.8666666666666667</v>
      </c>
      <c r="H903" s="17">
        <f t="shared" si="781"/>
        <v>0.4</v>
      </c>
      <c r="I903" s="17">
        <f t="shared" si="781"/>
        <v>121.2</v>
      </c>
      <c r="J903" s="17">
        <f t="shared" si="781"/>
        <v>5.3333333333333337E-2</v>
      </c>
      <c r="K903" s="17">
        <f t="shared" si="781"/>
        <v>6.6666666666666666E-2</v>
      </c>
      <c r="L903" s="17">
        <f t="shared" si="781"/>
        <v>6.2266666666666675</v>
      </c>
      <c r="M903" s="17">
        <f t="shared" si="781"/>
        <v>0</v>
      </c>
      <c r="N903" s="17">
        <f t="shared" si="781"/>
        <v>0.82666666666666666</v>
      </c>
      <c r="O903" s="17">
        <f t="shared" si="781"/>
        <v>52</v>
      </c>
      <c r="P903" s="17">
        <f t="shared" si="781"/>
        <v>278.66666666666669</v>
      </c>
      <c r="Q903" s="17">
        <f t="shared" si="781"/>
        <v>8.1333333333333329</v>
      </c>
      <c r="R903" s="17">
        <f t="shared" si="781"/>
        <v>86.666666666666671</v>
      </c>
      <c r="S903" s="17">
        <f t="shared" si="781"/>
        <v>172</v>
      </c>
      <c r="T903" s="17">
        <f t="shared" si="781"/>
        <v>1.4</v>
      </c>
      <c r="U903" s="17">
        <f t="shared" si="781"/>
        <v>6.9333333333333336</v>
      </c>
      <c r="V903" s="17">
        <f t="shared" si="781"/>
        <v>23.066666666666666</v>
      </c>
      <c r="W903" s="17">
        <f t="shared" si="781"/>
        <v>149.33333333333334</v>
      </c>
      <c r="X903" s="17"/>
      <c r="Y903" s="17"/>
      <c r="AB903" s="86" t="s">
        <v>78</v>
      </c>
      <c r="AC903" s="56">
        <v>97.6</v>
      </c>
      <c r="AD903" s="56">
        <v>86.4</v>
      </c>
      <c r="AE903" s="56">
        <v>19.2</v>
      </c>
      <c r="AF903" s="56">
        <v>1.4</v>
      </c>
      <c r="AG903" s="56">
        <v>0.3</v>
      </c>
      <c r="AH903" s="56">
        <v>90.9</v>
      </c>
      <c r="AI903" s="64">
        <v>0.04</v>
      </c>
      <c r="AJ903" s="64">
        <v>0.05</v>
      </c>
      <c r="AK903" s="43">
        <v>4.67</v>
      </c>
      <c r="AL903" s="62">
        <v>0</v>
      </c>
      <c r="AM903" s="64">
        <v>0.62</v>
      </c>
      <c r="AN903" s="62">
        <v>39</v>
      </c>
      <c r="AO903" s="62">
        <v>209</v>
      </c>
      <c r="AP903" s="63">
        <v>6.1</v>
      </c>
      <c r="AQ903" s="62">
        <v>65</v>
      </c>
      <c r="AR903" s="62">
        <v>129</v>
      </c>
      <c r="AS903" s="64">
        <v>1.05</v>
      </c>
      <c r="AT903" s="29">
        <v>5.2</v>
      </c>
      <c r="AU903" s="63">
        <v>17.3</v>
      </c>
      <c r="AV903" s="28">
        <v>112</v>
      </c>
    </row>
    <row r="904" spans="1:70" ht="15" customHeight="1" x14ac:dyDescent="0.3">
      <c r="A904" s="17"/>
      <c r="B904" s="70" t="s">
        <v>50</v>
      </c>
      <c r="C904" s="92"/>
      <c r="D904" s="17">
        <f t="shared" ref="D904:D907" si="782">C$902*AC904/AD$908</f>
        <v>3.6</v>
      </c>
      <c r="E904" s="17">
        <f t="shared" ref="E904:E907" si="783">C$902*AD904/AD$908</f>
        <v>3.2</v>
      </c>
      <c r="F904" s="17">
        <f t="shared" ref="F904:F907" si="784">$C$902*AE904/$AD$908</f>
        <v>0</v>
      </c>
      <c r="G904" s="17">
        <f t="shared" si="781"/>
        <v>0</v>
      </c>
      <c r="H904" s="17">
        <f t="shared" si="781"/>
        <v>0.26666666666666666</v>
      </c>
      <c r="I904" s="17">
        <f t="shared" si="781"/>
        <v>1.2</v>
      </c>
      <c r="J904" s="17">
        <f t="shared" si="781"/>
        <v>0</v>
      </c>
      <c r="K904" s="17">
        <f t="shared" si="781"/>
        <v>0</v>
      </c>
      <c r="L904" s="17">
        <f t="shared" si="781"/>
        <v>0</v>
      </c>
      <c r="M904" s="17">
        <f t="shared" si="781"/>
        <v>0</v>
      </c>
      <c r="N904" s="17">
        <f t="shared" si="781"/>
        <v>0.13333333333333333</v>
      </c>
      <c r="O904" s="17">
        <f t="shared" si="781"/>
        <v>0.13333333333333333</v>
      </c>
      <c r="P904" s="17">
        <f t="shared" si="781"/>
        <v>4.6533333333333342</v>
      </c>
      <c r="Q904" s="17">
        <f t="shared" si="781"/>
        <v>0.93333333333333335</v>
      </c>
      <c r="R904" s="17">
        <f t="shared" si="781"/>
        <v>0.4</v>
      </c>
      <c r="S904" s="17">
        <f t="shared" si="781"/>
        <v>1.6</v>
      </c>
      <c r="T904" s="17">
        <f t="shared" si="781"/>
        <v>2.6666666666666668E-2</v>
      </c>
      <c r="U904" s="17">
        <f t="shared" si="781"/>
        <v>0.13333333333333333</v>
      </c>
      <c r="V904" s="17">
        <f t="shared" si="781"/>
        <v>1.3333333333333334E-2</v>
      </c>
      <c r="W904" s="17">
        <f t="shared" si="781"/>
        <v>0.93333333333333335</v>
      </c>
      <c r="X904" s="17"/>
      <c r="Y904" s="17"/>
      <c r="AB904" s="86" t="s">
        <v>50</v>
      </c>
      <c r="AC904" s="56">
        <v>2.7</v>
      </c>
      <c r="AD904" s="56">
        <v>2.4</v>
      </c>
      <c r="AE904" s="57">
        <v>0</v>
      </c>
      <c r="AF904" s="57">
        <v>0</v>
      </c>
      <c r="AG904" s="56">
        <v>0.2</v>
      </c>
      <c r="AH904" s="56">
        <v>0.9</v>
      </c>
      <c r="AI904" s="62">
        <v>0</v>
      </c>
      <c r="AJ904" s="62">
        <v>0</v>
      </c>
      <c r="AK904" s="28">
        <v>0</v>
      </c>
      <c r="AL904" s="62">
        <v>0</v>
      </c>
      <c r="AM904" s="63">
        <v>0.1</v>
      </c>
      <c r="AN904" s="63">
        <v>0.1</v>
      </c>
      <c r="AO904" s="64">
        <v>3.49</v>
      </c>
      <c r="AP904" s="63">
        <v>0.7</v>
      </c>
      <c r="AQ904" s="63">
        <v>0.3</v>
      </c>
      <c r="AR904" s="63">
        <v>1.2</v>
      </c>
      <c r="AS904" s="64">
        <v>0.02</v>
      </c>
      <c r="AT904" s="29">
        <v>0.1</v>
      </c>
      <c r="AU904" s="64">
        <v>0.01</v>
      </c>
      <c r="AV904" s="30">
        <v>0.7</v>
      </c>
    </row>
    <row r="905" spans="1:70" ht="15" customHeight="1" x14ac:dyDescent="0.3">
      <c r="A905" s="17"/>
      <c r="B905" s="70" t="s">
        <v>67</v>
      </c>
      <c r="C905" s="92"/>
      <c r="D905" s="17">
        <f t="shared" si="782"/>
        <v>3.6</v>
      </c>
      <c r="E905" s="17">
        <f t="shared" si="783"/>
        <v>3.2</v>
      </c>
      <c r="F905" s="17">
        <f t="shared" si="784"/>
        <v>0.13333333333333333</v>
      </c>
      <c r="G905" s="17">
        <f t="shared" si="781"/>
        <v>0</v>
      </c>
      <c r="H905" s="17">
        <f t="shared" si="781"/>
        <v>0.26666666666666666</v>
      </c>
      <c r="I905" s="17">
        <f t="shared" si="781"/>
        <v>1.4666666666666666</v>
      </c>
      <c r="J905" s="17">
        <f t="shared" si="781"/>
        <v>0</v>
      </c>
      <c r="K905" s="17">
        <f t="shared" si="781"/>
        <v>0</v>
      </c>
      <c r="L905" s="17">
        <f t="shared" si="781"/>
        <v>18.266666666666666</v>
      </c>
      <c r="M905" s="17">
        <f t="shared" si="781"/>
        <v>0</v>
      </c>
      <c r="N905" s="17">
        <f t="shared" si="781"/>
        <v>1.9199999999999997</v>
      </c>
      <c r="O905" s="17">
        <f t="shared" si="781"/>
        <v>0.8</v>
      </c>
      <c r="P905" s="17">
        <f t="shared" si="781"/>
        <v>21.2</v>
      </c>
      <c r="Q905" s="17">
        <f t="shared" si="781"/>
        <v>6.9333333333333336</v>
      </c>
      <c r="R905" s="17">
        <f t="shared" si="781"/>
        <v>2.4</v>
      </c>
      <c r="S905" s="17">
        <f t="shared" si="781"/>
        <v>2.6666666666666665</v>
      </c>
      <c r="T905" s="17">
        <f t="shared" si="781"/>
        <v>5.3333333333333337E-2</v>
      </c>
      <c r="U905" s="17">
        <f t="shared" si="781"/>
        <v>0.13333333333333333</v>
      </c>
      <c r="V905" s="17">
        <f t="shared" si="781"/>
        <v>0</v>
      </c>
      <c r="W905" s="17">
        <f t="shared" si="781"/>
        <v>7.333333333333333</v>
      </c>
      <c r="X905" s="17"/>
      <c r="Y905" s="17"/>
      <c r="AB905" s="86" t="s">
        <v>67</v>
      </c>
      <c r="AC905" s="56">
        <v>2.7</v>
      </c>
      <c r="AD905" s="56">
        <v>2.4</v>
      </c>
      <c r="AE905" s="56">
        <v>0.1</v>
      </c>
      <c r="AF905" s="57">
        <v>0</v>
      </c>
      <c r="AG905" s="56">
        <v>0.2</v>
      </c>
      <c r="AH905" s="56">
        <v>1.1000000000000001</v>
      </c>
      <c r="AI905" s="62">
        <v>0</v>
      </c>
      <c r="AJ905" s="62">
        <v>0</v>
      </c>
      <c r="AK905" s="30">
        <v>13.7</v>
      </c>
      <c r="AL905" s="62">
        <v>0</v>
      </c>
      <c r="AM905" s="64">
        <v>1.44</v>
      </c>
      <c r="AN905" s="63">
        <v>0.6</v>
      </c>
      <c r="AO905" s="63">
        <v>15.9</v>
      </c>
      <c r="AP905" s="63">
        <v>5.2</v>
      </c>
      <c r="AQ905" s="63">
        <v>1.8</v>
      </c>
      <c r="AR905" s="62">
        <v>2</v>
      </c>
      <c r="AS905" s="64">
        <v>0.04</v>
      </c>
      <c r="AT905" s="29">
        <v>0.1</v>
      </c>
      <c r="AU905" s="62">
        <v>0</v>
      </c>
      <c r="AV905" s="30">
        <v>5.5</v>
      </c>
    </row>
    <row r="906" spans="1:70" ht="15" customHeight="1" x14ac:dyDescent="0.3">
      <c r="A906" s="17"/>
      <c r="B906" s="70" t="s">
        <v>38</v>
      </c>
      <c r="C906" s="92"/>
      <c r="D906" s="17">
        <f t="shared" si="782"/>
        <v>0.4</v>
      </c>
      <c r="E906" s="17">
        <f t="shared" si="783"/>
        <v>0.4</v>
      </c>
      <c r="F906" s="17">
        <f t="shared" si="784"/>
        <v>0</v>
      </c>
      <c r="G906" s="17">
        <f t="shared" si="781"/>
        <v>0</v>
      </c>
      <c r="H906" s="17">
        <f t="shared" si="781"/>
        <v>0</v>
      </c>
      <c r="I906" s="17">
        <f t="shared" si="781"/>
        <v>0</v>
      </c>
      <c r="J906" s="17">
        <f t="shared" si="781"/>
        <v>0</v>
      </c>
      <c r="K906" s="17">
        <f t="shared" si="781"/>
        <v>0</v>
      </c>
      <c r="L906" s="17">
        <f t="shared" si="781"/>
        <v>0</v>
      </c>
      <c r="M906" s="17">
        <f t="shared" si="781"/>
        <v>0</v>
      </c>
      <c r="N906" s="17">
        <f t="shared" si="781"/>
        <v>0</v>
      </c>
      <c r="O906" s="17">
        <f t="shared" si="781"/>
        <v>117.33333333333333</v>
      </c>
      <c r="P906" s="17">
        <f t="shared" si="781"/>
        <v>2.6666666666666668E-2</v>
      </c>
      <c r="Q906" s="17">
        <f t="shared" si="781"/>
        <v>1.3333333333333333</v>
      </c>
      <c r="R906" s="17">
        <f t="shared" si="781"/>
        <v>0.13333333333333333</v>
      </c>
      <c r="S906" s="17">
        <f t="shared" si="781"/>
        <v>0.26666666666666666</v>
      </c>
      <c r="T906" s="17">
        <f t="shared" si="781"/>
        <v>1.3333333333333334E-2</v>
      </c>
      <c r="U906" s="17">
        <f t="shared" si="781"/>
        <v>16</v>
      </c>
      <c r="V906" s="17">
        <f t="shared" si="781"/>
        <v>0</v>
      </c>
      <c r="W906" s="17">
        <f t="shared" si="781"/>
        <v>0</v>
      </c>
      <c r="X906" s="17"/>
      <c r="Y906" s="17"/>
      <c r="AB906" s="86" t="s">
        <v>38</v>
      </c>
      <c r="AC906" s="56">
        <v>0.3</v>
      </c>
      <c r="AD906" s="56">
        <v>0.3</v>
      </c>
      <c r="AE906" s="57">
        <v>0</v>
      </c>
      <c r="AF906" s="57">
        <v>0</v>
      </c>
      <c r="AG906" s="57">
        <v>0</v>
      </c>
      <c r="AH906" s="57">
        <v>0</v>
      </c>
      <c r="AI906" s="62">
        <v>0</v>
      </c>
      <c r="AJ906" s="62">
        <v>0</v>
      </c>
      <c r="AK906" s="28">
        <v>0</v>
      </c>
      <c r="AL906" s="62">
        <v>0</v>
      </c>
      <c r="AM906" s="62">
        <v>0</v>
      </c>
      <c r="AN906" s="62">
        <v>88</v>
      </c>
      <c r="AO906" s="64">
        <v>0.02</v>
      </c>
      <c r="AP906" s="62">
        <v>1</v>
      </c>
      <c r="AQ906" s="63">
        <v>0.1</v>
      </c>
      <c r="AR906" s="63">
        <v>0.2</v>
      </c>
      <c r="AS906" s="64">
        <v>0.01</v>
      </c>
      <c r="AT906" s="42">
        <v>12</v>
      </c>
      <c r="AU906" s="62">
        <v>0</v>
      </c>
      <c r="AV906" s="28">
        <v>0</v>
      </c>
    </row>
    <row r="907" spans="1:70" x14ac:dyDescent="0.3">
      <c r="A907" s="17"/>
      <c r="B907" s="70" t="s">
        <v>39</v>
      </c>
      <c r="C907" s="92"/>
      <c r="D907" s="17">
        <f t="shared" si="782"/>
        <v>288</v>
      </c>
      <c r="E907" s="17">
        <f t="shared" si="783"/>
        <v>288</v>
      </c>
      <c r="F907" s="17">
        <f t="shared" si="784"/>
        <v>0</v>
      </c>
      <c r="G907" s="17">
        <f t="shared" si="781"/>
        <v>0</v>
      </c>
      <c r="H907" s="17">
        <f t="shared" si="781"/>
        <v>0</v>
      </c>
      <c r="I907" s="17">
        <f t="shared" si="781"/>
        <v>0</v>
      </c>
      <c r="J907" s="17">
        <f t="shared" si="781"/>
        <v>0</v>
      </c>
      <c r="K907" s="17">
        <f t="shared" si="781"/>
        <v>0</v>
      </c>
      <c r="L907" s="17">
        <f t="shared" si="781"/>
        <v>0</v>
      </c>
      <c r="M907" s="17">
        <f t="shared" si="781"/>
        <v>0</v>
      </c>
      <c r="N907" s="17">
        <f t="shared" si="781"/>
        <v>0</v>
      </c>
      <c r="O907" s="17">
        <f t="shared" si="781"/>
        <v>0</v>
      </c>
      <c r="P907" s="17">
        <f t="shared" si="781"/>
        <v>0</v>
      </c>
      <c r="Q907" s="17">
        <f t="shared" si="781"/>
        <v>0</v>
      </c>
      <c r="R907" s="17">
        <f t="shared" si="781"/>
        <v>0</v>
      </c>
      <c r="S907" s="17">
        <f t="shared" si="781"/>
        <v>0</v>
      </c>
      <c r="T907" s="17">
        <f t="shared" si="781"/>
        <v>0</v>
      </c>
      <c r="U907" s="17">
        <f t="shared" si="781"/>
        <v>0</v>
      </c>
      <c r="V907" s="17">
        <f t="shared" si="781"/>
        <v>0</v>
      </c>
      <c r="W907" s="17">
        <f t="shared" si="781"/>
        <v>0</v>
      </c>
      <c r="X907" s="17"/>
      <c r="Y907" s="17"/>
      <c r="AB907" s="86" t="s">
        <v>39</v>
      </c>
      <c r="AC907" s="57">
        <v>216</v>
      </c>
      <c r="AD907" s="57">
        <v>216</v>
      </c>
      <c r="AE907" s="57">
        <v>0</v>
      </c>
      <c r="AF907" s="57">
        <v>0</v>
      </c>
      <c r="AG907" s="57">
        <v>0</v>
      </c>
      <c r="AH907" s="57">
        <v>0</v>
      </c>
      <c r="AI907" s="62">
        <v>0</v>
      </c>
      <c r="AJ907" s="62">
        <v>0</v>
      </c>
      <c r="AK907" s="28">
        <v>0</v>
      </c>
      <c r="AL907" s="62">
        <v>0</v>
      </c>
      <c r="AM907" s="62">
        <v>0</v>
      </c>
      <c r="AN907" s="62">
        <v>0</v>
      </c>
      <c r="AO907" s="62">
        <v>0</v>
      </c>
      <c r="AP907" s="62">
        <v>0</v>
      </c>
      <c r="AQ907" s="62">
        <v>0</v>
      </c>
      <c r="AR907" s="62">
        <v>0</v>
      </c>
      <c r="AS907" s="62">
        <v>0</v>
      </c>
      <c r="AT907" s="31">
        <v>0</v>
      </c>
      <c r="AU907" s="62">
        <v>0</v>
      </c>
      <c r="AV907" s="28">
        <v>0</v>
      </c>
    </row>
    <row r="908" spans="1:70" x14ac:dyDescent="0.3">
      <c r="A908" s="17"/>
      <c r="B908" s="69" t="s">
        <v>40</v>
      </c>
      <c r="C908" s="92"/>
      <c r="D908" s="17"/>
      <c r="E908" s="17"/>
      <c r="F908" s="17">
        <f>SUM(F903:F907)</f>
        <v>25.733333333333334</v>
      </c>
      <c r="G908" s="17">
        <f t="shared" ref="G908:W908" si="785">SUM(G903:G907)</f>
        <v>1.8666666666666667</v>
      </c>
      <c r="H908" s="17">
        <f t="shared" si="785"/>
        <v>0.93333333333333335</v>
      </c>
      <c r="I908" s="17">
        <f t="shared" si="785"/>
        <v>123.86666666666667</v>
      </c>
      <c r="J908" s="17">
        <f t="shared" si="785"/>
        <v>5.3333333333333337E-2</v>
      </c>
      <c r="K908" s="17">
        <f t="shared" si="785"/>
        <v>6.6666666666666666E-2</v>
      </c>
      <c r="L908" s="17">
        <f t="shared" si="785"/>
        <v>24.493333333333332</v>
      </c>
      <c r="M908" s="17">
        <f t="shared" si="785"/>
        <v>0</v>
      </c>
      <c r="N908" s="17">
        <f t="shared" si="785"/>
        <v>2.88</v>
      </c>
      <c r="O908" s="17">
        <f t="shared" si="785"/>
        <v>170.26666666666665</v>
      </c>
      <c r="P908" s="17">
        <f t="shared" si="785"/>
        <v>304.54666666666662</v>
      </c>
      <c r="Q908" s="17">
        <f t="shared" si="785"/>
        <v>17.333333333333332</v>
      </c>
      <c r="R908" s="17">
        <f t="shared" si="785"/>
        <v>89.600000000000023</v>
      </c>
      <c r="S908" s="17">
        <f t="shared" si="785"/>
        <v>176.53333333333333</v>
      </c>
      <c r="T908" s="17">
        <f t="shared" si="785"/>
        <v>1.4933333333333332</v>
      </c>
      <c r="U908" s="17">
        <f t="shared" si="785"/>
        <v>23.200000000000003</v>
      </c>
      <c r="V908" s="17">
        <f t="shared" si="785"/>
        <v>23.08</v>
      </c>
      <c r="W908" s="17">
        <f t="shared" si="785"/>
        <v>157.60000000000002</v>
      </c>
      <c r="X908" s="17"/>
      <c r="Y908" s="17"/>
      <c r="AB908" s="87" t="s">
        <v>40</v>
      </c>
      <c r="AC908" s="59"/>
      <c r="AD908" s="60">
        <v>60</v>
      </c>
      <c r="AE908" s="61">
        <v>19.3</v>
      </c>
      <c r="AF908" s="61">
        <v>1.4</v>
      </c>
      <c r="AG908" s="61">
        <v>0.7</v>
      </c>
      <c r="AH908" s="61">
        <v>92.9</v>
      </c>
      <c r="AI908" s="65">
        <v>0.04</v>
      </c>
      <c r="AJ908" s="65">
        <v>0.05</v>
      </c>
      <c r="AK908" s="47">
        <v>18.399999999999999</v>
      </c>
      <c r="AL908" s="66">
        <v>0</v>
      </c>
      <c r="AM908" s="65">
        <v>2.16</v>
      </c>
      <c r="AN908" s="66">
        <v>128</v>
      </c>
      <c r="AO908" s="66">
        <v>229</v>
      </c>
      <c r="AP908" s="66">
        <v>13</v>
      </c>
      <c r="AQ908" s="66">
        <v>67</v>
      </c>
      <c r="AR908" s="66">
        <v>132</v>
      </c>
      <c r="AS908" s="65">
        <v>1.1200000000000001</v>
      </c>
      <c r="AT908" s="33">
        <v>17</v>
      </c>
      <c r="AU908" s="83">
        <v>17.399999999999999</v>
      </c>
      <c r="AV908" s="32">
        <v>119</v>
      </c>
    </row>
    <row r="909" spans="1:70" x14ac:dyDescent="0.3">
      <c r="A909" s="17" t="s">
        <v>251</v>
      </c>
      <c r="C909" s="92">
        <v>40</v>
      </c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t="s">
        <v>252</v>
      </c>
      <c r="Y909" s="17">
        <v>64</v>
      </c>
      <c r="AA909" t="s">
        <v>251</v>
      </c>
      <c r="AW909" t="s">
        <v>252</v>
      </c>
    </row>
    <row r="910" spans="1:70" x14ac:dyDescent="0.3">
      <c r="A910" s="17"/>
      <c r="B910" s="55" t="s">
        <v>54</v>
      </c>
      <c r="C910" s="92"/>
      <c r="D910" s="17">
        <f>C$909*AC910/AD$913</f>
        <v>41.466666666666669</v>
      </c>
      <c r="E910" s="17">
        <f>C$909*AD910/AD$913</f>
        <v>33.200000000000003</v>
      </c>
      <c r="F910" s="17">
        <f>$C$909*AE910/$AD$913</f>
        <v>0.53333333333333333</v>
      </c>
      <c r="G910" s="17">
        <f t="shared" ref="G910:W912" si="786">$C$909*AF910/$AD$913</f>
        <v>0</v>
      </c>
      <c r="H910" s="17">
        <f t="shared" si="786"/>
        <v>2.6666666666666665</v>
      </c>
      <c r="I910" s="17">
        <f t="shared" si="786"/>
        <v>12.8</v>
      </c>
      <c r="J910" s="17">
        <f t="shared" si="786"/>
        <v>0</v>
      </c>
      <c r="K910" s="17">
        <f t="shared" si="786"/>
        <v>1.3333333333333334E-2</v>
      </c>
      <c r="L910" s="17">
        <f t="shared" si="786"/>
        <v>0.4</v>
      </c>
      <c r="M910" s="17">
        <f t="shared" si="786"/>
        <v>0</v>
      </c>
      <c r="N910" s="17">
        <f t="shared" si="786"/>
        <v>1.3333333333333333</v>
      </c>
      <c r="O910" s="17">
        <f t="shared" si="786"/>
        <v>11.6</v>
      </c>
      <c r="P910" s="17">
        <f t="shared" si="786"/>
        <v>80</v>
      </c>
      <c r="Q910" s="17">
        <f t="shared" si="786"/>
        <v>10.8</v>
      </c>
      <c r="R910" s="17">
        <f t="shared" si="786"/>
        <v>6.4</v>
      </c>
      <c r="S910" s="17">
        <f t="shared" si="786"/>
        <v>12.4</v>
      </c>
      <c r="T910" s="17">
        <f t="shared" si="786"/>
        <v>0.4</v>
      </c>
      <c r="U910" s="17">
        <f t="shared" si="786"/>
        <v>2.2666666666666666</v>
      </c>
      <c r="V910" s="17">
        <f t="shared" si="786"/>
        <v>0.2</v>
      </c>
      <c r="W910" s="17">
        <f t="shared" si="786"/>
        <v>6.666666666666667</v>
      </c>
      <c r="X910" s="17"/>
      <c r="Y910" s="17"/>
      <c r="AB910" s="86" t="s">
        <v>54</v>
      </c>
      <c r="AC910" s="56">
        <v>31.1</v>
      </c>
      <c r="AD910" s="56">
        <v>24.9</v>
      </c>
      <c r="AE910" s="56">
        <v>0.4</v>
      </c>
      <c r="AF910" s="57">
        <v>0</v>
      </c>
      <c r="AG910" s="57">
        <v>2</v>
      </c>
      <c r="AH910" s="56">
        <v>9.6</v>
      </c>
      <c r="AI910" s="57">
        <v>0</v>
      </c>
      <c r="AJ910" s="71">
        <v>0.01</v>
      </c>
      <c r="AK910" s="36">
        <v>0.3</v>
      </c>
      <c r="AL910" s="57">
        <v>0</v>
      </c>
      <c r="AM910" s="57">
        <v>1</v>
      </c>
      <c r="AN910" s="56">
        <v>8.6999999999999993</v>
      </c>
      <c r="AO910" s="57">
        <v>60</v>
      </c>
      <c r="AP910" s="56">
        <v>8.1</v>
      </c>
      <c r="AQ910" s="56">
        <v>4.8</v>
      </c>
      <c r="AR910" s="56">
        <v>9.3000000000000007</v>
      </c>
      <c r="AS910" s="56">
        <v>0.3</v>
      </c>
      <c r="AT910" s="20">
        <v>1.7</v>
      </c>
      <c r="AU910" s="71">
        <v>0.15</v>
      </c>
      <c r="AV910" s="19">
        <v>5</v>
      </c>
      <c r="AX910" s="86" t="s">
        <v>54</v>
      </c>
      <c r="AY910" s="56">
        <v>31.1</v>
      </c>
      <c r="AZ910" s="56">
        <v>24.9</v>
      </c>
      <c r="BA910" s="56">
        <v>0.4</v>
      </c>
      <c r="BB910" s="57">
        <v>0</v>
      </c>
      <c r="BC910" s="57">
        <v>2</v>
      </c>
      <c r="BD910" s="56">
        <v>9.6</v>
      </c>
      <c r="BE910" s="57">
        <v>0</v>
      </c>
      <c r="BF910" s="71">
        <v>0.01</v>
      </c>
      <c r="BG910" s="36">
        <v>0.3</v>
      </c>
      <c r="BH910" s="57">
        <v>0</v>
      </c>
      <c r="BI910" s="57">
        <v>1</v>
      </c>
      <c r="BJ910" s="56">
        <v>8.6999999999999993</v>
      </c>
      <c r="BK910" s="57">
        <v>60</v>
      </c>
      <c r="BL910" s="56">
        <v>8.1</v>
      </c>
      <c r="BM910" s="56">
        <v>4.8</v>
      </c>
      <c r="BN910" s="56">
        <v>9.3000000000000007</v>
      </c>
      <c r="BO910" s="56">
        <v>0.3</v>
      </c>
      <c r="BP910" s="20">
        <v>1.7</v>
      </c>
      <c r="BQ910" s="71">
        <v>0.15</v>
      </c>
      <c r="BR910" s="19">
        <v>5</v>
      </c>
    </row>
    <row r="911" spans="1:70" ht="15" customHeight="1" x14ac:dyDescent="0.3">
      <c r="A911" s="17"/>
      <c r="B911" s="55" t="s">
        <v>57</v>
      </c>
      <c r="C911" s="92"/>
      <c r="D911" s="17">
        <f>C$909*AC911/AD$913</f>
        <v>5.2</v>
      </c>
      <c r="E911" s="17">
        <f t="shared" ref="E911:E912" si="787">C$909*AD911/AD$913</f>
        <v>4.8</v>
      </c>
      <c r="F911" s="17">
        <f t="shared" ref="F911:F912" si="788">$C$909*AE911/$AD$913</f>
        <v>0.13333333333333333</v>
      </c>
      <c r="G911" s="17">
        <f t="shared" si="786"/>
        <v>0</v>
      </c>
      <c r="H911" s="17">
        <f t="shared" si="786"/>
        <v>2.5333333333333332</v>
      </c>
      <c r="I911" s="17">
        <f t="shared" si="786"/>
        <v>10.666666666666666</v>
      </c>
      <c r="J911" s="17">
        <f t="shared" si="786"/>
        <v>0</v>
      </c>
      <c r="K911" s="17">
        <f t="shared" si="786"/>
        <v>0</v>
      </c>
      <c r="L911" s="17">
        <f t="shared" si="786"/>
        <v>0.29333333333333333</v>
      </c>
      <c r="M911" s="17">
        <f t="shared" si="786"/>
        <v>0</v>
      </c>
      <c r="N911" s="17">
        <f t="shared" si="786"/>
        <v>5.3333333333333337E-2</v>
      </c>
      <c r="O911" s="17">
        <f t="shared" si="786"/>
        <v>0.4</v>
      </c>
      <c r="P911" s="17">
        <f t="shared" si="786"/>
        <v>34.666666666666664</v>
      </c>
      <c r="Q911" s="17">
        <f t="shared" si="786"/>
        <v>3.3333333333333335</v>
      </c>
      <c r="R911" s="17">
        <f t="shared" si="786"/>
        <v>4.2666666666666666</v>
      </c>
      <c r="S911" s="17">
        <f t="shared" si="786"/>
        <v>3.4666666666666668</v>
      </c>
      <c r="T911" s="17">
        <f t="shared" si="786"/>
        <v>0.11999999999999998</v>
      </c>
      <c r="U911" s="17">
        <f t="shared" si="786"/>
        <v>0</v>
      </c>
      <c r="V911" s="17">
        <f t="shared" si="786"/>
        <v>1.3333333333333334E-2</v>
      </c>
      <c r="W911" s="17">
        <f t="shared" si="786"/>
        <v>0.13333333333333333</v>
      </c>
      <c r="X911" s="17"/>
      <c r="Y911" s="17"/>
      <c r="AB911" s="86" t="s">
        <v>57</v>
      </c>
      <c r="AC911" s="56">
        <v>3.9</v>
      </c>
      <c r="AD911" s="56">
        <v>3.6</v>
      </c>
      <c r="AE911" s="56">
        <v>0.1</v>
      </c>
      <c r="AF911" s="57">
        <v>0</v>
      </c>
      <c r="AG911" s="56">
        <v>1.9</v>
      </c>
      <c r="AH911" s="57">
        <v>8</v>
      </c>
      <c r="AI911" s="57">
        <v>0</v>
      </c>
      <c r="AJ911" s="57">
        <v>0</v>
      </c>
      <c r="AK911" s="37">
        <v>0.22</v>
      </c>
      <c r="AL911" s="57">
        <v>0</v>
      </c>
      <c r="AM911" s="71">
        <v>0.04</v>
      </c>
      <c r="AN911" s="56">
        <v>0.3</v>
      </c>
      <c r="AO911" s="57">
        <v>26</v>
      </c>
      <c r="AP911" s="56">
        <v>2.5</v>
      </c>
      <c r="AQ911" s="56">
        <v>3.2</v>
      </c>
      <c r="AR911" s="56">
        <v>2.6</v>
      </c>
      <c r="AS911" s="71">
        <v>0.09</v>
      </c>
      <c r="AT911" s="19">
        <v>0</v>
      </c>
      <c r="AU911" s="71">
        <v>0.01</v>
      </c>
      <c r="AV911" s="20">
        <v>0.1</v>
      </c>
      <c r="AX911" s="86" t="s">
        <v>57</v>
      </c>
      <c r="AY911" s="56">
        <v>3.9</v>
      </c>
      <c r="AZ911" s="56">
        <v>3.6</v>
      </c>
      <c r="BA911" s="56">
        <v>0.1</v>
      </c>
      <c r="BB911" s="57">
        <v>0</v>
      </c>
      <c r="BC911" s="56">
        <v>1.9</v>
      </c>
      <c r="BD911" s="57">
        <v>8</v>
      </c>
      <c r="BE911" s="57">
        <v>0</v>
      </c>
      <c r="BF911" s="57">
        <v>0</v>
      </c>
      <c r="BG911" s="37">
        <v>0.22</v>
      </c>
      <c r="BH911" s="57">
        <v>0</v>
      </c>
      <c r="BI911" s="71">
        <v>0.04</v>
      </c>
      <c r="BJ911" s="56">
        <v>0.3</v>
      </c>
      <c r="BK911" s="57">
        <v>26</v>
      </c>
      <c r="BL911" s="56">
        <v>2.5</v>
      </c>
      <c r="BM911" s="56">
        <v>3.2</v>
      </c>
      <c r="BN911" s="56">
        <v>2.6</v>
      </c>
      <c r="BO911" s="71">
        <v>0.09</v>
      </c>
      <c r="BP911" s="19">
        <v>0</v>
      </c>
      <c r="BQ911" s="71">
        <v>0.01</v>
      </c>
      <c r="BR911" s="20">
        <v>0.1</v>
      </c>
    </row>
    <row r="912" spans="1:70" ht="15" customHeight="1" x14ac:dyDescent="0.3">
      <c r="A912" s="17"/>
      <c r="B912" s="55" t="s">
        <v>46</v>
      </c>
      <c r="C912" s="92"/>
      <c r="D912" s="17">
        <f>C$909*AC912/AD$913</f>
        <v>5.333333333333333</v>
      </c>
      <c r="E912" s="17">
        <f t="shared" si="787"/>
        <v>5.333333333333333</v>
      </c>
      <c r="F912" s="17">
        <f t="shared" si="788"/>
        <v>0</v>
      </c>
      <c r="G912" s="17">
        <f t="shared" si="786"/>
        <v>2.1333333333333333</v>
      </c>
      <c r="H912" s="17">
        <f t="shared" si="786"/>
        <v>0</v>
      </c>
      <c r="I912" s="17">
        <f t="shared" si="786"/>
        <v>18.933333333333334</v>
      </c>
      <c r="J912" s="17">
        <f t="shared" si="786"/>
        <v>0</v>
      </c>
      <c r="K912" s="17">
        <f t="shared" si="786"/>
        <v>0</v>
      </c>
      <c r="L912" s="17">
        <f t="shared" si="786"/>
        <v>0</v>
      </c>
      <c r="M912" s="17">
        <f t="shared" si="786"/>
        <v>0</v>
      </c>
      <c r="N912" s="17">
        <f t="shared" si="786"/>
        <v>0</v>
      </c>
      <c r="O912" s="17">
        <f t="shared" si="786"/>
        <v>0</v>
      </c>
      <c r="P912" s="17">
        <f t="shared" si="786"/>
        <v>0</v>
      </c>
      <c r="Q912" s="17">
        <f t="shared" si="786"/>
        <v>0</v>
      </c>
      <c r="R912" s="17">
        <f t="shared" si="786"/>
        <v>0</v>
      </c>
      <c r="S912" s="17">
        <f t="shared" si="786"/>
        <v>0</v>
      </c>
      <c r="T912" s="17">
        <f t="shared" si="786"/>
        <v>0</v>
      </c>
      <c r="U912" s="17">
        <f t="shared" si="786"/>
        <v>0</v>
      </c>
      <c r="V912" s="17">
        <f t="shared" si="786"/>
        <v>0</v>
      </c>
      <c r="W912" s="17">
        <f t="shared" si="786"/>
        <v>0</v>
      </c>
      <c r="X912" s="17"/>
      <c r="Y912" s="17"/>
      <c r="AB912" s="86" t="s">
        <v>46</v>
      </c>
      <c r="AC912" s="299">
        <v>4</v>
      </c>
      <c r="AD912" s="299">
        <v>4</v>
      </c>
      <c r="AE912" s="57">
        <v>0</v>
      </c>
      <c r="AF912" s="56">
        <v>1.6</v>
      </c>
      <c r="AG912" s="57">
        <v>0</v>
      </c>
      <c r="AH912" s="56">
        <v>14.2</v>
      </c>
      <c r="AI912" s="57">
        <v>0</v>
      </c>
      <c r="AJ912" s="57">
        <v>0</v>
      </c>
      <c r="AK912" s="19">
        <v>0</v>
      </c>
      <c r="AL912" s="57">
        <v>0</v>
      </c>
      <c r="AM912" s="57">
        <v>0</v>
      </c>
      <c r="AN912" s="57">
        <v>0</v>
      </c>
      <c r="AO912" s="57">
        <v>0</v>
      </c>
      <c r="AP912" s="57">
        <v>0</v>
      </c>
      <c r="AQ912" s="57">
        <v>0</v>
      </c>
      <c r="AR912" s="57">
        <v>0</v>
      </c>
      <c r="AS912" s="57">
        <v>0</v>
      </c>
      <c r="AT912" s="19">
        <v>0</v>
      </c>
      <c r="AU912" s="57">
        <v>0</v>
      </c>
      <c r="AV912" s="19">
        <v>0</v>
      </c>
      <c r="AX912" s="86" t="s">
        <v>46</v>
      </c>
      <c r="AY912" s="56">
        <v>1.8</v>
      </c>
      <c r="AZ912" s="56">
        <v>1.8</v>
      </c>
      <c r="BA912" s="57">
        <v>0</v>
      </c>
      <c r="BB912" s="56">
        <v>1.6</v>
      </c>
      <c r="BC912" s="57">
        <v>0</v>
      </c>
      <c r="BD912" s="56">
        <v>14.2</v>
      </c>
      <c r="BE912" s="57">
        <v>0</v>
      </c>
      <c r="BF912" s="57">
        <v>0</v>
      </c>
      <c r="BG912" s="19">
        <v>0</v>
      </c>
      <c r="BH912" s="57">
        <v>0</v>
      </c>
      <c r="BI912" s="57">
        <v>0</v>
      </c>
      <c r="BJ912" s="57">
        <v>0</v>
      </c>
      <c r="BK912" s="57">
        <v>0</v>
      </c>
      <c r="BL912" s="57">
        <v>0</v>
      </c>
      <c r="BM912" s="57">
        <v>0</v>
      </c>
      <c r="BN912" s="57">
        <v>0</v>
      </c>
      <c r="BO912" s="57">
        <v>0</v>
      </c>
      <c r="BP912" s="19">
        <v>0</v>
      </c>
      <c r="BQ912" s="57">
        <v>0</v>
      </c>
      <c r="BR912" s="19">
        <v>0</v>
      </c>
    </row>
    <row r="913" spans="1:70" x14ac:dyDescent="0.3">
      <c r="A913" s="17"/>
      <c r="B913" s="69" t="s">
        <v>40</v>
      </c>
      <c r="C913" s="92"/>
      <c r="D913" s="17"/>
      <c r="E913" s="17"/>
      <c r="F913" s="18">
        <f>SUM(F910:F912)</f>
        <v>0.66666666666666663</v>
      </c>
      <c r="G913" s="18">
        <f t="shared" ref="G913:W913" si="789">SUM(G910:G912)</f>
        <v>2.1333333333333333</v>
      </c>
      <c r="H913" s="18">
        <f t="shared" si="789"/>
        <v>5.1999999999999993</v>
      </c>
      <c r="I913" s="18">
        <f t="shared" si="789"/>
        <v>42.400000000000006</v>
      </c>
      <c r="J913" s="18">
        <f t="shared" si="789"/>
        <v>0</v>
      </c>
      <c r="K913" s="18">
        <f t="shared" si="789"/>
        <v>1.3333333333333334E-2</v>
      </c>
      <c r="L913" s="18">
        <f t="shared" si="789"/>
        <v>0.69333333333333336</v>
      </c>
      <c r="M913" s="18">
        <f t="shared" si="789"/>
        <v>0</v>
      </c>
      <c r="N913" s="18">
        <f t="shared" si="789"/>
        <v>1.3866666666666665</v>
      </c>
      <c r="O913" s="18">
        <f t="shared" si="789"/>
        <v>12</v>
      </c>
      <c r="P913" s="18">
        <f t="shared" si="789"/>
        <v>114.66666666666666</v>
      </c>
      <c r="Q913" s="18">
        <f t="shared" si="789"/>
        <v>14.133333333333335</v>
      </c>
      <c r="R913" s="18">
        <f t="shared" si="789"/>
        <v>10.666666666666668</v>
      </c>
      <c r="S913" s="18">
        <f t="shared" si="789"/>
        <v>15.866666666666667</v>
      </c>
      <c r="T913" s="18">
        <f t="shared" si="789"/>
        <v>0.52</v>
      </c>
      <c r="U913" s="18">
        <f t="shared" si="789"/>
        <v>2.2666666666666666</v>
      </c>
      <c r="V913" s="18">
        <f t="shared" si="789"/>
        <v>0.21333333333333335</v>
      </c>
      <c r="W913" s="18">
        <f t="shared" si="789"/>
        <v>6.8000000000000007</v>
      </c>
      <c r="X913" s="17"/>
      <c r="Y913" s="17"/>
      <c r="AB913" s="87" t="s">
        <v>40</v>
      </c>
      <c r="AC913" s="59"/>
      <c r="AD913" s="60">
        <v>30</v>
      </c>
      <c r="AE913" s="61">
        <v>0.5</v>
      </c>
      <c r="AF913" s="61">
        <v>1.6</v>
      </c>
      <c r="AG913" s="61">
        <v>3.9</v>
      </c>
      <c r="AH913" s="61">
        <v>31.8</v>
      </c>
      <c r="AI913" s="60">
        <v>0</v>
      </c>
      <c r="AJ913" s="88">
        <v>0.01</v>
      </c>
      <c r="AK913" s="38">
        <v>0.52</v>
      </c>
      <c r="AL913" s="60">
        <v>0</v>
      </c>
      <c r="AM913" s="88">
        <v>1.04</v>
      </c>
      <c r="AN913" s="60">
        <v>9</v>
      </c>
      <c r="AO913" s="60">
        <v>85</v>
      </c>
      <c r="AP913" s="60">
        <v>11</v>
      </c>
      <c r="AQ913" s="60">
        <v>8</v>
      </c>
      <c r="AR913" s="60">
        <v>12</v>
      </c>
      <c r="AS913" s="88">
        <v>0.39</v>
      </c>
      <c r="AT913" s="22">
        <v>1.8</v>
      </c>
      <c r="AU913" s="88">
        <v>0.16</v>
      </c>
      <c r="AV913" s="22">
        <v>5.0999999999999996</v>
      </c>
      <c r="AX913" s="87" t="s">
        <v>40</v>
      </c>
      <c r="AY913" s="59"/>
      <c r="AZ913" s="60">
        <v>30</v>
      </c>
      <c r="BA913" s="61">
        <v>0.5</v>
      </c>
      <c r="BB913" s="61">
        <v>1.6</v>
      </c>
      <c r="BC913" s="61">
        <v>3.9</v>
      </c>
      <c r="BD913" s="61">
        <v>31.8</v>
      </c>
      <c r="BE913" s="60">
        <v>0</v>
      </c>
      <c r="BF913" s="88">
        <v>0.01</v>
      </c>
      <c r="BG913" s="38">
        <v>0.52</v>
      </c>
      <c r="BH913" s="60">
        <v>0</v>
      </c>
      <c r="BI913" s="88">
        <v>1.04</v>
      </c>
      <c r="BJ913" s="60">
        <v>9</v>
      </c>
      <c r="BK913" s="60">
        <v>85</v>
      </c>
      <c r="BL913" s="60">
        <v>11</v>
      </c>
      <c r="BM913" s="60">
        <v>8</v>
      </c>
      <c r="BN913" s="60">
        <v>12</v>
      </c>
      <c r="BO913" s="88">
        <v>0.39</v>
      </c>
      <c r="BP913" s="22">
        <v>1.8</v>
      </c>
      <c r="BQ913" s="88">
        <v>0.16</v>
      </c>
      <c r="BR913" s="22">
        <v>5.0999999999999996</v>
      </c>
    </row>
    <row r="914" spans="1:70" x14ac:dyDescent="0.3">
      <c r="A914" s="17" t="s">
        <v>107</v>
      </c>
      <c r="B914" s="17"/>
      <c r="C914" s="92">
        <v>150</v>
      </c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 t="s">
        <v>108</v>
      </c>
      <c r="Y914" s="17">
        <v>11</v>
      </c>
      <c r="AA914" t="s">
        <v>107</v>
      </c>
      <c r="AW914" t="s">
        <v>108</v>
      </c>
    </row>
    <row r="915" spans="1:70" ht="15" customHeight="1" x14ac:dyDescent="0.3">
      <c r="A915" s="17"/>
      <c r="B915" s="70" t="s">
        <v>36</v>
      </c>
      <c r="C915" s="92"/>
      <c r="D915" s="67">
        <f>C$914*AC915/AD$918</f>
        <v>5.2</v>
      </c>
      <c r="E915" s="17">
        <f>C$914*AD915/AD$918</f>
        <v>5.2</v>
      </c>
      <c r="F915" s="17">
        <f>$C$914*AE915/$AD$918</f>
        <v>0</v>
      </c>
      <c r="G915" s="17">
        <f t="shared" ref="G915:W917" si="790">$C$914*AF915/$AD$918</f>
        <v>0</v>
      </c>
      <c r="H915" s="17">
        <f t="shared" si="790"/>
        <v>4.8</v>
      </c>
      <c r="I915" s="17">
        <f t="shared" si="790"/>
        <v>19.100000000000001</v>
      </c>
      <c r="J915" s="17">
        <f t="shared" si="790"/>
        <v>0</v>
      </c>
      <c r="K915" s="17">
        <f t="shared" si="790"/>
        <v>0</v>
      </c>
      <c r="L915" s="17">
        <f t="shared" si="790"/>
        <v>0</v>
      </c>
      <c r="M915" s="17">
        <f t="shared" si="790"/>
        <v>0</v>
      </c>
      <c r="N915" s="17">
        <f t="shared" si="790"/>
        <v>0</v>
      </c>
      <c r="O915" s="17">
        <f t="shared" si="790"/>
        <v>0</v>
      </c>
      <c r="P915" s="17">
        <f t="shared" si="790"/>
        <v>0.13</v>
      </c>
      <c r="Q915" s="17">
        <f t="shared" si="790"/>
        <v>0.1</v>
      </c>
      <c r="R915" s="17">
        <f t="shared" si="790"/>
        <v>0</v>
      </c>
      <c r="S915" s="17">
        <f t="shared" si="790"/>
        <v>0</v>
      </c>
      <c r="T915" s="17">
        <f t="shared" si="790"/>
        <v>0.01</v>
      </c>
      <c r="U915" s="17">
        <f t="shared" si="790"/>
        <v>0</v>
      </c>
      <c r="V915" s="17">
        <f t="shared" si="790"/>
        <v>0</v>
      </c>
      <c r="W915" s="17">
        <f t="shared" si="790"/>
        <v>0</v>
      </c>
      <c r="X915" s="17"/>
      <c r="Y915" s="17"/>
      <c r="AB915" s="86" t="s">
        <v>36</v>
      </c>
      <c r="AC915" s="56">
        <v>5.2</v>
      </c>
      <c r="AD915" s="56">
        <v>5.2</v>
      </c>
      <c r="AE915" s="57">
        <v>0</v>
      </c>
      <c r="AF915" s="57">
        <v>0</v>
      </c>
      <c r="AG915" s="56">
        <v>4.8</v>
      </c>
      <c r="AH915" s="56">
        <v>19.100000000000001</v>
      </c>
      <c r="AI915" s="62">
        <v>0</v>
      </c>
      <c r="AJ915" s="62">
        <v>0</v>
      </c>
      <c r="AK915" s="28">
        <v>0</v>
      </c>
      <c r="AL915" s="62">
        <v>0</v>
      </c>
      <c r="AM915" s="62">
        <v>0</v>
      </c>
      <c r="AN915" s="62">
        <v>0</v>
      </c>
      <c r="AO915" s="64">
        <v>0.13</v>
      </c>
      <c r="AP915" s="63">
        <v>0.1</v>
      </c>
      <c r="AQ915" s="62">
        <v>0</v>
      </c>
      <c r="AR915" s="62">
        <v>0</v>
      </c>
      <c r="AS915" s="64">
        <v>0.01</v>
      </c>
      <c r="AT915" s="28">
        <v>0</v>
      </c>
      <c r="AU915" s="62">
        <v>0</v>
      </c>
      <c r="AV915" s="28">
        <v>0</v>
      </c>
    </row>
    <row r="916" spans="1:70" ht="15" customHeight="1" x14ac:dyDescent="0.3">
      <c r="A916" s="17"/>
      <c r="B916" s="70" t="s">
        <v>87</v>
      </c>
      <c r="C916" s="92"/>
      <c r="D916" s="67">
        <f t="shared" ref="D916:D917" si="791">C$914*AC916/AD$918</f>
        <v>20.100000000000001</v>
      </c>
      <c r="E916" s="17">
        <f t="shared" ref="E916:E917" si="792">C$914*AD916/AD$918</f>
        <v>17.8</v>
      </c>
      <c r="F916" s="17">
        <f t="shared" ref="F916:F917" si="793">$C$914*AE916/$AD$918</f>
        <v>0.4</v>
      </c>
      <c r="G916" s="17">
        <f t="shared" si="790"/>
        <v>0</v>
      </c>
      <c r="H916" s="17">
        <f t="shared" si="790"/>
        <v>10.1</v>
      </c>
      <c r="I916" s="17">
        <f t="shared" si="790"/>
        <v>41.7</v>
      </c>
      <c r="J916" s="17">
        <f t="shared" si="790"/>
        <v>0</v>
      </c>
      <c r="K916" s="17">
        <f t="shared" si="790"/>
        <v>0</v>
      </c>
      <c r="L916" s="17">
        <f t="shared" si="790"/>
        <v>11.3</v>
      </c>
      <c r="M916" s="17">
        <f t="shared" si="790"/>
        <v>0</v>
      </c>
      <c r="N916" s="17">
        <f t="shared" si="790"/>
        <v>0.02</v>
      </c>
      <c r="O916" s="17">
        <f t="shared" si="790"/>
        <v>0</v>
      </c>
      <c r="P916" s="17">
        <f t="shared" si="790"/>
        <v>0</v>
      </c>
      <c r="Q916" s="17">
        <f t="shared" si="790"/>
        <v>37</v>
      </c>
      <c r="R916" s="17">
        <f t="shared" si="790"/>
        <v>1.6</v>
      </c>
      <c r="S916" s="17">
        <f t="shared" si="790"/>
        <v>3.2</v>
      </c>
      <c r="T916" s="17">
        <f t="shared" si="790"/>
        <v>0.05</v>
      </c>
      <c r="U916" s="17">
        <f t="shared" si="790"/>
        <v>0</v>
      </c>
      <c r="V916" s="17">
        <f t="shared" si="790"/>
        <v>0</v>
      </c>
      <c r="W916" s="17">
        <f t="shared" si="790"/>
        <v>0</v>
      </c>
      <c r="X916" s="17"/>
      <c r="Y916" s="17"/>
      <c r="AB916" s="86" t="s">
        <v>87</v>
      </c>
      <c r="AC916" s="56">
        <v>20.100000000000001</v>
      </c>
      <c r="AD916" s="299">
        <v>17.8</v>
      </c>
      <c r="AE916" s="56">
        <v>0.4</v>
      </c>
      <c r="AF916" s="57">
        <v>0</v>
      </c>
      <c r="AG916" s="56">
        <v>10.1</v>
      </c>
      <c r="AH916" s="56">
        <v>41.7</v>
      </c>
      <c r="AI916" s="62">
        <v>0</v>
      </c>
      <c r="AJ916" s="62">
        <v>0</v>
      </c>
      <c r="AK916" s="30">
        <v>11.3</v>
      </c>
      <c r="AL916" s="62">
        <v>0</v>
      </c>
      <c r="AM916" s="64">
        <v>0.02</v>
      </c>
      <c r="AN916" s="62">
        <v>0</v>
      </c>
      <c r="AO916" s="62">
        <v>0</v>
      </c>
      <c r="AP916" s="62">
        <v>37</v>
      </c>
      <c r="AQ916" s="63">
        <v>1.6</v>
      </c>
      <c r="AR916" s="63">
        <v>3.2</v>
      </c>
      <c r="AS916" s="64">
        <v>0.05</v>
      </c>
      <c r="AT916" s="28">
        <v>0</v>
      </c>
      <c r="AU916" s="62">
        <v>0</v>
      </c>
      <c r="AV916" s="28">
        <v>0</v>
      </c>
    </row>
    <row r="917" spans="1:70" x14ac:dyDescent="0.3">
      <c r="A917" s="17"/>
      <c r="B917" s="70" t="s">
        <v>39</v>
      </c>
      <c r="C917" s="92"/>
      <c r="D917" s="67">
        <f t="shared" si="791"/>
        <v>142.5</v>
      </c>
      <c r="E917" s="17">
        <f t="shared" si="792"/>
        <v>142.5</v>
      </c>
      <c r="F917" s="17">
        <f t="shared" si="793"/>
        <v>0</v>
      </c>
      <c r="G917" s="17">
        <f t="shared" si="790"/>
        <v>0</v>
      </c>
      <c r="H917" s="17">
        <f t="shared" si="790"/>
        <v>0</v>
      </c>
      <c r="I917" s="17">
        <f t="shared" si="790"/>
        <v>0</v>
      </c>
      <c r="J917" s="17">
        <f t="shared" si="790"/>
        <v>0</v>
      </c>
      <c r="K917" s="17">
        <f t="shared" si="790"/>
        <v>0</v>
      </c>
      <c r="L917" s="17">
        <f t="shared" si="790"/>
        <v>0</v>
      </c>
      <c r="M917" s="17">
        <f t="shared" si="790"/>
        <v>0</v>
      </c>
      <c r="N917" s="17">
        <f t="shared" si="790"/>
        <v>0</v>
      </c>
      <c r="O917" s="17">
        <f t="shared" si="790"/>
        <v>0</v>
      </c>
      <c r="P917" s="17">
        <f t="shared" si="790"/>
        <v>0</v>
      </c>
      <c r="Q917" s="17">
        <f t="shared" si="790"/>
        <v>0</v>
      </c>
      <c r="R917" s="17">
        <f t="shared" si="790"/>
        <v>0</v>
      </c>
      <c r="S917" s="17">
        <f t="shared" si="790"/>
        <v>0</v>
      </c>
      <c r="T917" s="17">
        <f t="shared" si="790"/>
        <v>0</v>
      </c>
      <c r="U917" s="17">
        <f t="shared" si="790"/>
        <v>0</v>
      </c>
      <c r="V917" s="17">
        <f t="shared" si="790"/>
        <v>0</v>
      </c>
      <c r="W917" s="17">
        <f t="shared" si="790"/>
        <v>0</v>
      </c>
      <c r="X917" s="17"/>
      <c r="Y917" s="17"/>
      <c r="AB917" s="86" t="s">
        <v>39</v>
      </c>
      <c r="AC917" s="56">
        <v>142.5</v>
      </c>
      <c r="AD917" s="56">
        <v>142.5</v>
      </c>
      <c r="AE917" s="57">
        <v>0</v>
      </c>
      <c r="AF917" s="57">
        <v>0</v>
      </c>
      <c r="AG917" s="57">
        <v>0</v>
      </c>
      <c r="AH917" s="57">
        <v>0</v>
      </c>
      <c r="AI917" s="62">
        <v>0</v>
      </c>
      <c r="AJ917" s="62">
        <v>0</v>
      </c>
      <c r="AK917" s="28">
        <v>0</v>
      </c>
      <c r="AL917" s="62">
        <v>0</v>
      </c>
      <c r="AM917" s="62">
        <v>0</v>
      </c>
      <c r="AN917" s="62">
        <v>0</v>
      </c>
      <c r="AO917" s="62">
        <v>0</v>
      </c>
      <c r="AP917" s="62">
        <v>0</v>
      </c>
      <c r="AQ917" s="62">
        <v>0</v>
      </c>
      <c r="AR917" s="62">
        <v>0</v>
      </c>
      <c r="AS917" s="62">
        <v>0</v>
      </c>
      <c r="AT917" s="28">
        <v>0</v>
      </c>
      <c r="AU917" s="62">
        <v>0</v>
      </c>
      <c r="AV917" s="28">
        <v>0</v>
      </c>
    </row>
    <row r="918" spans="1:70" x14ac:dyDescent="0.3">
      <c r="A918" s="17"/>
      <c r="B918" s="69" t="s">
        <v>40</v>
      </c>
      <c r="C918" s="92"/>
      <c r="D918" s="17"/>
      <c r="E918" s="17"/>
      <c r="F918" s="18">
        <f>SUM(F915:F917)</f>
        <v>0.4</v>
      </c>
      <c r="G918" s="18">
        <f t="shared" ref="G918:W918" si="794">SUM(G915:G917)</f>
        <v>0</v>
      </c>
      <c r="H918" s="18">
        <f t="shared" si="794"/>
        <v>14.899999999999999</v>
      </c>
      <c r="I918" s="18">
        <f t="shared" si="794"/>
        <v>60.800000000000004</v>
      </c>
      <c r="J918" s="18">
        <f t="shared" si="794"/>
        <v>0</v>
      </c>
      <c r="K918" s="18">
        <f t="shared" si="794"/>
        <v>0</v>
      </c>
      <c r="L918" s="18">
        <f t="shared" si="794"/>
        <v>11.3</v>
      </c>
      <c r="M918" s="18">
        <f t="shared" si="794"/>
        <v>0</v>
      </c>
      <c r="N918" s="18">
        <f t="shared" si="794"/>
        <v>0.02</v>
      </c>
      <c r="O918" s="18">
        <f t="shared" si="794"/>
        <v>0</v>
      </c>
      <c r="P918" s="18">
        <f t="shared" si="794"/>
        <v>0.13</v>
      </c>
      <c r="Q918" s="18">
        <f t="shared" si="794"/>
        <v>37.1</v>
      </c>
      <c r="R918" s="18">
        <f t="shared" si="794"/>
        <v>1.6</v>
      </c>
      <c r="S918" s="18">
        <f t="shared" si="794"/>
        <v>3.2</v>
      </c>
      <c r="T918" s="18">
        <f t="shared" si="794"/>
        <v>6.0000000000000005E-2</v>
      </c>
      <c r="U918" s="18">
        <f t="shared" si="794"/>
        <v>0</v>
      </c>
      <c r="V918" s="18">
        <f t="shared" si="794"/>
        <v>0</v>
      </c>
      <c r="W918" s="18">
        <f t="shared" si="794"/>
        <v>0</v>
      </c>
      <c r="X918" s="17"/>
      <c r="Y918" s="17"/>
      <c r="AB918" s="87" t="s">
        <v>40</v>
      </c>
      <c r="AC918" s="59"/>
      <c r="AD918" s="60">
        <v>150</v>
      </c>
      <c r="AE918" s="61">
        <v>0.4</v>
      </c>
      <c r="AF918" s="60">
        <v>0</v>
      </c>
      <c r="AG918" s="61">
        <v>14.9</v>
      </c>
      <c r="AH918" s="61">
        <v>60.8</v>
      </c>
      <c r="AI918" s="66">
        <v>0</v>
      </c>
      <c r="AJ918" s="66">
        <v>0</v>
      </c>
      <c r="AK918" s="47">
        <v>11.3</v>
      </c>
      <c r="AL918" s="66">
        <v>0</v>
      </c>
      <c r="AM918" s="65">
        <v>0.02</v>
      </c>
      <c r="AN918" s="66">
        <v>0</v>
      </c>
      <c r="AO918" s="65">
        <v>0.13</v>
      </c>
      <c r="AP918" s="66">
        <v>37</v>
      </c>
      <c r="AQ918" s="83">
        <v>1.6</v>
      </c>
      <c r="AR918" s="83">
        <v>3.2</v>
      </c>
      <c r="AS918" s="65">
        <v>0.06</v>
      </c>
      <c r="AT918" s="32">
        <v>0</v>
      </c>
      <c r="AU918" s="66">
        <v>0</v>
      </c>
      <c r="AV918" s="32">
        <v>0</v>
      </c>
    </row>
    <row r="919" spans="1:70" ht="15" customHeight="1" x14ac:dyDescent="0.3">
      <c r="A919" s="70" t="s">
        <v>109</v>
      </c>
      <c r="B919" s="70"/>
      <c r="C919" s="92">
        <v>40</v>
      </c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 t="s">
        <v>96</v>
      </c>
      <c r="Y919" s="17">
        <v>12</v>
      </c>
      <c r="AA919" s="89" t="s">
        <v>109</v>
      </c>
      <c r="AB919" s="89"/>
      <c r="AW919" t="s">
        <v>96</v>
      </c>
    </row>
    <row r="920" spans="1:70" ht="13.5" customHeight="1" x14ac:dyDescent="0.35">
      <c r="A920" s="17"/>
      <c r="B920" s="234" t="s">
        <v>109</v>
      </c>
      <c r="C920" s="92"/>
      <c r="D920" s="17">
        <f>C919*AC920/AD921</f>
        <v>40</v>
      </c>
      <c r="E920" s="17">
        <f>C919*AD920/AD921</f>
        <v>40</v>
      </c>
      <c r="F920" s="17">
        <f>C919*AE920/AD921</f>
        <v>2.6666666666666665</v>
      </c>
      <c r="G920" s="17">
        <f>C919*AF920/AD921</f>
        <v>0.53333333333333333</v>
      </c>
      <c r="H920" s="17">
        <f>C919*AG920/AD921</f>
        <v>15.866666666666667</v>
      </c>
      <c r="I920" s="17">
        <f>C919*AH920/AD921</f>
        <v>78.266666666666666</v>
      </c>
      <c r="J920" s="17">
        <f>C919*AI920/AD921</f>
        <v>0</v>
      </c>
      <c r="K920" s="17">
        <f>C919*AJ920/AD921</f>
        <v>0</v>
      </c>
      <c r="L920" s="17">
        <f>C919*AK920/AD921</f>
        <v>0</v>
      </c>
      <c r="M920" s="17">
        <f>C919*AL920/AD921</f>
        <v>0</v>
      </c>
      <c r="N920" s="17">
        <f>C919*AM920/AD921</f>
        <v>0</v>
      </c>
      <c r="O920" s="17">
        <f>C919*AN920/AD921</f>
        <v>0</v>
      </c>
      <c r="P920" s="17">
        <f>C919*AO920/AD921</f>
        <v>0</v>
      </c>
      <c r="Q920" s="17">
        <f>C919*AP920/AD921</f>
        <v>0</v>
      </c>
      <c r="R920" s="17">
        <f>C919*AQ920/AD921</f>
        <v>0</v>
      </c>
      <c r="S920" s="17">
        <f>C919*AR920/AD921</f>
        <v>0</v>
      </c>
      <c r="T920" s="17">
        <f>C919*AS920/AD921</f>
        <v>0</v>
      </c>
      <c r="U920" s="17">
        <f>C919*AT920/AD921</f>
        <v>0</v>
      </c>
      <c r="V920" s="17">
        <f>C919*AU920/AD921</f>
        <v>0</v>
      </c>
      <c r="W920" s="17">
        <f>C919*AV920/AD921</f>
        <v>0</v>
      </c>
      <c r="X920" s="110"/>
      <c r="Y920" s="110"/>
      <c r="AB920" s="70" t="s">
        <v>109</v>
      </c>
      <c r="AC920" s="101">
        <v>30</v>
      </c>
      <c r="AD920" s="101">
        <v>30</v>
      </c>
      <c r="AE920" s="102">
        <v>2</v>
      </c>
      <c r="AF920" s="103">
        <v>0.4</v>
      </c>
      <c r="AG920" s="103">
        <v>11.9</v>
      </c>
      <c r="AH920" s="103">
        <v>58.7</v>
      </c>
      <c r="AI920" s="17"/>
      <c r="AJ920" s="17"/>
      <c r="AK920" s="17"/>
      <c r="AL920" s="17"/>
      <c r="AM920" s="17"/>
      <c r="AN920" s="17"/>
      <c r="AO920" s="17"/>
      <c r="AP920" s="17"/>
      <c r="AQ920" s="17"/>
      <c r="AR920" s="17"/>
      <c r="AS920" s="17"/>
      <c r="AT920" s="17"/>
      <c r="AU920" s="17"/>
      <c r="AV920" s="17"/>
    </row>
    <row r="921" spans="1:70" ht="18" x14ac:dyDescent="0.35">
      <c r="A921" s="17"/>
      <c r="B921" s="235" t="s">
        <v>244</v>
      </c>
      <c r="C921" s="92"/>
      <c r="D921" s="17"/>
      <c r="E921" s="17"/>
      <c r="F921" s="18">
        <f>SUM(F920)</f>
        <v>2.6666666666666665</v>
      </c>
      <c r="G921" s="18">
        <f t="shared" ref="G921:W921" si="795">SUM(G920)</f>
        <v>0.53333333333333333</v>
      </c>
      <c r="H921" s="18">
        <f t="shared" si="795"/>
        <v>15.866666666666667</v>
      </c>
      <c r="I921" s="18">
        <f t="shared" si="795"/>
        <v>78.266666666666666</v>
      </c>
      <c r="J921" s="18">
        <f t="shared" si="795"/>
        <v>0</v>
      </c>
      <c r="K921" s="18">
        <f t="shared" si="795"/>
        <v>0</v>
      </c>
      <c r="L921" s="18">
        <f t="shared" si="795"/>
        <v>0</v>
      </c>
      <c r="M921" s="18">
        <f t="shared" si="795"/>
        <v>0</v>
      </c>
      <c r="N921" s="18">
        <f t="shared" si="795"/>
        <v>0</v>
      </c>
      <c r="O921" s="18">
        <f t="shared" si="795"/>
        <v>0</v>
      </c>
      <c r="P921" s="18">
        <f t="shared" si="795"/>
        <v>0</v>
      </c>
      <c r="Q921" s="18">
        <f t="shared" si="795"/>
        <v>0</v>
      </c>
      <c r="R921" s="18">
        <f t="shared" si="795"/>
        <v>0</v>
      </c>
      <c r="S921" s="18">
        <f t="shared" si="795"/>
        <v>0</v>
      </c>
      <c r="T921" s="18">
        <f t="shared" si="795"/>
        <v>0</v>
      </c>
      <c r="U921" s="18">
        <f t="shared" si="795"/>
        <v>0</v>
      </c>
      <c r="V921" s="18">
        <f t="shared" si="795"/>
        <v>0</v>
      </c>
      <c r="W921" s="18">
        <f t="shared" si="795"/>
        <v>0</v>
      </c>
      <c r="X921" s="110"/>
      <c r="Y921" s="110"/>
      <c r="AB921" s="87" t="s">
        <v>40</v>
      </c>
      <c r="AC921" s="100">
        <v>30</v>
      </c>
      <c r="AD921" s="100">
        <v>30</v>
      </c>
      <c r="AE921" s="104">
        <f>AE920</f>
        <v>2</v>
      </c>
      <c r="AF921" s="104">
        <f t="shared" ref="AF921:AV921" si="796">AF920</f>
        <v>0.4</v>
      </c>
      <c r="AG921" s="104">
        <f t="shared" si="796"/>
        <v>11.9</v>
      </c>
      <c r="AH921" s="104">
        <f t="shared" si="796"/>
        <v>58.7</v>
      </c>
      <c r="AI921" s="104">
        <f t="shared" si="796"/>
        <v>0</v>
      </c>
      <c r="AJ921" s="104">
        <f t="shared" si="796"/>
        <v>0</v>
      </c>
      <c r="AK921" s="104">
        <f t="shared" si="796"/>
        <v>0</v>
      </c>
      <c r="AL921" s="104">
        <f t="shared" si="796"/>
        <v>0</v>
      </c>
      <c r="AM921" s="104">
        <f t="shared" si="796"/>
        <v>0</v>
      </c>
      <c r="AN921" s="104">
        <f t="shared" si="796"/>
        <v>0</v>
      </c>
      <c r="AO921" s="104">
        <f t="shared" si="796"/>
        <v>0</v>
      </c>
      <c r="AP921" s="104">
        <f t="shared" si="796"/>
        <v>0</v>
      </c>
      <c r="AQ921" s="104">
        <f t="shared" si="796"/>
        <v>0</v>
      </c>
      <c r="AR921" s="104">
        <f t="shared" si="796"/>
        <v>0</v>
      </c>
      <c r="AS921" s="104">
        <f t="shared" si="796"/>
        <v>0</v>
      </c>
      <c r="AT921" s="104">
        <f t="shared" si="796"/>
        <v>0</v>
      </c>
      <c r="AU921" s="104">
        <f t="shared" si="796"/>
        <v>0</v>
      </c>
      <c r="AV921" s="104">
        <f t="shared" si="796"/>
        <v>0</v>
      </c>
    </row>
    <row r="922" spans="1:70" ht="18" x14ac:dyDescent="0.35">
      <c r="A922" s="110" t="s">
        <v>133</v>
      </c>
      <c r="B922" s="110"/>
      <c r="C922" s="119">
        <f>SUM(C884:C921)</f>
        <v>670</v>
      </c>
      <c r="D922" s="119">
        <f t="shared" ref="D922:E922" si="797">SUM(D884:D921)</f>
        <v>1221.1293333333335</v>
      </c>
      <c r="E922" s="119">
        <f t="shared" si="797"/>
        <v>1106.1393333333335</v>
      </c>
      <c r="F922" s="134">
        <f>SUM(F895+F901+F908+F913+F918+F921)</f>
        <v>37.48866666666666</v>
      </c>
      <c r="G922" s="134">
        <f t="shared" ref="G922:W922" si="798">SUM(G895+G901+G908+G913+G918+G921)</f>
        <v>15.849333333333332</v>
      </c>
      <c r="H922" s="134">
        <f t="shared" si="798"/>
        <v>71.171999999999997</v>
      </c>
      <c r="I922" s="134">
        <f t="shared" si="798"/>
        <v>577.18733333333341</v>
      </c>
      <c r="J922" s="134">
        <f t="shared" si="798"/>
        <v>0.26273333333333332</v>
      </c>
      <c r="K922" s="134">
        <f t="shared" si="798"/>
        <v>0.26539999999999997</v>
      </c>
      <c r="L922" s="134">
        <f t="shared" si="798"/>
        <v>158.87646666666669</v>
      </c>
      <c r="M922" s="134">
        <f t="shared" si="798"/>
        <v>0.10500000000000001</v>
      </c>
      <c r="N922" s="134">
        <f t="shared" si="798"/>
        <v>24.108266666666669</v>
      </c>
      <c r="O922" s="134">
        <f t="shared" si="798"/>
        <v>555.04006666666669</v>
      </c>
      <c r="P922" s="134">
        <f t="shared" si="798"/>
        <v>1502.6655333333335</v>
      </c>
      <c r="Q922" s="134">
        <f t="shared" si="798"/>
        <v>140.48866666666666</v>
      </c>
      <c r="R922" s="134">
        <f t="shared" si="798"/>
        <v>153.57466666666667</v>
      </c>
      <c r="S922" s="134">
        <f t="shared" si="798"/>
        <v>342.61799999999999</v>
      </c>
      <c r="T922" s="134">
        <f t="shared" si="798"/>
        <v>4.0023333333333326</v>
      </c>
      <c r="U922" s="134">
        <f t="shared" si="798"/>
        <v>74.834666666666664</v>
      </c>
      <c r="V922" s="134">
        <f t="shared" si="798"/>
        <v>24.475933333333334</v>
      </c>
      <c r="W922" s="134">
        <f t="shared" si="798"/>
        <v>240.42000000000004</v>
      </c>
      <c r="X922" s="110"/>
      <c r="Y922" s="110"/>
    </row>
    <row r="923" spans="1:70" ht="18" x14ac:dyDescent="0.35">
      <c r="A923" s="110" t="s">
        <v>144</v>
      </c>
      <c r="B923" s="110"/>
      <c r="C923" s="119"/>
      <c r="D923" s="110"/>
      <c r="E923" s="110"/>
      <c r="F923" s="110"/>
      <c r="G923" s="110"/>
      <c r="H923" s="110"/>
      <c r="I923" s="110"/>
      <c r="J923" s="110"/>
      <c r="K923" s="110"/>
      <c r="L923" s="110"/>
      <c r="M923" s="110"/>
      <c r="N923" s="110"/>
      <c r="O923" s="110"/>
      <c r="P923" s="110"/>
      <c r="Q923" s="110"/>
      <c r="R923" s="110"/>
      <c r="S923" s="110"/>
      <c r="T923" s="110"/>
      <c r="U923" s="110"/>
      <c r="V923" s="110"/>
      <c r="W923" s="110"/>
      <c r="X923" s="110"/>
      <c r="Y923" s="110"/>
    </row>
    <row r="924" spans="1:70" x14ac:dyDescent="0.3">
      <c r="A924" s="17" t="s">
        <v>253</v>
      </c>
      <c r="B924" s="17"/>
      <c r="C924" s="92">
        <v>40</v>
      </c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 t="s">
        <v>254</v>
      </c>
      <c r="Y924" s="17">
        <v>65</v>
      </c>
      <c r="AA924" t="s">
        <v>253</v>
      </c>
      <c r="AW924" t="s">
        <v>254</v>
      </c>
    </row>
    <row r="925" spans="1:70" x14ac:dyDescent="0.3">
      <c r="A925" s="17"/>
      <c r="B925" s="70" t="s">
        <v>54</v>
      </c>
      <c r="C925" s="92"/>
      <c r="D925" s="17">
        <f>C$924*AC925/AD$932</f>
        <v>53.333333333333336</v>
      </c>
      <c r="E925" s="17">
        <f>C$924*AD925/AD$932</f>
        <v>40</v>
      </c>
      <c r="F925" s="17">
        <f>$C$924*AE925/$AD$932</f>
        <v>0.4</v>
      </c>
      <c r="G925" s="17">
        <f t="shared" ref="G925:W931" si="799">$C$924*AF925/$AD$932</f>
        <v>0</v>
      </c>
      <c r="H925" s="17">
        <f t="shared" si="799"/>
        <v>2.4</v>
      </c>
      <c r="I925" s="17">
        <f t="shared" si="799"/>
        <v>11.6</v>
      </c>
      <c r="J925" s="17">
        <f t="shared" si="799"/>
        <v>0</v>
      </c>
      <c r="K925" s="17">
        <f t="shared" si="799"/>
        <v>1.3333333333333334E-2</v>
      </c>
      <c r="L925" s="17">
        <f t="shared" si="799"/>
        <v>0.36000000000000004</v>
      </c>
      <c r="M925" s="17">
        <f t="shared" si="799"/>
        <v>0</v>
      </c>
      <c r="N925" s="17">
        <f t="shared" si="799"/>
        <v>1.2</v>
      </c>
      <c r="O925" s="17">
        <f t="shared" si="799"/>
        <v>10.533333333333333</v>
      </c>
      <c r="P925" s="17">
        <f t="shared" si="799"/>
        <v>72</v>
      </c>
      <c r="Q925" s="17">
        <f t="shared" si="799"/>
        <v>9.7333333333333325</v>
      </c>
      <c r="R925" s="17">
        <f t="shared" si="799"/>
        <v>5.7333333333333334</v>
      </c>
      <c r="S925" s="17">
        <f t="shared" si="799"/>
        <v>11.2</v>
      </c>
      <c r="T925" s="17">
        <f t="shared" si="799"/>
        <v>0.36000000000000004</v>
      </c>
      <c r="U925" s="17">
        <f t="shared" si="799"/>
        <v>2.1333333333333333</v>
      </c>
      <c r="V925" s="17">
        <f t="shared" si="799"/>
        <v>0.18666666666666668</v>
      </c>
      <c r="W925" s="17">
        <f t="shared" si="799"/>
        <v>6</v>
      </c>
      <c r="X925" s="17"/>
      <c r="Y925" s="17"/>
      <c r="AB925" s="86" t="s">
        <v>54</v>
      </c>
      <c r="AC925" s="299">
        <v>40</v>
      </c>
      <c r="AD925" s="299">
        <v>30</v>
      </c>
      <c r="AE925" s="56">
        <v>0.3</v>
      </c>
      <c r="AF925" s="57">
        <v>0</v>
      </c>
      <c r="AG925" s="56">
        <v>1.8</v>
      </c>
      <c r="AH925" s="56">
        <v>8.6999999999999993</v>
      </c>
      <c r="AI925" s="57">
        <v>0</v>
      </c>
      <c r="AJ925" s="71">
        <v>0.01</v>
      </c>
      <c r="AK925" s="21">
        <v>0.27</v>
      </c>
      <c r="AL925" s="57">
        <v>0</v>
      </c>
      <c r="AM925" s="56">
        <v>0.9</v>
      </c>
      <c r="AN925" s="56">
        <v>7.9</v>
      </c>
      <c r="AO925" s="57">
        <v>54</v>
      </c>
      <c r="AP925" s="56">
        <v>7.3</v>
      </c>
      <c r="AQ925" s="56">
        <v>4.3</v>
      </c>
      <c r="AR925" s="56">
        <v>8.4</v>
      </c>
      <c r="AS925" s="71">
        <v>0.27</v>
      </c>
      <c r="AT925" s="24">
        <v>1.6</v>
      </c>
      <c r="AU925" s="71">
        <v>0.14000000000000001</v>
      </c>
      <c r="AV925" s="20">
        <v>4.5</v>
      </c>
    </row>
    <row r="926" spans="1:70" ht="15" customHeight="1" x14ac:dyDescent="0.3">
      <c r="A926" s="17"/>
      <c r="B926" s="70" t="s">
        <v>53</v>
      </c>
      <c r="C926" s="92"/>
      <c r="D926" s="17">
        <f t="shared" ref="D926:D931" si="800">C$924*AC926/AD$932</f>
        <v>11.2</v>
      </c>
      <c r="E926" s="17">
        <f t="shared" ref="E926:E931" si="801">C$924*AD926/AD$932</f>
        <v>11.2</v>
      </c>
      <c r="F926" s="17">
        <f t="shared" ref="F926:F931" si="802">$C$924*AE926/$AD$932</f>
        <v>0.4</v>
      </c>
      <c r="G926" s="17">
        <f t="shared" si="799"/>
        <v>0</v>
      </c>
      <c r="H926" s="17">
        <f t="shared" si="799"/>
        <v>1.2</v>
      </c>
      <c r="I926" s="17">
        <f t="shared" si="799"/>
        <v>6.2666666666666666</v>
      </c>
      <c r="J926" s="17">
        <f t="shared" si="799"/>
        <v>0</v>
      </c>
      <c r="K926" s="17">
        <f t="shared" si="799"/>
        <v>0</v>
      </c>
      <c r="L926" s="17">
        <f t="shared" si="799"/>
        <v>13.466666666666667</v>
      </c>
      <c r="M926" s="17">
        <f t="shared" si="799"/>
        <v>0</v>
      </c>
      <c r="N926" s="17">
        <f t="shared" si="799"/>
        <v>1.1599999999999999</v>
      </c>
      <c r="O926" s="17">
        <f t="shared" si="799"/>
        <v>0.8</v>
      </c>
      <c r="P926" s="17">
        <f t="shared" si="799"/>
        <v>62.666666666666664</v>
      </c>
      <c r="Q926" s="17">
        <f t="shared" si="799"/>
        <v>2</v>
      </c>
      <c r="R926" s="17">
        <f t="shared" si="799"/>
        <v>4.5333333333333332</v>
      </c>
      <c r="S926" s="17">
        <f t="shared" si="799"/>
        <v>6.8</v>
      </c>
      <c r="T926" s="17">
        <f t="shared" si="799"/>
        <v>0.2</v>
      </c>
      <c r="U926" s="17">
        <f t="shared" si="799"/>
        <v>0</v>
      </c>
      <c r="V926" s="17">
        <f t="shared" si="799"/>
        <v>6.6666666666666666E-2</v>
      </c>
      <c r="W926" s="17">
        <f t="shared" si="799"/>
        <v>0</v>
      </c>
      <c r="X926" s="17"/>
      <c r="Y926" s="17"/>
      <c r="AB926" s="86" t="s">
        <v>53</v>
      </c>
      <c r="AC926" s="56">
        <v>8.4</v>
      </c>
      <c r="AD926" s="56">
        <v>8.4</v>
      </c>
      <c r="AE926" s="56">
        <v>0.3</v>
      </c>
      <c r="AF926" s="57">
        <v>0</v>
      </c>
      <c r="AG926" s="56">
        <v>0.9</v>
      </c>
      <c r="AH926" s="56">
        <v>4.7</v>
      </c>
      <c r="AI926" s="57">
        <v>0</v>
      </c>
      <c r="AJ926" s="57">
        <v>0</v>
      </c>
      <c r="AK926" s="20">
        <v>10.1</v>
      </c>
      <c r="AL926" s="57">
        <v>0</v>
      </c>
      <c r="AM926" s="71">
        <v>0.87</v>
      </c>
      <c r="AN926" s="56">
        <v>0.6</v>
      </c>
      <c r="AO926" s="57">
        <v>47</v>
      </c>
      <c r="AP926" s="56">
        <v>1.5</v>
      </c>
      <c r="AQ926" s="56">
        <v>3.4</v>
      </c>
      <c r="AR926" s="56">
        <v>5.0999999999999996</v>
      </c>
      <c r="AS926" s="71">
        <v>0.15</v>
      </c>
      <c r="AT926" s="25">
        <v>0</v>
      </c>
      <c r="AU926" s="71">
        <v>0.05</v>
      </c>
      <c r="AV926" s="19">
        <v>0</v>
      </c>
    </row>
    <row r="927" spans="1:70" ht="15" customHeight="1" x14ac:dyDescent="0.3">
      <c r="A927" s="17"/>
      <c r="B927" s="70" t="s">
        <v>50</v>
      </c>
      <c r="C927" s="92"/>
      <c r="D927" s="17">
        <f t="shared" si="800"/>
        <v>9.0666666666666664</v>
      </c>
      <c r="E927" s="17">
        <f t="shared" si="801"/>
        <v>7.2</v>
      </c>
      <c r="F927" s="17">
        <f t="shared" si="802"/>
        <v>0.13333333333333333</v>
      </c>
      <c r="G927" s="17">
        <f t="shared" si="799"/>
        <v>0</v>
      </c>
      <c r="H927" s="17">
        <f t="shared" si="799"/>
        <v>0.53333333333333333</v>
      </c>
      <c r="I927" s="17">
        <f t="shared" si="799"/>
        <v>2.6666666666666665</v>
      </c>
      <c r="J927" s="17">
        <f t="shared" si="799"/>
        <v>0</v>
      </c>
      <c r="K927" s="17">
        <f t="shared" si="799"/>
        <v>0</v>
      </c>
      <c r="L927" s="17">
        <f t="shared" si="799"/>
        <v>0</v>
      </c>
      <c r="M927" s="17">
        <f t="shared" si="799"/>
        <v>0</v>
      </c>
      <c r="N927" s="17">
        <f t="shared" si="799"/>
        <v>0.29333333333333333</v>
      </c>
      <c r="O927" s="17">
        <f t="shared" si="799"/>
        <v>0.26666666666666666</v>
      </c>
      <c r="P927" s="17">
        <f t="shared" si="799"/>
        <v>10.4</v>
      </c>
      <c r="Q927" s="17">
        <f t="shared" si="799"/>
        <v>2</v>
      </c>
      <c r="R927" s="17">
        <f t="shared" si="799"/>
        <v>0.93333333333333335</v>
      </c>
      <c r="S927" s="17">
        <f t="shared" si="799"/>
        <v>3.6</v>
      </c>
      <c r="T927" s="17">
        <f t="shared" si="799"/>
        <v>5.3333333333333337E-2</v>
      </c>
      <c r="U927" s="17">
        <f t="shared" si="799"/>
        <v>0.26666666666666666</v>
      </c>
      <c r="V927" s="17">
        <f t="shared" si="799"/>
        <v>2.6666666666666668E-2</v>
      </c>
      <c r="W927" s="17">
        <f t="shared" si="799"/>
        <v>2.2666666666666666</v>
      </c>
      <c r="X927" s="17"/>
      <c r="Y927" s="17"/>
      <c r="AB927" s="86" t="s">
        <v>50</v>
      </c>
      <c r="AC927" s="56">
        <v>6.8</v>
      </c>
      <c r="AD927" s="56">
        <v>5.4</v>
      </c>
      <c r="AE927" s="56">
        <v>0.1</v>
      </c>
      <c r="AF927" s="57">
        <v>0</v>
      </c>
      <c r="AG927" s="56">
        <v>0.4</v>
      </c>
      <c r="AH927" s="57">
        <v>2</v>
      </c>
      <c r="AI927" s="57">
        <v>0</v>
      </c>
      <c r="AJ927" s="57">
        <v>0</v>
      </c>
      <c r="AK927" s="19">
        <v>0</v>
      </c>
      <c r="AL927" s="57">
        <v>0</v>
      </c>
      <c r="AM927" s="71">
        <v>0.22</v>
      </c>
      <c r="AN927" s="56">
        <v>0.2</v>
      </c>
      <c r="AO927" s="56">
        <v>7.8</v>
      </c>
      <c r="AP927" s="56">
        <v>1.5</v>
      </c>
      <c r="AQ927" s="56">
        <v>0.7</v>
      </c>
      <c r="AR927" s="56">
        <v>2.7</v>
      </c>
      <c r="AS927" s="71">
        <v>0.04</v>
      </c>
      <c r="AT927" s="24">
        <v>0.2</v>
      </c>
      <c r="AU927" s="71">
        <v>0.02</v>
      </c>
      <c r="AV927" s="20">
        <v>1.7</v>
      </c>
    </row>
    <row r="928" spans="1:70" ht="15" customHeight="1" x14ac:dyDescent="0.3">
      <c r="A928" s="17"/>
      <c r="B928" s="70" t="s">
        <v>36</v>
      </c>
      <c r="C928" s="92"/>
      <c r="D928" s="17">
        <f t="shared" si="800"/>
        <v>0.4</v>
      </c>
      <c r="E928" s="17">
        <f t="shared" si="801"/>
        <v>0.4</v>
      </c>
      <c r="F928" s="17">
        <f t="shared" si="802"/>
        <v>0</v>
      </c>
      <c r="G928" s="17">
        <f t="shared" si="799"/>
        <v>0</v>
      </c>
      <c r="H928" s="17">
        <f t="shared" si="799"/>
        <v>0.4</v>
      </c>
      <c r="I928" s="17">
        <f t="shared" si="799"/>
        <v>1.7333333333333334</v>
      </c>
      <c r="J928" s="17">
        <f t="shared" si="799"/>
        <v>0</v>
      </c>
      <c r="K928" s="17">
        <f t="shared" si="799"/>
        <v>0</v>
      </c>
      <c r="L928" s="17">
        <f t="shared" si="799"/>
        <v>0</v>
      </c>
      <c r="M928" s="17">
        <f t="shared" si="799"/>
        <v>0</v>
      </c>
      <c r="N928" s="17">
        <f t="shared" si="799"/>
        <v>0</v>
      </c>
      <c r="O928" s="17">
        <f t="shared" si="799"/>
        <v>0</v>
      </c>
      <c r="P928" s="17">
        <f t="shared" si="799"/>
        <v>0</v>
      </c>
      <c r="Q928" s="17">
        <f t="shared" si="799"/>
        <v>0</v>
      </c>
      <c r="R928" s="17">
        <f t="shared" si="799"/>
        <v>0</v>
      </c>
      <c r="S928" s="17">
        <f t="shared" si="799"/>
        <v>0</v>
      </c>
      <c r="T928" s="17">
        <f t="shared" si="799"/>
        <v>0</v>
      </c>
      <c r="U928" s="17">
        <f t="shared" si="799"/>
        <v>0</v>
      </c>
      <c r="V928" s="17">
        <f t="shared" si="799"/>
        <v>0</v>
      </c>
      <c r="W928" s="17">
        <f t="shared" si="799"/>
        <v>0</v>
      </c>
      <c r="X928" s="17"/>
      <c r="Y928" s="17"/>
      <c r="AB928" s="86" t="s">
        <v>36</v>
      </c>
      <c r="AC928" s="56">
        <v>0.3</v>
      </c>
      <c r="AD928" s="56">
        <v>0.3</v>
      </c>
      <c r="AE928" s="57">
        <v>0</v>
      </c>
      <c r="AF928" s="57">
        <v>0</v>
      </c>
      <c r="AG928" s="56">
        <v>0.3</v>
      </c>
      <c r="AH928" s="56">
        <v>1.3</v>
      </c>
      <c r="AI928" s="57">
        <v>0</v>
      </c>
      <c r="AJ928" s="57">
        <v>0</v>
      </c>
      <c r="AK928" s="19">
        <v>0</v>
      </c>
      <c r="AL928" s="57">
        <v>0</v>
      </c>
      <c r="AM928" s="57">
        <v>0</v>
      </c>
      <c r="AN928" s="57">
        <v>0</v>
      </c>
      <c r="AO928" s="57">
        <v>0</v>
      </c>
      <c r="AP928" s="57">
        <v>0</v>
      </c>
      <c r="AQ928" s="57">
        <v>0</v>
      </c>
      <c r="AR928" s="57">
        <v>0</v>
      </c>
      <c r="AS928" s="57">
        <v>0</v>
      </c>
      <c r="AT928" s="25">
        <v>0</v>
      </c>
      <c r="AU928" s="57">
        <v>0</v>
      </c>
      <c r="AV928" s="19">
        <v>0</v>
      </c>
    </row>
    <row r="929" spans="1:49" ht="15" customHeight="1" x14ac:dyDescent="0.3">
      <c r="A929" s="17"/>
      <c r="B929" s="70" t="s">
        <v>46</v>
      </c>
      <c r="C929" s="92"/>
      <c r="D929" s="17">
        <f t="shared" si="800"/>
        <v>8</v>
      </c>
      <c r="E929" s="17">
        <f t="shared" si="801"/>
        <v>8</v>
      </c>
      <c r="F929" s="17">
        <f t="shared" si="802"/>
        <v>0</v>
      </c>
      <c r="G929" s="17">
        <f t="shared" si="799"/>
        <v>2.8</v>
      </c>
      <c r="H929" s="17">
        <f t="shared" si="799"/>
        <v>0</v>
      </c>
      <c r="I929" s="17">
        <f t="shared" si="799"/>
        <v>25.333333333333332</v>
      </c>
      <c r="J929" s="17">
        <f t="shared" si="799"/>
        <v>0</v>
      </c>
      <c r="K929" s="17">
        <f t="shared" si="799"/>
        <v>0</v>
      </c>
      <c r="L929" s="17">
        <f t="shared" si="799"/>
        <v>0</v>
      </c>
      <c r="M929" s="17">
        <f t="shared" si="799"/>
        <v>0</v>
      </c>
      <c r="N929" s="17">
        <f t="shared" si="799"/>
        <v>0</v>
      </c>
      <c r="O929" s="17">
        <f t="shared" si="799"/>
        <v>0</v>
      </c>
      <c r="P929" s="17">
        <f t="shared" si="799"/>
        <v>0</v>
      </c>
      <c r="Q929" s="17">
        <f t="shared" si="799"/>
        <v>0</v>
      </c>
      <c r="R929" s="17">
        <f t="shared" si="799"/>
        <v>0</v>
      </c>
      <c r="S929" s="17">
        <f t="shared" si="799"/>
        <v>0</v>
      </c>
      <c r="T929" s="17">
        <f t="shared" si="799"/>
        <v>0</v>
      </c>
      <c r="U929" s="17">
        <f t="shared" si="799"/>
        <v>0</v>
      </c>
      <c r="V929" s="17">
        <f t="shared" si="799"/>
        <v>0</v>
      </c>
      <c r="W929" s="17">
        <f t="shared" si="799"/>
        <v>0</v>
      </c>
      <c r="X929" s="17"/>
      <c r="Y929" s="17"/>
      <c r="AB929" s="86" t="s">
        <v>46</v>
      </c>
      <c r="AC929" s="299">
        <v>6</v>
      </c>
      <c r="AD929" s="299">
        <v>6</v>
      </c>
      <c r="AE929" s="57">
        <v>0</v>
      </c>
      <c r="AF929" s="56">
        <v>2.1</v>
      </c>
      <c r="AG929" s="57">
        <v>0</v>
      </c>
      <c r="AH929" s="57">
        <v>19</v>
      </c>
      <c r="AI929" s="57">
        <v>0</v>
      </c>
      <c r="AJ929" s="57">
        <v>0</v>
      </c>
      <c r="AK929" s="19">
        <v>0</v>
      </c>
      <c r="AL929" s="57">
        <v>0</v>
      </c>
      <c r="AM929" s="57">
        <v>0</v>
      </c>
      <c r="AN929" s="57">
        <v>0</v>
      </c>
      <c r="AO929" s="57">
        <v>0</v>
      </c>
      <c r="AP929" s="57">
        <v>0</v>
      </c>
      <c r="AQ929" s="57">
        <v>0</v>
      </c>
      <c r="AR929" s="57">
        <v>0</v>
      </c>
      <c r="AS929" s="57">
        <v>0</v>
      </c>
      <c r="AT929" s="25">
        <v>0</v>
      </c>
      <c r="AU929" s="57">
        <v>0</v>
      </c>
      <c r="AV929" s="19">
        <v>0</v>
      </c>
    </row>
    <row r="930" spans="1:49" ht="15" customHeight="1" x14ac:dyDescent="0.3">
      <c r="A930" s="17"/>
      <c r="B930" s="70" t="s">
        <v>38</v>
      </c>
      <c r="C930" s="92"/>
      <c r="D930" s="17">
        <f t="shared" si="800"/>
        <v>0.4</v>
      </c>
      <c r="E930" s="17">
        <f t="shared" si="801"/>
        <v>0.4</v>
      </c>
      <c r="F930" s="17">
        <f t="shared" si="802"/>
        <v>0</v>
      </c>
      <c r="G930" s="17">
        <f t="shared" si="799"/>
        <v>0</v>
      </c>
      <c r="H930" s="17">
        <f t="shared" si="799"/>
        <v>0</v>
      </c>
      <c r="I930" s="17">
        <f t="shared" si="799"/>
        <v>0</v>
      </c>
      <c r="J930" s="17">
        <f t="shared" si="799"/>
        <v>0</v>
      </c>
      <c r="K930" s="17">
        <f t="shared" si="799"/>
        <v>0</v>
      </c>
      <c r="L930" s="17">
        <f t="shared" si="799"/>
        <v>0</v>
      </c>
      <c r="M930" s="17">
        <f t="shared" si="799"/>
        <v>0</v>
      </c>
      <c r="N930" s="17">
        <f t="shared" si="799"/>
        <v>0</v>
      </c>
      <c r="O930" s="17">
        <f t="shared" si="799"/>
        <v>38.666666666666664</v>
      </c>
      <c r="P930" s="17">
        <f t="shared" si="799"/>
        <v>0</v>
      </c>
      <c r="Q930" s="17">
        <f t="shared" si="799"/>
        <v>0.4</v>
      </c>
      <c r="R930" s="17">
        <f t="shared" si="799"/>
        <v>0</v>
      </c>
      <c r="S930" s="17">
        <f t="shared" si="799"/>
        <v>0.13333333333333333</v>
      </c>
      <c r="T930" s="17">
        <f t="shared" si="799"/>
        <v>0</v>
      </c>
      <c r="U930" s="17">
        <f t="shared" si="799"/>
        <v>5.333333333333333</v>
      </c>
      <c r="V930" s="17">
        <f t="shared" si="799"/>
        <v>0</v>
      </c>
      <c r="W930" s="17">
        <f t="shared" si="799"/>
        <v>0</v>
      </c>
      <c r="X930" s="17"/>
      <c r="Y930" s="17"/>
      <c r="AB930" s="86" t="s">
        <v>38</v>
      </c>
      <c r="AC930" s="299">
        <v>0.3</v>
      </c>
      <c r="AD930" s="299">
        <v>0.3</v>
      </c>
      <c r="AE930" s="57">
        <v>0</v>
      </c>
      <c r="AF930" s="57">
        <v>0</v>
      </c>
      <c r="AG930" s="57">
        <v>0</v>
      </c>
      <c r="AH930" s="57">
        <v>0</v>
      </c>
      <c r="AI930" s="57">
        <v>0</v>
      </c>
      <c r="AJ930" s="57">
        <v>0</v>
      </c>
      <c r="AK930" s="19">
        <v>0</v>
      </c>
      <c r="AL930" s="57">
        <v>0</v>
      </c>
      <c r="AM930" s="57">
        <v>0</v>
      </c>
      <c r="AN930" s="57">
        <v>29</v>
      </c>
      <c r="AO930" s="57">
        <v>0</v>
      </c>
      <c r="AP930" s="56">
        <v>0.3</v>
      </c>
      <c r="AQ930" s="57">
        <v>0</v>
      </c>
      <c r="AR930" s="56">
        <v>0.1</v>
      </c>
      <c r="AS930" s="57">
        <v>0</v>
      </c>
      <c r="AT930" s="25">
        <v>4</v>
      </c>
      <c r="AU930" s="57">
        <v>0</v>
      </c>
      <c r="AV930" s="19">
        <v>0</v>
      </c>
    </row>
    <row r="931" spans="1:49" ht="15" customHeight="1" x14ac:dyDescent="0.3">
      <c r="A931" s="17"/>
      <c r="B931" s="70" t="s">
        <v>49</v>
      </c>
      <c r="C931" s="92"/>
      <c r="D931" s="17">
        <f t="shared" si="800"/>
        <v>0.13333333333333333</v>
      </c>
      <c r="E931" s="17">
        <f t="shared" si="801"/>
        <v>0.13333333333333333</v>
      </c>
      <c r="F931" s="17">
        <f t="shared" si="802"/>
        <v>0</v>
      </c>
      <c r="G931" s="17">
        <f t="shared" si="799"/>
        <v>0</v>
      </c>
      <c r="H931" s="17">
        <f t="shared" si="799"/>
        <v>0</v>
      </c>
      <c r="I931" s="17">
        <f t="shared" si="799"/>
        <v>0</v>
      </c>
      <c r="J931" s="17">
        <f t="shared" si="799"/>
        <v>0</v>
      </c>
      <c r="K931" s="17">
        <f t="shared" si="799"/>
        <v>0</v>
      </c>
      <c r="L931" s="17">
        <f t="shared" si="799"/>
        <v>0</v>
      </c>
      <c r="M931" s="17">
        <f t="shared" si="799"/>
        <v>0</v>
      </c>
      <c r="N931" s="17">
        <f t="shared" si="799"/>
        <v>0.10666666666666667</v>
      </c>
      <c r="O931" s="17">
        <f t="shared" si="799"/>
        <v>0</v>
      </c>
      <c r="P931" s="17">
        <f t="shared" si="799"/>
        <v>0.26666666666666666</v>
      </c>
      <c r="Q931" s="17">
        <f t="shared" si="799"/>
        <v>0.26666666666666666</v>
      </c>
      <c r="R931" s="17">
        <f t="shared" si="799"/>
        <v>0</v>
      </c>
      <c r="S931" s="17">
        <f t="shared" si="799"/>
        <v>0</v>
      </c>
      <c r="T931" s="17">
        <f t="shared" si="799"/>
        <v>0</v>
      </c>
      <c r="U931" s="17">
        <f t="shared" si="799"/>
        <v>0</v>
      </c>
      <c r="V931" s="17">
        <f t="shared" si="799"/>
        <v>0</v>
      </c>
      <c r="W931" s="17">
        <f t="shared" si="799"/>
        <v>0</v>
      </c>
      <c r="X931" s="17"/>
      <c r="Y931" s="17"/>
      <c r="AB931" s="86" t="s">
        <v>49</v>
      </c>
      <c r="AC931" s="56">
        <v>0.1</v>
      </c>
      <c r="AD931" s="56">
        <v>0.1</v>
      </c>
      <c r="AE931" s="57">
        <v>0</v>
      </c>
      <c r="AF931" s="57">
        <v>0</v>
      </c>
      <c r="AG931" s="57">
        <v>0</v>
      </c>
      <c r="AH931" s="57">
        <v>0</v>
      </c>
      <c r="AI931" s="57">
        <v>0</v>
      </c>
      <c r="AJ931" s="57">
        <v>0</v>
      </c>
      <c r="AK931" s="19">
        <v>0</v>
      </c>
      <c r="AL931" s="57">
        <v>0</v>
      </c>
      <c r="AM931" s="71">
        <v>0.08</v>
      </c>
      <c r="AN931" s="57">
        <v>0</v>
      </c>
      <c r="AO931" s="56">
        <v>0.2</v>
      </c>
      <c r="AP931" s="56">
        <v>0.2</v>
      </c>
      <c r="AQ931" s="57">
        <v>0</v>
      </c>
      <c r="AR931" s="57">
        <v>0</v>
      </c>
      <c r="AS931" s="57">
        <v>0</v>
      </c>
      <c r="AT931" s="25">
        <v>0</v>
      </c>
      <c r="AU931" s="57">
        <v>0</v>
      </c>
      <c r="AV931" s="19">
        <v>0</v>
      </c>
    </row>
    <row r="932" spans="1:49" x14ac:dyDescent="0.3">
      <c r="A932" s="17"/>
      <c r="B932" s="69" t="s">
        <v>40</v>
      </c>
      <c r="C932" s="92"/>
      <c r="D932" s="17"/>
      <c r="E932" s="17"/>
      <c r="F932" s="17">
        <f>SUM(F925:F931)</f>
        <v>0.93333333333333335</v>
      </c>
      <c r="G932" s="17">
        <f t="shared" ref="G932:W932" si="803">SUM(G925:G931)</f>
        <v>2.8</v>
      </c>
      <c r="H932" s="17">
        <f t="shared" si="803"/>
        <v>4.5333333333333332</v>
      </c>
      <c r="I932" s="17">
        <f t="shared" si="803"/>
        <v>47.6</v>
      </c>
      <c r="J932" s="17">
        <f t="shared" si="803"/>
        <v>0</v>
      </c>
      <c r="K932" s="17">
        <f t="shared" si="803"/>
        <v>1.3333333333333334E-2</v>
      </c>
      <c r="L932" s="17">
        <f t="shared" si="803"/>
        <v>13.826666666666666</v>
      </c>
      <c r="M932" s="17">
        <f t="shared" si="803"/>
        <v>0</v>
      </c>
      <c r="N932" s="17">
        <f t="shared" si="803"/>
        <v>2.76</v>
      </c>
      <c r="O932" s="17">
        <f t="shared" si="803"/>
        <v>50.266666666666666</v>
      </c>
      <c r="P932" s="17">
        <f t="shared" si="803"/>
        <v>145.33333333333334</v>
      </c>
      <c r="Q932" s="17">
        <f t="shared" si="803"/>
        <v>14.4</v>
      </c>
      <c r="R932" s="17">
        <f t="shared" si="803"/>
        <v>11.2</v>
      </c>
      <c r="S932" s="17">
        <f t="shared" si="803"/>
        <v>21.733333333333334</v>
      </c>
      <c r="T932" s="17">
        <f t="shared" si="803"/>
        <v>0.6133333333333334</v>
      </c>
      <c r="U932" s="17">
        <f t="shared" si="803"/>
        <v>7.7333333333333325</v>
      </c>
      <c r="V932" s="17">
        <f t="shared" si="803"/>
        <v>0.28000000000000003</v>
      </c>
      <c r="W932" s="17">
        <f t="shared" si="803"/>
        <v>8.2666666666666657</v>
      </c>
      <c r="X932" s="17"/>
      <c r="Y932" s="17"/>
      <c r="AB932" s="87" t="s">
        <v>40</v>
      </c>
      <c r="AC932" s="59"/>
      <c r="AD932" s="60">
        <v>30</v>
      </c>
      <c r="AE932" s="61">
        <v>0.7</v>
      </c>
      <c r="AF932" s="61">
        <v>2.1</v>
      </c>
      <c r="AG932" s="61">
        <v>3.4</v>
      </c>
      <c r="AH932" s="61">
        <v>35.700000000000003</v>
      </c>
      <c r="AI932" s="60">
        <v>0</v>
      </c>
      <c r="AJ932" s="88">
        <v>0.01</v>
      </c>
      <c r="AK932" s="22">
        <v>10.4</v>
      </c>
      <c r="AL932" s="60">
        <v>0</v>
      </c>
      <c r="AM932" s="88">
        <v>2.0699999999999998</v>
      </c>
      <c r="AN932" s="60">
        <v>38</v>
      </c>
      <c r="AO932" s="60">
        <v>109</v>
      </c>
      <c r="AP932" s="60">
        <v>11</v>
      </c>
      <c r="AQ932" s="61">
        <v>8.4</v>
      </c>
      <c r="AR932" s="60">
        <v>16</v>
      </c>
      <c r="AS932" s="88">
        <v>0.46</v>
      </c>
      <c r="AT932" s="26">
        <v>5.7</v>
      </c>
      <c r="AU932" s="88">
        <v>0.21</v>
      </c>
      <c r="AV932" s="22">
        <v>6.2</v>
      </c>
    </row>
    <row r="933" spans="1:49" x14ac:dyDescent="0.3">
      <c r="A933" s="17" t="s">
        <v>117</v>
      </c>
      <c r="B933" s="17"/>
      <c r="C933" s="92">
        <v>130</v>
      </c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 t="s">
        <v>118</v>
      </c>
      <c r="Y933" s="17">
        <v>14</v>
      </c>
      <c r="AA933" t="s">
        <v>117</v>
      </c>
      <c r="AW933" t="s">
        <v>118</v>
      </c>
    </row>
    <row r="934" spans="1:49" ht="15" customHeight="1" x14ac:dyDescent="0.3">
      <c r="A934" s="17"/>
      <c r="B934" s="70" t="s">
        <v>76</v>
      </c>
      <c r="C934" s="92"/>
      <c r="D934" s="17">
        <f>C$933*AC934/AD$940</f>
        <v>132.16666666666666</v>
      </c>
      <c r="E934" s="17">
        <f>C$933*AD934/AD$940</f>
        <v>117</v>
      </c>
      <c r="F934" s="17">
        <f>$C$933*AE934/$AD$940</f>
        <v>17.55</v>
      </c>
      <c r="G934" s="17">
        <f t="shared" ref="G934:W939" si="804">$C$933*AF934/$AD$940</f>
        <v>0.8666666666666667</v>
      </c>
      <c r="H934" s="17">
        <f t="shared" si="804"/>
        <v>0</v>
      </c>
      <c r="I934" s="17">
        <f t="shared" si="804"/>
        <v>78.216666666666669</v>
      </c>
      <c r="J934" s="17">
        <f t="shared" si="804"/>
        <v>8.666666666666667E-2</v>
      </c>
      <c r="K934" s="17">
        <f t="shared" si="804"/>
        <v>0.10833333333333334</v>
      </c>
      <c r="L934" s="17">
        <f t="shared" si="804"/>
        <v>7.0200000000000005</v>
      </c>
      <c r="M934" s="17">
        <f t="shared" si="804"/>
        <v>0.23833333333333334</v>
      </c>
      <c r="N934" s="17">
        <f t="shared" si="804"/>
        <v>0.23833333333333334</v>
      </c>
      <c r="O934" s="17">
        <f t="shared" si="804"/>
        <v>34.666666666666664</v>
      </c>
      <c r="P934" s="17">
        <f t="shared" si="804"/>
        <v>407.33333333333331</v>
      </c>
      <c r="Q934" s="17">
        <f t="shared" si="804"/>
        <v>41.166666666666664</v>
      </c>
      <c r="R934" s="17">
        <f t="shared" si="804"/>
        <v>56.333333333333336</v>
      </c>
      <c r="S934" s="17">
        <f t="shared" si="804"/>
        <v>244.83333333333334</v>
      </c>
      <c r="T934" s="17">
        <f t="shared" si="804"/>
        <v>0.82333333333333336</v>
      </c>
      <c r="U934" s="17">
        <f t="shared" si="804"/>
        <v>175.5</v>
      </c>
      <c r="V934" s="17">
        <f t="shared" si="804"/>
        <v>16.38</v>
      </c>
      <c r="W934" s="17">
        <f t="shared" si="804"/>
        <v>819</v>
      </c>
      <c r="X934" s="17"/>
      <c r="Y934" s="17"/>
      <c r="AB934" s="86" t="s">
        <v>76</v>
      </c>
      <c r="AC934" s="57">
        <v>61</v>
      </c>
      <c r="AD934" s="57">
        <v>54</v>
      </c>
      <c r="AE934" s="56">
        <v>8.1</v>
      </c>
      <c r="AF934" s="56">
        <v>0.4</v>
      </c>
      <c r="AG934" s="57">
        <v>0</v>
      </c>
      <c r="AH934" s="56">
        <v>36.1</v>
      </c>
      <c r="AI934" s="71">
        <v>0.04</v>
      </c>
      <c r="AJ934" s="71">
        <v>0.05</v>
      </c>
      <c r="AK934" s="21">
        <v>3.24</v>
      </c>
      <c r="AL934" s="71">
        <v>0.11</v>
      </c>
      <c r="AM934" s="71">
        <v>0.11</v>
      </c>
      <c r="AN934" s="57">
        <v>16</v>
      </c>
      <c r="AO934" s="57">
        <v>188</v>
      </c>
      <c r="AP934" s="57">
        <v>19</v>
      </c>
      <c r="AQ934" s="57">
        <v>26</v>
      </c>
      <c r="AR934" s="57">
        <v>113</v>
      </c>
      <c r="AS934" s="71">
        <v>0.38</v>
      </c>
      <c r="AT934" s="39">
        <v>81</v>
      </c>
      <c r="AU934" s="71">
        <v>7.56</v>
      </c>
      <c r="AV934" s="19">
        <v>378</v>
      </c>
    </row>
    <row r="935" spans="1:49" x14ac:dyDescent="0.3">
      <c r="A935" s="17"/>
      <c r="B935" s="70" t="s">
        <v>35</v>
      </c>
      <c r="C935" s="92"/>
      <c r="D935" s="17">
        <f t="shared" ref="D935:D939" si="805">C$933*AC935/AD$940</f>
        <v>45.5</v>
      </c>
      <c r="E935" s="17">
        <f t="shared" ref="E935:E939" si="806">C$933*AD935/AD$940</f>
        <v>45.5</v>
      </c>
      <c r="F935" s="17">
        <f t="shared" ref="F935:F939" si="807">$C$933*AE935/$AD$940</f>
        <v>1.3</v>
      </c>
      <c r="G935" s="17">
        <f t="shared" si="804"/>
        <v>1.0833333333333333</v>
      </c>
      <c r="H935" s="17">
        <f t="shared" si="804"/>
        <v>1.95</v>
      </c>
      <c r="I935" s="17">
        <f t="shared" si="804"/>
        <v>21.883333333333333</v>
      </c>
      <c r="J935" s="17">
        <f t="shared" si="804"/>
        <v>2.1666666666666667E-2</v>
      </c>
      <c r="K935" s="17">
        <f t="shared" si="804"/>
        <v>6.5000000000000002E-2</v>
      </c>
      <c r="L935" s="17">
        <f t="shared" si="804"/>
        <v>6.0016666666666669</v>
      </c>
      <c r="M935" s="17">
        <f t="shared" si="804"/>
        <v>0</v>
      </c>
      <c r="N935" s="17">
        <f t="shared" si="804"/>
        <v>0.23833333333333334</v>
      </c>
      <c r="O935" s="17">
        <f t="shared" si="804"/>
        <v>17.333333333333332</v>
      </c>
      <c r="P935" s="17">
        <f t="shared" si="804"/>
        <v>54.166666666666664</v>
      </c>
      <c r="Q935" s="17">
        <f t="shared" si="804"/>
        <v>47.666666666666664</v>
      </c>
      <c r="R935" s="17">
        <f t="shared" si="804"/>
        <v>5.6333333333333337</v>
      </c>
      <c r="S935" s="17">
        <f t="shared" si="804"/>
        <v>34.666666666666664</v>
      </c>
      <c r="T935" s="17">
        <f t="shared" si="804"/>
        <v>4.3333333333333335E-2</v>
      </c>
      <c r="U935" s="17">
        <f t="shared" si="804"/>
        <v>4.1166666666666663</v>
      </c>
      <c r="V935" s="17">
        <f t="shared" si="804"/>
        <v>0.80166666666666664</v>
      </c>
      <c r="W935" s="17">
        <f t="shared" si="804"/>
        <v>9.1</v>
      </c>
      <c r="X935" s="17"/>
      <c r="Y935" s="17"/>
      <c r="AB935" s="86" t="s">
        <v>35</v>
      </c>
      <c r="AC935" s="57">
        <v>21</v>
      </c>
      <c r="AD935" s="57">
        <v>21</v>
      </c>
      <c r="AE935" s="56">
        <v>0.6</v>
      </c>
      <c r="AF935" s="56">
        <v>0.5</v>
      </c>
      <c r="AG935" s="56">
        <v>0.9</v>
      </c>
      <c r="AH935" s="56">
        <v>10.1</v>
      </c>
      <c r="AI935" s="71">
        <v>0.01</v>
      </c>
      <c r="AJ935" s="71">
        <v>0.03</v>
      </c>
      <c r="AK935" s="21">
        <v>2.77</v>
      </c>
      <c r="AL935" s="57">
        <v>0</v>
      </c>
      <c r="AM935" s="71">
        <v>0.11</v>
      </c>
      <c r="AN935" s="57">
        <v>8</v>
      </c>
      <c r="AO935" s="57">
        <v>25</v>
      </c>
      <c r="AP935" s="57">
        <v>22</v>
      </c>
      <c r="AQ935" s="56">
        <v>2.6</v>
      </c>
      <c r="AR935" s="57">
        <v>16</v>
      </c>
      <c r="AS935" s="71">
        <v>0.02</v>
      </c>
      <c r="AT935" s="24">
        <v>1.9</v>
      </c>
      <c r="AU935" s="71">
        <v>0.37</v>
      </c>
      <c r="AV935" s="20">
        <v>4.2</v>
      </c>
    </row>
    <row r="936" spans="1:49" ht="15" customHeight="1" x14ac:dyDescent="0.3">
      <c r="A936" s="17"/>
      <c r="B936" s="70" t="s">
        <v>59</v>
      </c>
      <c r="C936" s="92"/>
      <c r="D936" s="17">
        <f t="shared" si="805"/>
        <v>5.2</v>
      </c>
      <c r="E936" s="17">
        <f t="shared" si="806"/>
        <v>5.2</v>
      </c>
      <c r="F936" s="17">
        <f t="shared" si="807"/>
        <v>0.43333333333333335</v>
      </c>
      <c r="G936" s="17">
        <f t="shared" si="804"/>
        <v>0</v>
      </c>
      <c r="H936" s="17">
        <f t="shared" si="804"/>
        <v>3.25</v>
      </c>
      <c r="I936" s="17">
        <f t="shared" si="804"/>
        <v>15.816666666666666</v>
      </c>
      <c r="J936" s="17">
        <f t="shared" si="804"/>
        <v>0</v>
      </c>
      <c r="K936" s="17">
        <f t="shared" si="804"/>
        <v>0</v>
      </c>
      <c r="L936" s="17">
        <f t="shared" si="804"/>
        <v>0</v>
      </c>
      <c r="M936" s="17">
        <f t="shared" si="804"/>
        <v>0</v>
      </c>
      <c r="N936" s="17">
        <f t="shared" si="804"/>
        <v>0</v>
      </c>
      <c r="O936" s="17">
        <f t="shared" si="804"/>
        <v>0.21666666666666667</v>
      </c>
      <c r="P936" s="17">
        <f t="shared" si="804"/>
        <v>5.2</v>
      </c>
      <c r="Q936" s="17">
        <f t="shared" si="804"/>
        <v>0.8666666666666667</v>
      </c>
      <c r="R936" s="17">
        <f t="shared" si="804"/>
        <v>0.65</v>
      </c>
      <c r="S936" s="17">
        <f t="shared" si="804"/>
        <v>3.9</v>
      </c>
      <c r="T936" s="17">
        <f t="shared" si="804"/>
        <v>6.5000000000000002E-2</v>
      </c>
      <c r="U936" s="17">
        <f t="shared" si="804"/>
        <v>0</v>
      </c>
      <c r="V936" s="17">
        <f t="shared" si="804"/>
        <v>0.28166666666666668</v>
      </c>
      <c r="W936" s="17">
        <f t="shared" si="804"/>
        <v>1.0833333333333333</v>
      </c>
      <c r="X936" s="17"/>
      <c r="Y936" s="17"/>
      <c r="AB936" s="86" t="s">
        <v>59</v>
      </c>
      <c r="AC936" s="56">
        <v>2.4</v>
      </c>
      <c r="AD936" s="56">
        <v>2.4</v>
      </c>
      <c r="AE936" s="56">
        <v>0.2</v>
      </c>
      <c r="AF936" s="57">
        <v>0</v>
      </c>
      <c r="AG936" s="56">
        <v>1.5</v>
      </c>
      <c r="AH936" s="56">
        <v>7.3</v>
      </c>
      <c r="AI936" s="57">
        <v>0</v>
      </c>
      <c r="AJ936" s="57">
        <v>0</v>
      </c>
      <c r="AK936" s="19">
        <v>0</v>
      </c>
      <c r="AL936" s="57">
        <v>0</v>
      </c>
      <c r="AM936" s="57">
        <v>0</v>
      </c>
      <c r="AN936" s="56">
        <v>0.1</v>
      </c>
      <c r="AO936" s="56">
        <v>2.4</v>
      </c>
      <c r="AP936" s="56">
        <v>0.4</v>
      </c>
      <c r="AQ936" s="56">
        <v>0.3</v>
      </c>
      <c r="AR936" s="56">
        <v>1.8</v>
      </c>
      <c r="AS936" s="71">
        <v>0.03</v>
      </c>
      <c r="AT936" s="25">
        <v>0</v>
      </c>
      <c r="AU936" s="71">
        <v>0.13</v>
      </c>
      <c r="AV936" s="20">
        <v>0.5</v>
      </c>
    </row>
    <row r="937" spans="1:49" ht="15" customHeight="1" x14ac:dyDescent="0.3">
      <c r="A937" s="17"/>
      <c r="B937" s="70" t="s">
        <v>48</v>
      </c>
      <c r="C937" s="92"/>
      <c r="D937" s="17">
        <f t="shared" si="805"/>
        <v>0.65</v>
      </c>
      <c r="E937" s="17">
        <f t="shared" si="806"/>
        <v>0.65</v>
      </c>
      <c r="F937" s="17">
        <f t="shared" si="807"/>
        <v>3.0333333333333332</v>
      </c>
      <c r="G937" s="17">
        <f t="shared" si="804"/>
        <v>2.6</v>
      </c>
      <c r="H937" s="17">
        <f t="shared" si="804"/>
        <v>0.21666666666666667</v>
      </c>
      <c r="I937" s="17">
        <f t="shared" si="804"/>
        <v>36.833333333333336</v>
      </c>
      <c r="J937" s="17">
        <f t="shared" si="804"/>
        <v>2.1666666666666667E-2</v>
      </c>
      <c r="K937" s="17">
        <f t="shared" si="804"/>
        <v>8.666666666666667E-2</v>
      </c>
      <c r="L937" s="17">
        <f t="shared" si="804"/>
        <v>40.516666666666666</v>
      </c>
      <c r="M937" s="17">
        <f t="shared" si="804"/>
        <v>0.56333333333333335</v>
      </c>
      <c r="N937" s="17">
        <f t="shared" si="804"/>
        <v>0</v>
      </c>
      <c r="O937" s="17">
        <f t="shared" si="804"/>
        <v>26</v>
      </c>
      <c r="P937" s="17">
        <f t="shared" si="804"/>
        <v>30.333333333333332</v>
      </c>
      <c r="Q937" s="17">
        <f t="shared" si="804"/>
        <v>12.566666666666666</v>
      </c>
      <c r="R937" s="17">
        <f t="shared" si="804"/>
        <v>2.8166666666666669</v>
      </c>
      <c r="S937" s="17">
        <f t="shared" si="804"/>
        <v>43.333333333333336</v>
      </c>
      <c r="T937" s="17">
        <f t="shared" si="804"/>
        <v>0.56333333333333335</v>
      </c>
      <c r="U937" s="17">
        <f t="shared" si="804"/>
        <v>5.2</v>
      </c>
      <c r="V937" s="17">
        <f t="shared" si="804"/>
        <v>7.0200000000000005</v>
      </c>
      <c r="W937" s="17">
        <f t="shared" si="804"/>
        <v>14.3</v>
      </c>
      <c r="X937" s="17"/>
      <c r="Y937" s="17"/>
      <c r="AB937" s="86" t="s">
        <v>48</v>
      </c>
      <c r="AC937" s="56">
        <v>0.3</v>
      </c>
      <c r="AD937" s="57">
        <v>0.3</v>
      </c>
      <c r="AE937" s="56">
        <v>1.4</v>
      </c>
      <c r="AF937" s="56">
        <v>1.2</v>
      </c>
      <c r="AG937" s="56">
        <v>0.1</v>
      </c>
      <c r="AH937" s="57">
        <v>17</v>
      </c>
      <c r="AI937" s="71">
        <v>0.01</v>
      </c>
      <c r="AJ937" s="71">
        <v>0.04</v>
      </c>
      <c r="AK937" s="20">
        <v>18.7</v>
      </c>
      <c r="AL937" s="71">
        <v>0.26</v>
      </c>
      <c r="AM937" s="57">
        <v>0</v>
      </c>
      <c r="AN937" s="57">
        <v>12</v>
      </c>
      <c r="AO937" s="57">
        <v>14</v>
      </c>
      <c r="AP937" s="56">
        <v>5.8</v>
      </c>
      <c r="AQ937" s="56">
        <v>1.3</v>
      </c>
      <c r="AR937" s="57">
        <v>20</v>
      </c>
      <c r="AS937" s="71">
        <v>0.26</v>
      </c>
      <c r="AT937" s="24">
        <v>2.4</v>
      </c>
      <c r="AU937" s="71">
        <v>3.24</v>
      </c>
      <c r="AV937" s="20">
        <v>6.6</v>
      </c>
    </row>
    <row r="938" spans="1:49" ht="15" customHeight="1" x14ac:dyDescent="0.3">
      <c r="A938" s="17"/>
      <c r="B938" s="70" t="s">
        <v>37</v>
      </c>
      <c r="C938" s="92"/>
      <c r="D938" s="17">
        <f t="shared" si="805"/>
        <v>7.8</v>
      </c>
      <c r="E938" s="17">
        <f t="shared" si="806"/>
        <v>7.8</v>
      </c>
      <c r="F938" s="17">
        <f t="shared" si="807"/>
        <v>0</v>
      </c>
      <c r="G938" s="17">
        <f t="shared" si="804"/>
        <v>4.9833333333333334</v>
      </c>
      <c r="H938" s="17">
        <f t="shared" si="804"/>
        <v>0</v>
      </c>
      <c r="I938" s="17">
        <f t="shared" si="804"/>
        <v>45.283333333333331</v>
      </c>
      <c r="J938" s="17">
        <f t="shared" si="804"/>
        <v>0</v>
      </c>
      <c r="K938" s="17">
        <f t="shared" si="804"/>
        <v>0</v>
      </c>
      <c r="L938" s="17">
        <f t="shared" si="804"/>
        <v>21.060000000000002</v>
      </c>
      <c r="M938" s="17">
        <f t="shared" si="804"/>
        <v>0.10833333333333334</v>
      </c>
      <c r="N938" s="17">
        <f t="shared" si="804"/>
        <v>0</v>
      </c>
      <c r="O938" s="17">
        <f t="shared" si="804"/>
        <v>0.8666666666666667</v>
      </c>
      <c r="P938" s="17">
        <f t="shared" si="804"/>
        <v>1.95</v>
      </c>
      <c r="Q938" s="17">
        <f t="shared" si="804"/>
        <v>1.7333333333333334</v>
      </c>
      <c r="R938" s="17">
        <f t="shared" si="804"/>
        <v>0</v>
      </c>
      <c r="S938" s="17">
        <f t="shared" si="804"/>
        <v>1.95</v>
      </c>
      <c r="T938" s="17">
        <f t="shared" si="804"/>
        <v>2.1666666666666667E-2</v>
      </c>
      <c r="U938" s="17">
        <f t="shared" si="804"/>
        <v>0</v>
      </c>
      <c r="V938" s="17">
        <f t="shared" si="804"/>
        <v>6.5000000000000002E-2</v>
      </c>
      <c r="W938" s="17">
        <f t="shared" si="804"/>
        <v>0.21666666666666667</v>
      </c>
      <c r="X938" s="17"/>
      <c r="Y938" s="17"/>
      <c r="AB938" s="86" t="s">
        <v>37</v>
      </c>
      <c r="AC938" s="56">
        <v>3.6</v>
      </c>
      <c r="AD938" s="56">
        <v>3.6</v>
      </c>
      <c r="AE938" s="57">
        <v>0</v>
      </c>
      <c r="AF938" s="56">
        <v>2.2999999999999998</v>
      </c>
      <c r="AG938" s="57">
        <v>0</v>
      </c>
      <c r="AH938" s="56">
        <v>20.9</v>
      </c>
      <c r="AI938" s="57">
        <v>0</v>
      </c>
      <c r="AJ938" s="57">
        <v>0</v>
      </c>
      <c r="AK938" s="21">
        <v>9.7200000000000006</v>
      </c>
      <c r="AL938" s="71">
        <v>0.05</v>
      </c>
      <c r="AM938" s="57">
        <v>0</v>
      </c>
      <c r="AN938" s="56">
        <v>0.4</v>
      </c>
      <c r="AO938" s="56">
        <v>0.9</v>
      </c>
      <c r="AP938" s="56">
        <v>0.8</v>
      </c>
      <c r="AQ938" s="57">
        <v>0</v>
      </c>
      <c r="AR938" s="56">
        <v>0.9</v>
      </c>
      <c r="AS938" s="71">
        <v>0.01</v>
      </c>
      <c r="AT938" s="25">
        <v>0</v>
      </c>
      <c r="AU938" s="71">
        <v>0.03</v>
      </c>
      <c r="AV938" s="20">
        <v>0.1</v>
      </c>
    </row>
    <row r="939" spans="1:49" ht="15" customHeight="1" x14ac:dyDescent="0.3">
      <c r="A939" s="17"/>
      <c r="B939" s="70" t="s">
        <v>38</v>
      </c>
      <c r="C939" s="92"/>
      <c r="D939" s="17">
        <f t="shared" si="805"/>
        <v>1.0833333333333333</v>
      </c>
      <c r="E939" s="17">
        <f t="shared" si="806"/>
        <v>1.0833333333333333</v>
      </c>
      <c r="F939" s="17">
        <f t="shared" si="807"/>
        <v>0</v>
      </c>
      <c r="G939" s="17">
        <f t="shared" si="804"/>
        <v>0</v>
      </c>
      <c r="H939" s="17">
        <f t="shared" si="804"/>
        <v>0</v>
      </c>
      <c r="I939" s="17">
        <f t="shared" si="804"/>
        <v>0</v>
      </c>
      <c r="J939" s="17">
        <f t="shared" si="804"/>
        <v>0</v>
      </c>
      <c r="K939" s="17">
        <f t="shared" si="804"/>
        <v>0</v>
      </c>
      <c r="L939" s="17">
        <f t="shared" si="804"/>
        <v>0</v>
      </c>
      <c r="M939" s="17">
        <f t="shared" si="804"/>
        <v>0</v>
      </c>
      <c r="N939" s="17">
        <f t="shared" si="804"/>
        <v>0</v>
      </c>
      <c r="O939" s="17">
        <f t="shared" si="804"/>
        <v>318.5</v>
      </c>
      <c r="P939" s="17">
        <f t="shared" si="804"/>
        <v>0</v>
      </c>
      <c r="Q939" s="17">
        <f t="shared" si="804"/>
        <v>3.4666666666666668</v>
      </c>
      <c r="R939" s="17">
        <f t="shared" si="804"/>
        <v>0.21666666666666667</v>
      </c>
      <c r="S939" s="17">
        <f t="shared" si="804"/>
        <v>0.65</v>
      </c>
      <c r="T939" s="17">
        <f t="shared" si="804"/>
        <v>2.1666666666666667E-2</v>
      </c>
      <c r="U939" s="17">
        <f t="shared" si="804"/>
        <v>43.333333333333336</v>
      </c>
      <c r="V939" s="17">
        <f t="shared" si="804"/>
        <v>0</v>
      </c>
      <c r="W939" s="17">
        <f t="shared" si="804"/>
        <v>0</v>
      </c>
      <c r="X939" s="17"/>
      <c r="Y939" s="17"/>
      <c r="AB939" s="86" t="s">
        <v>38</v>
      </c>
      <c r="AC939" s="56">
        <v>0.5</v>
      </c>
      <c r="AD939" s="56">
        <v>0.5</v>
      </c>
      <c r="AE939" s="57">
        <v>0</v>
      </c>
      <c r="AF939" s="57">
        <v>0</v>
      </c>
      <c r="AG939" s="57">
        <v>0</v>
      </c>
      <c r="AH939" s="57">
        <v>0</v>
      </c>
      <c r="AI939" s="57">
        <v>0</v>
      </c>
      <c r="AJ939" s="57">
        <v>0</v>
      </c>
      <c r="AK939" s="19">
        <v>0</v>
      </c>
      <c r="AL939" s="57">
        <v>0</v>
      </c>
      <c r="AM939" s="57">
        <v>0</v>
      </c>
      <c r="AN939" s="57">
        <v>147</v>
      </c>
      <c r="AO939" s="57">
        <v>0</v>
      </c>
      <c r="AP939" s="56">
        <v>1.6</v>
      </c>
      <c r="AQ939" s="56">
        <v>0.1</v>
      </c>
      <c r="AR939" s="56">
        <v>0.3</v>
      </c>
      <c r="AS939" s="71">
        <v>0.01</v>
      </c>
      <c r="AT939" s="39">
        <v>20</v>
      </c>
      <c r="AU939" s="57">
        <v>0</v>
      </c>
      <c r="AV939" s="19">
        <v>0</v>
      </c>
    </row>
    <row r="940" spans="1:49" x14ac:dyDescent="0.3">
      <c r="A940" s="17"/>
      <c r="B940" s="69" t="s">
        <v>40</v>
      </c>
      <c r="C940" s="92"/>
      <c r="D940" s="17"/>
      <c r="E940" s="17"/>
      <c r="F940" s="18">
        <f>SUM(F934:F939)</f>
        <v>22.31666666666667</v>
      </c>
      <c r="G940" s="18">
        <f t="shared" ref="G940:W940" si="808">SUM(G934:G939)</f>
        <v>9.5333333333333332</v>
      </c>
      <c r="H940" s="18">
        <f t="shared" si="808"/>
        <v>5.416666666666667</v>
      </c>
      <c r="I940" s="18">
        <f t="shared" si="808"/>
        <v>198.03333333333333</v>
      </c>
      <c r="J940" s="18">
        <f t="shared" si="808"/>
        <v>0.13</v>
      </c>
      <c r="K940" s="18">
        <f t="shared" si="808"/>
        <v>0.26</v>
      </c>
      <c r="L940" s="18">
        <f t="shared" si="808"/>
        <v>74.598333333333329</v>
      </c>
      <c r="M940" s="18">
        <f t="shared" si="808"/>
        <v>0.91000000000000014</v>
      </c>
      <c r="N940" s="18">
        <f t="shared" si="808"/>
        <v>0.47666666666666668</v>
      </c>
      <c r="O940" s="18">
        <f t="shared" si="808"/>
        <v>397.58333333333331</v>
      </c>
      <c r="P940" s="18">
        <f t="shared" si="808"/>
        <v>498.98333333333329</v>
      </c>
      <c r="Q940" s="18">
        <f t="shared" si="808"/>
        <v>107.46666666666665</v>
      </c>
      <c r="R940" s="18">
        <f t="shared" si="808"/>
        <v>65.650000000000006</v>
      </c>
      <c r="S940" s="18">
        <f t="shared" si="808"/>
        <v>329.33333333333326</v>
      </c>
      <c r="T940" s="18">
        <f t="shared" si="808"/>
        <v>1.5383333333333336</v>
      </c>
      <c r="U940" s="18">
        <f t="shared" si="808"/>
        <v>228.15</v>
      </c>
      <c r="V940" s="18">
        <f t="shared" si="808"/>
        <v>24.548333333333332</v>
      </c>
      <c r="W940" s="18">
        <f t="shared" si="808"/>
        <v>843.7</v>
      </c>
      <c r="X940" s="17"/>
      <c r="Y940" s="17"/>
      <c r="AB940" s="87" t="s">
        <v>40</v>
      </c>
      <c r="AC940" s="59"/>
      <c r="AD940" s="60">
        <v>60</v>
      </c>
      <c r="AE940" s="61">
        <v>10.3</v>
      </c>
      <c r="AF940" s="61">
        <v>4.4000000000000004</v>
      </c>
      <c r="AG940" s="61">
        <v>2.5</v>
      </c>
      <c r="AH940" s="61">
        <v>91.4</v>
      </c>
      <c r="AI940" s="88">
        <v>0.06</v>
      </c>
      <c r="AJ940" s="88">
        <v>0.12</v>
      </c>
      <c r="AK940" s="22">
        <v>34.5</v>
      </c>
      <c r="AL940" s="88">
        <v>0.42</v>
      </c>
      <c r="AM940" s="88">
        <v>0.22</v>
      </c>
      <c r="AN940" s="60">
        <v>184</v>
      </c>
      <c r="AO940" s="60">
        <v>231</v>
      </c>
      <c r="AP940" s="60">
        <v>50</v>
      </c>
      <c r="AQ940" s="60">
        <v>30</v>
      </c>
      <c r="AR940" s="60">
        <v>152</v>
      </c>
      <c r="AS940" s="88">
        <v>0.71</v>
      </c>
      <c r="AT940" s="27">
        <v>105</v>
      </c>
      <c r="AU940" s="61">
        <v>11.3</v>
      </c>
      <c r="AV940" s="23">
        <v>389</v>
      </c>
    </row>
    <row r="941" spans="1:49" x14ac:dyDescent="0.3">
      <c r="A941" s="17" t="s">
        <v>157</v>
      </c>
      <c r="B941" s="17"/>
      <c r="C941" s="92">
        <v>150</v>
      </c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 t="s">
        <v>158</v>
      </c>
      <c r="Y941" s="17">
        <v>29</v>
      </c>
      <c r="AA941" t="s">
        <v>157</v>
      </c>
      <c r="AW941" t="s">
        <v>158</v>
      </c>
    </row>
    <row r="942" spans="1:49" ht="15" customHeight="1" x14ac:dyDescent="0.3">
      <c r="A942" s="17"/>
      <c r="B942" s="70" t="s">
        <v>36</v>
      </c>
      <c r="C942" s="92"/>
      <c r="D942" s="17">
        <f>C$941*AC942/AD$945</f>
        <v>5.2</v>
      </c>
      <c r="E942" s="17">
        <f>C$941*AD942/AD$945</f>
        <v>5.2</v>
      </c>
      <c r="F942" s="17">
        <f>$C$941*AE942/$AD$945</f>
        <v>0</v>
      </c>
      <c r="G942" s="17">
        <f t="shared" ref="G942:W944" si="809">$C$941*AF942/$AD$945</f>
        <v>0</v>
      </c>
      <c r="H942" s="17">
        <f t="shared" si="809"/>
        <v>4.8</v>
      </c>
      <c r="I942" s="17">
        <f t="shared" si="809"/>
        <v>19.100000000000001</v>
      </c>
      <c r="J942" s="17">
        <f t="shared" si="809"/>
        <v>0</v>
      </c>
      <c r="K942" s="17">
        <f t="shared" si="809"/>
        <v>0</v>
      </c>
      <c r="L942" s="17">
        <f t="shared" si="809"/>
        <v>0</v>
      </c>
      <c r="M942" s="17">
        <f t="shared" si="809"/>
        <v>0</v>
      </c>
      <c r="N942" s="17">
        <f t="shared" si="809"/>
        <v>0</v>
      </c>
      <c r="O942" s="17">
        <f t="shared" si="809"/>
        <v>0</v>
      </c>
      <c r="P942" s="17">
        <f t="shared" si="809"/>
        <v>0.13</v>
      </c>
      <c r="Q942" s="17">
        <f t="shared" si="809"/>
        <v>0.1</v>
      </c>
      <c r="R942" s="17">
        <f t="shared" si="809"/>
        <v>0</v>
      </c>
      <c r="S942" s="17">
        <f t="shared" si="809"/>
        <v>0</v>
      </c>
      <c r="T942" s="17">
        <f t="shared" si="809"/>
        <v>0.01</v>
      </c>
      <c r="U942" s="17">
        <f t="shared" si="809"/>
        <v>0</v>
      </c>
      <c r="V942" s="17">
        <f t="shared" si="809"/>
        <v>0</v>
      </c>
      <c r="W942" s="17">
        <f t="shared" si="809"/>
        <v>0</v>
      </c>
      <c r="X942" s="17"/>
      <c r="Y942" s="17"/>
      <c r="AB942" s="86" t="s">
        <v>36</v>
      </c>
      <c r="AC942" s="56">
        <v>5.2</v>
      </c>
      <c r="AD942" s="56">
        <v>5.2</v>
      </c>
      <c r="AE942" s="57">
        <v>0</v>
      </c>
      <c r="AF942" s="57">
        <v>0</v>
      </c>
      <c r="AG942" s="56">
        <v>4.8</v>
      </c>
      <c r="AH942" s="56">
        <v>19.100000000000001</v>
      </c>
      <c r="AI942" s="62">
        <v>0</v>
      </c>
      <c r="AJ942" s="62">
        <v>0</v>
      </c>
      <c r="AK942" s="28">
        <v>0</v>
      </c>
      <c r="AL942" s="62">
        <v>0</v>
      </c>
      <c r="AM942" s="62">
        <v>0</v>
      </c>
      <c r="AN942" s="62">
        <v>0</v>
      </c>
      <c r="AO942" s="64">
        <v>0.13</v>
      </c>
      <c r="AP942" s="63">
        <v>0.1</v>
      </c>
      <c r="AQ942" s="62">
        <v>0</v>
      </c>
      <c r="AR942" s="62">
        <v>0</v>
      </c>
      <c r="AS942" s="64">
        <v>0.01</v>
      </c>
      <c r="AT942" s="28">
        <v>0</v>
      </c>
      <c r="AU942" s="62">
        <v>0</v>
      </c>
      <c r="AV942" s="28">
        <v>0</v>
      </c>
    </row>
    <row r="943" spans="1:49" ht="15" customHeight="1" x14ac:dyDescent="0.3">
      <c r="A943" s="17"/>
      <c r="B943" s="70" t="s">
        <v>82</v>
      </c>
      <c r="C943" s="92"/>
      <c r="D943" s="17">
        <f t="shared" ref="D943:D944" si="810">C$941*AC943/AD$945</f>
        <v>0.8</v>
      </c>
      <c r="E943" s="17">
        <f t="shared" ref="E943:E944" si="811">C$941*AD943/AD$945</f>
        <v>0.8</v>
      </c>
      <c r="F943" s="17">
        <f t="shared" ref="F943:F944" si="812">$C$941*AE943/$AD$945</f>
        <v>0.1</v>
      </c>
      <c r="G943" s="17">
        <f t="shared" si="809"/>
        <v>0</v>
      </c>
      <c r="H943" s="17">
        <f t="shared" si="809"/>
        <v>0</v>
      </c>
      <c r="I943" s="17">
        <f t="shared" si="809"/>
        <v>0.5</v>
      </c>
      <c r="J943" s="17">
        <f t="shared" si="809"/>
        <v>0</v>
      </c>
      <c r="K943" s="17">
        <f t="shared" si="809"/>
        <v>0</v>
      </c>
      <c r="L943" s="17">
        <f t="shared" si="809"/>
        <v>0.11</v>
      </c>
      <c r="M943" s="17">
        <f t="shared" si="809"/>
        <v>0</v>
      </c>
      <c r="N943" s="17">
        <f t="shared" si="809"/>
        <v>0.01</v>
      </c>
      <c r="O943" s="17">
        <f t="shared" si="809"/>
        <v>0.2</v>
      </c>
      <c r="P943" s="17">
        <f t="shared" si="809"/>
        <v>7.72</v>
      </c>
      <c r="Q943" s="17">
        <f t="shared" si="809"/>
        <v>1.6</v>
      </c>
      <c r="R943" s="17">
        <f t="shared" si="809"/>
        <v>1.4</v>
      </c>
      <c r="S943" s="17">
        <f t="shared" si="809"/>
        <v>2.7</v>
      </c>
      <c r="T943" s="17">
        <f t="shared" si="809"/>
        <v>0.27</v>
      </c>
      <c r="U943" s="17">
        <f t="shared" si="809"/>
        <v>0</v>
      </c>
      <c r="V943" s="17">
        <f t="shared" si="809"/>
        <v>0</v>
      </c>
      <c r="W943" s="17">
        <f t="shared" si="809"/>
        <v>0</v>
      </c>
      <c r="X943" s="17"/>
      <c r="Y943" s="17"/>
      <c r="AB943" s="86" t="s">
        <v>82</v>
      </c>
      <c r="AC943" s="299">
        <v>0.8</v>
      </c>
      <c r="AD943" s="299">
        <v>0.8</v>
      </c>
      <c r="AE943" s="56">
        <v>0.1</v>
      </c>
      <c r="AF943" s="57">
        <v>0</v>
      </c>
      <c r="AG943" s="57">
        <v>0</v>
      </c>
      <c r="AH943" s="56">
        <v>0.5</v>
      </c>
      <c r="AI943" s="62">
        <v>0</v>
      </c>
      <c r="AJ943" s="62">
        <v>0</v>
      </c>
      <c r="AK943" s="43">
        <v>0.11</v>
      </c>
      <c r="AL943" s="62">
        <v>0</v>
      </c>
      <c r="AM943" s="64">
        <v>0.01</v>
      </c>
      <c r="AN943" s="63">
        <v>0.2</v>
      </c>
      <c r="AO943" s="64">
        <v>7.72</v>
      </c>
      <c r="AP943" s="63">
        <v>1.6</v>
      </c>
      <c r="AQ943" s="63">
        <v>1.4</v>
      </c>
      <c r="AR943" s="63">
        <v>2.7</v>
      </c>
      <c r="AS943" s="64">
        <v>0.27</v>
      </c>
      <c r="AT943" s="28">
        <v>0</v>
      </c>
      <c r="AU943" s="62">
        <v>0</v>
      </c>
      <c r="AV943" s="28">
        <v>0</v>
      </c>
    </row>
    <row r="944" spans="1:49" x14ac:dyDescent="0.3">
      <c r="A944" s="17"/>
      <c r="B944" s="70" t="s">
        <v>39</v>
      </c>
      <c r="C944" s="92"/>
      <c r="D944" s="17">
        <f t="shared" si="810"/>
        <v>150</v>
      </c>
      <c r="E944" s="17">
        <f t="shared" si="811"/>
        <v>150</v>
      </c>
      <c r="F944" s="17">
        <f t="shared" si="812"/>
        <v>0</v>
      </c>
      <c r="G944" s="17">
        <f t="shared" si="809"/>
        <v>0</v>
      </c>
      <c r="H944" s="17">
        <f t="shared" si="809"/>
        <v>0</v>
      </c>
      <c r="I944" s="17">
        <f t="shared" si="809"/>
        <v>0</v>
      </c>
      <c r="J944" s="17">
        <f t="shared" si="809"/>
        <v>0</v>
      </c>
      <c r="K944" s="17">
        <f t="shared" si="809"/>
        <v>0</v>
      </c>
      <c r="L944" s="17">
        <f t="shared" si="809"/>
        <v>0</v>
      </c>
      <c r="M944" s="17">
        <f t="shared" si="809"/>
        <v>0</v>
      </c>
      <c r="N944" s="17">
        <f t="shared" si="809"/>
        <v>0</v>
      </c>
      <c r="O944" s="17">
        <f t="shared" si="809"/>
        <v>0</v>
      </c>
      <c r="P944" s="17">
        <f t="shared" si="809"/>
        <v>0</v>
      </c>
      <c r="Q944" s="17">
        <f t="shared" si="809"/>
        <v>0</v>
      </c>
      <c r="R944" s="17">
        <f t="shared" si="809"/>
        <v>0</v>
      </c>
      <c r="S944" s="17">
        <f t="shared" si="809"/>
        <v>0</v>
      </c>
      <c r="T944" s="17">
        <f t="shared" si="809"/>
        <v>0</v>
      </c>
      <c r="U944" s="17">
        <f t="shared" si="809"/>
        <v>0</v>
      </c>
      <c r="V944" s="17">
        <f t="shared" si="809"/>
        <v>0</v>
      </c>
      <c r="W944" s="17">
        <f t="shared" si="809"/>
        <v>0</v>
      </c>
      <c r="X944" s="17"/>
      <c r="Y944" s="17"/>
      <c r="AB944" s="86" t="s">
        <v>39</v>
      </c>
      <c r="AC944" s="57">
        <v>150</v>
      </c>
      <c r="AD944" s="57">
        <v>150</v>
      </c>
      <c r="AE944" s="57">
        <v>0</v>
      </c>
      <c r="AF944" s="57">
        <v>0</v>
      </c>
      <c r="AG944" s="57">
        <v>0</v>
      </c>
      <c r="AH944" s="57">
        <v>0</v>
      </c>
      <c r="AI944" s="62">
        <v>0</v>
      </c>
      <c r="AJ944" s="62">
        <v>0</v>
      </c>
      <c r="AK944" s="28">
        <v>0</v>
      </c>
      <c r="AL944" s="62">
        <v>0</v>
      </c>
      <c r="AM944" s="62">
        <v>0</v>
      </c>
      <c r="AN944" s="62">
        <v>0</v>
      </c>
      <c r="AO944" s="62">
        <v>0</v>
      </c>
      <c r="AP944" s="62">
        <v>0</v>
      </c>
      <c r="AQ944" s="62">
        <v>0</v>
      </c>
      <c r="AR944" s="62">
        <v>0</v>
      </c>
      <c r="AS944" s="62">
        <v>0</v>
      </c>
      <c r="AT944" s="28">
        <v>0</v>
      </c>
      <c r="AU944" s="62">
        <v>0</v>
      </c>
      <c r="AV944" s="28">
        <v>0</v>
      </c>
    </row>
    <row r="945" spans="1:64" ht="15" customHeight="1" x14ac:dyDescent="0.3">
      <c r="A945" s="17"/>
      <c r="B945" s="69" t="s">
        <v>40</v>
      </c>
      <c r="C945" s="92"/>
      <c r="D945" s="17"/>
      <c r="E945" s="17"/>
      <c r="F945" s="18">
        <f>SUM(F942:F944)</f>
        <v>0.1</v>
      </c>
      <c r="G945" s="18">
        <f t="shared" ref="G945:W945" si="813">SUM(G942:G944)</f>
        <v>0</v>
      </c>
      <c r="H945" s="18">
        <f t="shared" si="813"/>
        <v>4.8</v>
      </c>
      <c r="I945" s="18">
        <f t="shared" si="813"/>
        <v>19.600000000000001</v>
      </c>
      <c r="J945" s="18">
        <f t="shared" si="813"/>
        <v>0</v>
      </c>
      <c r="K945" s="18">
        <f t="shared" si="813"/>
        <v>0</v>
      </c>
      <c r="L945" s="18">
        <f t="shared" si="813"/>
        <v>0.11</v>
      </c>
      <c r="M945" s="18">
        <f t="shared" si="813"/>
        <v>0</v>
      </c>
      <c r="N945" s="18">
        <f t="shared" si="813"/>
        <v>0.01</v>
      </c>
      <c r="O945" s="18">
        <f t="shared" si="813"/>
        <v>0.2</v>
      </c>
      <c r="P945" s="18">
        <f t="shared" si="813"/>
        <v>7.85</v>
      </c>
      <c r="Q945" s="18">
        <f t="shared" si="813"/>
        <v>1.7000000000000002</v>
      </c>
      <c r="R945" s="18">
        <f t="shared" si="813"/>
        <v>1.4</v>
      </c>
      <c r="S945" s="18">
        <f t="shared" si="813"/>
        <v>2.7</v>
      </c>
      <c r="T945" s="18">
        <f t="shared" si="813"/>
        <v>0.28000000000000003</v>
      </c>
      <c r="U945" s="18">
        <f t="shared" si="813"/>
        <v>0</v>
      </c>
      <c r="V945" s="18">
        <f t="shared" si="813"/>
        <v>0</v>
      </c>
      <c r="W945" s="18">
        <f t="shared" si="813"/>
        <v>0</v>
      </c>
      <c r="X945" s="17"/>
      <c r="Y945" s="17"/>
      <c r="AB945" s="87" t="s">
        <v>40</v>
      </c>
      <c r="AC945" s="59"/>
      <c r="AD945" s="60">
        <v>150</v>
      </c>
      <c r="AE945" s="61">
        <v>0.1</v>
      </c>
      <c r="AF945" s="60">
        <v>0</v>
      </c>
      <c r="AG945" s="61">
        <v>4.8</v>
      </c>
      <c r="AH945" s="61">
        <v>19.600000000000001</v>
      </c>
      <c r="AI945" s="66">
        <v>0</v>
      </c>
      <c r="AJ945" s="66">
        <v>0</v>
      </c>
      <c r="AK945" s="48">
        <v>0.11</v>
      </c>
      <c r="AL945" s="66">
        <v>0</v>
      </c>
      <c r="AM945" s="65">
        <v>0.01</v>
      </c>
      <c r="AN945" s="83">
        <v>0.3</v>
      </c>
      <c r="AO945" s="65">
        <v>7.85</v>
      </c>
      <c r="AP945" s="83">
        <v>1.7</v>
      </c>
      <c r="AQ945" s="83">
        <v>1.4</v>
      </c>
      <c r="AR945" s="83">
        <v>2.7</v>
      </c>
      <c r="AS945" s="65">
        <v>0.28000000000000003</v>
      </c>
      <c r="AT945" s="32">
        <v>0</v>
      </c>
      <c r="AU945" s="66">
        <v>0</v>
      </c>
      <c r="AV945" s="32">
        <v>0</v>
      </c>
    </row>
    <row r="946" spans="1:64" x14ac:dyDescent="0.3">
      <c r="A946" s="17" t="s">
        <v>95</v>
      </c>
      <c r="B946" s="17"/>
      <c r="C946" s="92">
        <v>30</v>
      </c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 t="s">
        <v>96</v>
      </c>
      <c r="Y946" s="17">
        <v>4</v>
      </c>
      <c r="AA946" s="17" t="s">
        <v>95</v>
      </c>
      <c r="AB946" s="17"/>
      <c r="AC946" s="17"/>
      <c r="AD946" s="17"/>
      <c r="AE946" s="17"/>
      <c r="AF946" s="17"/>
      <c r="AG946" s="17"/>
      <c r="AH946" s="17"/>
      <c r="AI946" s="17"/>
      <c r="AJ946" s="17"/>
      <c r="AK946" s="17"/>
      <c r="AL946" s="17"/>
      <c r="AM946" s="17"/>
      <c r="AN946" s="17"/>
      <c r="AO946" s="17"/>
      <c r="AP946" s="17"/>
      <c r="AQ946" s="17"/>
      <c r="AR946" s="17"/>
      <c r="AS946" s="17"/>
      <c r="AT946" s="17"/>
      <c r="AU946" s="17"/>
      <c r="AV946" s="17"/>
      <c r="AW946" t="s">
        <v>96</v>
      </c>
    </row>
    <row r="947" spans="1:64" x14ac:dyDescent="0.3">
      <c r="A947" s="17"/>
      <c r="B947" s="17" t="s">
        <v>95</v>
      </c>
      <c r="C947" s="92"/>
      <c r="D947" s="17">
        <f>C946*AC947/AD948</f>
        <v>30</v>
      </c>
      <c r="E947" s="17">
        <f>C946*AD947/AD948</f>
        <v>30</v>
      </c>
      <c r="F947" s="17">
        <f>C946*AE947/AD948</f>
        <v>2.25</v>
      </c>
      <c r="G947" s="17">
        <f>C946*AF947/AD948</f>
        <v>0.3</v>
      </c>
      <c r="H947" s="17">
        <f>C946*AG947/AD948</f>
        <v>15</v>
      </c>
      <c r="I947" s="17">
        <f>C946*AH947/AD948</f>
        <v>72</v>
      </c>
      <c r="J947" s="17">
        <f>C946*AI947/AD948</f>
        <v>0</v>
      </c>
      <c r="K947" s="17">
        <f>C946*AJ947/AD948</f>
        <v>0</v>
      </c>
      <c r="L947" s="17">
        <f>C946*AK947/AD948</f>
        <v>0</v>
      </c>
      <c r="M947" s="17">
        <f>C946*AL947/AD948</f>
        <v>0</v>
      </c>
      <c r="N947" s="17">
        <f>C946*AM947/AD948</f>
        <v>0</v>
      </c>
      <c r="O947" s="17">
        <f>C946*AN947/AD948</f>
        <v>0</v>
      </c>
      <c r="P947" s="17">
        <f>C946*AO947/AD948</f>
        <v>0</v>
      </c>
      <c r="Q947" s="17">
        <f>C946*AP947/AD948</f>
        <v>0</v>
      </c>
      <c r="R947" s="17">
        <f>C946*AQ947/AD948</f>
        <v>0</v>
      </c>
      <c r="S947" s="17">
        <f>C946*AR947/AD948</f>
        <v>0</v>
      </c>
      <c r="T947" s="17">
        <f>C946*AS947/AD948</f>
        <v>0</v>
      </c>
      <c r="U947" s="17">
        <f>C946*AT947/AD948</f>
        <v>0</v>
      </c>
      <c r="V947" s="17">
        <f>C946*AU947/AD948</f>
        <v>0</v>
      </c>
      <c r="W947" s="17">
        <f>C946*AV947/AD948</f>
        <v>0</v>
      </c>
      <c r="X947" s="17"/>
      <c r="Y947" s="17"/>
      <c r="AA947" s="17"/>
      <c r="AB947" s="17" t="s">
        <v>95</v>
      </c>
      <c r="AC947" s="17">
        <v>100</v>
      </c>
      <c r="AD947" s="17">
        <v>100</v>
      </c>
      <c r="AE947" s="17">
        <v>7.5</v>
      </c>
      <c r="AF947" s="17">
        <v>1</v>
      </c>
      <c r="AG947" s="17">
        <v>50</v>
      </c>
      <c r="AH947" s="17">
        <v>240</v>
      </c>
      <c r="AI947" s="17"/>
      <c r="AJ947" s="17"/>
      <c r="AK947" s="17"/>
      <c r="AL947" s="17"/>
      <c r="AM947" s="17"/>
      <c r="AN947" s="17"/>
      <c r="AO947" s="17"/>
      <c r="AP947" s="17"/>
      <c r="AQ947" s="17"/>
      <c r="AR947" s="17"/>
      <c r="AS947" s="17"/>
      <c r="AT947" s="17"/>
      <c r="AU947" s="17"/>
      <c r="AV947" s="17"/>
    </row>
    <row r="948" spans="1:64" x14ac:dyDescent="0.3">
      <c r="A948" s="17"/>
      <c r="B948" s="69" t="s">
        <v>40</v>
      </c>
      <c r="C948" s="96"/>
      <c r="D948" s="17"/>
      <c r="E948" s="17"/>
      <c r="F948" s="17">
        <f>SUM(F947)</f>
        <v>2.25</v>
      </c>
      <c r="G948" s="17">
        <f t="shared" ref="G948:W948" si="814">SUM(G947)</f>
        <v>0.3</v>
      </c>
      <c r="H948" s="17">
        <f t="shared" si="814"/>
        <v>15</v>
      </c>
      <c r="I948" s="17">
        <f t="shared" si="814"/>
        <v>72</v>
      </c>
      <c r="J948" s="17">
        <f t="shared" si="814"/>
        <v>0</v>
      </c>
      <c r="K948" s="17">
        <f t="shared" si="814"/>
        <v>0</v>
      </c>
      <c r="L948" s="17">
        <f t="shared" si="814"/>
        <v>0</v>
      </c>
      <c r="M948" s="17">
        <f t="shared" si="814"/>
        <v>0</v>
      </c>
      <c r="N948" s="17">
        <f t="shared" si="814"/>
        <v>0</v>
      </c>
      <c r="O948" s="17">
        <f t="shared" si="814"/>
        <v>0</v>
      </c>
      <c r="P948" s="17">
        <f t="shared" si="814"/>
        <v>0</v>
      </c>
      <c r="Q948" s="17">
        <f t="shared" si="814"/>
        <v>0</v>
      </c>
      <c r="R948" s="17">
        <f t="shared" si="814"/>
        <v>0</v>
      </c>
      <c r="S948" s="17">
        <f t="shared" si="814"/>
        <v>0</v>
      </c>
      <c r="T948" s="17">
        <f t="shared" si="814"/>
        <v>0</v>
      </c>
      <c r="U948" s="17">
        <f t="shared" si="814"/>
        <v>0</v>
      </c>
      <c r="V948" s="17">
        <f t="shared" si="814"/>
        <v>0</v>
      </c>
      <c r="W948" s="17">
        <f t="shared" si="814"/>
        <v>0</v>
      </c>
      <c r="X948" s="17"/>
      <c r="Y948" s="17"/>
      <c r="AA948" s="17"/>
      <c r="AB948" s="69" t="s">
        <v>40</v>
      </c>
      <c r="AC948" s="17"/>
      <c r="AD948" s="17">
        <v>100</v>
      </c>
      <c r="AE948" s="17"/>
      <c r="AF948" s="17"/>
      <c r="AG948" s="17"/>
      <c r="AH948" s="17"/>
      <c r="AI948" s="17"/>
      <c r="AJ948" s="17"/>
      <c r="AK948" s="17"/>
      <c r="AL948" s="17"/>
      <c r="AM948" s="17"/>
      <c r="AN948" s="17"/>
      <c r="AO948" s="17"/>
      <c r="AP948" s="17"/>
      <c r="AQ948" s="17"/>
      <c r="AR948" s="17"/>
      <c r="AS948" s="17"/>
      <c r="AT948" s="17"/>
      <c r="AU948" s="17"/>
      <c r="AV948" s="17"/>
    </row>
    <row r="949" spans="1:64" ht="18" x14ac:dyDescent="0.35">
      <c r="A949" s="110" t="s">
        <v>150</v>
      </c>
      <c r="B949" s="110"/>
      <c r="C949" s="119">
        <f>SUM(C924:C948)</f>
        <v>350</v>
      </c>
      <c r="D949" s="119">
        <f t="shared" ref="D949:E949" si="815">SUM(D924:D948)</f>
        <v>460.93333333333328</v>
      </c>
      <c r="E949" s="119">
        <f t="shared" si="815"/>
        <v>430.56666666666672</v>
      </c>
      <c r="F949" s="134">
        <f>SUM(F932+F940+F945+F948)</f>
        <v>25.600000000000005</v>
      </c>
      <c r="G949" s="134">
        <f t="shared" ref="G949:W949" si="816">SUM(G932+G940+G945+G948)</f>
        <v>12.633333333333333</v>
      </c>
      <c r="H949" s="134">
        <f t="shared" si="816"/>
        <v>29.75</v>
      </c>
      <c r="I949" s="134">
        <f t="shared" si="816"/>
        <v>337.23333333333335</v>
      </c>
      <c r="J949" s="134">
        <f t="shared" si="816"/>
        <v>0.13</v>
      </c>
      <c r="K949" s="134">
        <f t="shared" si="816"/>
        <v>0.27333333333333332</v>
      </c>
      <c r="L949" s="134">
        <f t="shared" si="816"/>
        <v>88.534999999999997</v>
      </c>
      <c r="M949" s="134">
        <f t="shared" si="816"/>
        <v>0.91000000000000014</v>
      </c>
      <c r="N949" s="134">
        <f t="shared" si="816"/>
        <v>3.2466666666666661</v>
      </c>
      <c r="O949" s="134">
        <f t="shared" si="816"/>
        <v>448.04999999999995</v>
      </c>
      <c r="P949" s="134">
        <f t="shared" si="816"/>
        <v>652.16666666666663</v>
      </c>
      <c r="Q949" s="134">
        <f t="shared" si="816"/>
        <v>123.56666666666666</v>
      </c>
      <c r="R949" s="134">
        <f t="shared" si="816"/>
        <v>78.250000000000014</v>
      </c>
      <c r="S949" s="134">
        <f t="shared" si="816"/>
        <v>353.76666666666659</v>
      </c>
      <c r="T949" s="134">
        <f t="shared" si="816"/>
        <v>2.4316666666666666</v>
      </c>
      <c r="U949" s="134">
        <f t="shared" si="816"/>
        <v>235.88333333333333</v>
      </c>
      <c r="V949" s="134">
        <f t="shared" si="816"/>
        <v>24.828333333333333</v>
      </c>
      <c r="W949" s="134">
        <f t="shared" si="816"/>
        <v>851.9666666666667</v>
      </c>
      <c r="X949" s="110"/>
      <c r="Y949" s="17"/>
    </row>
    <row r="950" spans="1:64" ht="18" x14ac:dyDescent="0.35">
      <c r="A950" s="110" t="s">
        <v>255</v>
      </c>
      <c r="B950" s="110"/>
      <c r="C950" s="119">
        <f>C949+C922+C882+C873</f>
        <v>1723</v>
      </c>
      <c r="D950" s="119">
        <f t="shared" ref="D950:W950" si="817">D949+D922+D882+D873</f>
        <v>2428.4606666666668</v>
      </c>
      <c r="E950" s="119">
        <f t="shared" si="817"/>
        <v>2271.1040000000003</v>
      </c>
      <c r="F950" s="119">
        <f t="shared" si="817"/>
        <v>73.478666666666669</v>
      </c>
      <c r="G950" s="119">
        <f t="shared" si="817"/>
        <v>42.927666666666667</v>
      </c>
      <c r="H950" s="119">
        <f t="shared" si="817"/>
        <v>192.322</v>
      </c>
      <c r="I950" s="119">
        <f t="shared" si="817"/>
        <v>1454.4506666666668</v>
      </c>
      <c r="J950" s="119">
        <f t="shared" si="817"/>
        <v>0.47923333333333329</v>
      </c>
      <c r="K950" s="119">
        <f t="shared" si="817"/>
        <v>0.73423333333333329</v>
      </c>
      <c r="L950" s="119">
        <f t="shared" si="817"/>
        <v>279.70246666666668</v>
      </c>
      <c r="M950" s="119">
        <f t="shared" si="817"/>
        <v>1.0650000000000002</v>
      </c>
      <c r="N950" s="119">
        <f t="shared" si="817"/>
        <v>28.222933333333334</v>
      </c>
      <c r="O950" s="119">
        <f t="shared" si="817"/>
        <v>1290.1300666666666</v>
      </c>
      <c r="P950" s="119">
        <f t="shared" si="817"/>
        <v>2404.5032000000001</v>
      </c>
      <c r="Q950" s="119">
        <f t="shared" si="817"/>
        <v>448.14033333333339</v>
      </c>
      <c r="R950" s="119">
        <f t="shared" si="817"/>
        <v>269.83966666666669</v>
      </c>
      <c r="S950" s="119">
        <f t="shared" si="817"/>
        <v>870.25466666666659</v>
      </c>
      <c r="T950" s="119">
        <f t="shared" si="817"/>
        <v>7.2779999999999996</v>
      </c>
      <c r="U950" s="119">
        <f t="shared" si="817"/>
        <v>356.25299999999993</v>
      </c>
      <c r="V950" s="119">
        <f t="shared" si="817"/>
        <v>53.975766666666665</v>
      </c>
      <c r="W950" s="119">
        <f t="shared" si="817"/>
        <v>1133.5116666666668</v>
      </c>
      <c r="X950" s="110"/>
      <c r="Y950" s="17"/>
    </row>
    <row r="951" spans="1:64" x14ac:dyDescent="0.3">
      <c r="A951" s="109" t="s">
        <v>256</v>
      </c>
    </row>
    <row r="952" spans="1:64" x14ac:dyDescent="0.3">
      <c r="A952" s="17" t="s">
        <v>307</v>
      </c>
      <c r="B952" s="17"/>
      <c r="C952" s="92">
        <v>150</v>
      </c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t="s">
        <v>305</v>
      </c>
      <c r="Y952" s="17">
        <v>66</v>
      </c>
      <c r="AA952" t="s">
        <v>306</v>
      </c>
      <c r="AW952" t="s">
        <v>305</v>
      </c>
    </row>
    <row r="953" spans="1:64" ht="15" customHeight="1" x14ac:dyDescent="0.3">
      <c r="A953" s="17"/>
      <c r="B953" s="70" t="s">
        <v>68</v>
      </c>
      <c r="C953" s="92"/>
      <c r="D953" s="17">
        <f>C$952*AC953/AD$959</f>
        <v>15</v>
      </c>
      <c r="E953" s="17">
        <f>C$952*AD953/AD$959</f>
        <v>15</v>
      </c>
      <c r="F953" s="17">
        <f>$C$952*AE953/$AD$959</f>
        <v>0.52500000000000002</v>
      </c>
      <c r="G953" s="17">
        <f t="shared" ref="G953:W958" si="818">$C$952*AF953/$AD$959</f>
        <v>0.24</v>
      </c>
      <c r="H953" s="17">
        <f t="shared" si="818"/>
        <v>2.4300000000000002</v>
      </c>
      <c r="I953" s="17">
        <f t="shared" si="818"/>
        <v>13.994999999999999</v>
      </c>
      <c r="J953" s="17">
        <f t="shared" si="818"/>
        <v>1.35E-2</v>
      </c>
      <c r="K953" s="17">
        <f t="shared" si="818"/>
        <v>1.5E-3</v>
      </c>
      <c r="L953" s="17">
        <f t="shared" si="818"/>
        <v>8.1000000000000003E-2</v>
      </c>
      <c r="M953" s="17">
        <f t="shared" si="818"/>
        <v>0</v>
      </c>
      <c r="N953" s="17">
        <f t="shared" si="818"/>
        <v>0</v>
      </c>
      <c r="O953" s="17">
        <f t="shared" si="818"/>
        <v>0.34499999999999997</v>
      </c>
      <c r="P953" s="17">
        <f t="shared" si="818"/>
        <v>7.95</v>
      </c>
      <c r="Q953" s="17">
        <f t="shared" si="818"/>
        <v>1.0649999999999999</v>
      </c>
      <c r="R953" s="17">
        <f t="shared" si="818"/>
        <v>3.3</v>
      </c>
      <c r="S953" s="17">
        <f t="shared" si="818"/>
        <v>9.15</v>
      </c>
      <c r="T953" s="17">
        <f t="shared" si="818"/>
        <v>0.105</v>
      </c>
      <c r="U953" s="17">
        <f t="shared" si="818"/>
        <v>0.21</v>
      </c>
      <c r="V953" s="17">
        <f t="shared" si="818"/>
        <v>0.1065</v>
      </c>
      <c r="W953" s="17">
        <f t="shared" si="818"/>
        <v>1.26</v>
      </c>
      <c r="X953" s="17"/>
      <c r="Y953" s="17"/>
      <c r="AB953" s="86" t="s">
        <v>69</v>
      </c>
      <c r="AC953" s="287">
        <v>100</v>
      </c>
      <c r="AD953" s="287">
        <v>100</v>
      </c>
      <c r="AE953" s="56">
        <v>3.5</v>
      </c>
      <c r="AF953" s="56">
        <v>1.6</v>
      </c>
      <c r="AG953" s="56">
        <v>16.2</v>
      </c>
      <c r="AH953" s="56">
        <v>93.3</v>
      </c>
      <c r="AI953" s="71">
        <v>0.09</v>
      </c>
      <c r="AJ953" s="71">
        <v>0.01</v>
      </c>
      <c r="AK953" s="21">
        <v>0.54</v>
      </c>
      <c r="AL953" s="57">
        <v>0</v>
      </c>
      <c r="AM953" s="57">
        <v>0</v>
      </c>
      <c r="AN953" s="56">
        <v>2.2999999999999998</v>
      </c>
      <c r="AO953" s="57">
        <v>53</v>
      </c>
      <c r="AP953" s="56">
        <v>7.1</v>
      </c>
      <c r="AQ953" s="57">
        <v>22</v>
      </c>
      <c r="AR953" s="57">
        <v>61</v>
      </c>
      <c r="AS953" s="56">
        <v>0.7</v>
      </c>
      <c r="AT953" s="24">
        <v>1.4</v>
      </c>
      <c r="AU953" s="71">
        <v>0.71</v>
      </c>
      <c r="AV953" s="20">
        <v>8.4</v>
      </c>
      <c r="AY953" s="86" t="s">
        <v>69</v>
      </c>
      <c r="AZ953" s="57">
        <v>30</v>
      </c>
      <c r="BA953" s="57">
        <v>30</v>
      </c>
      <c r="BB953" s="56">
        <v>3.5</v>
      </c>
      <c r="BC953" s="56">
        <v>1.6</v>
      </c>
      <c r="BD953" s="56">
        <v>16.2</v>
      </c>
      <c r="BE953" s="56">
        <v>93.3</v>
      </c>
      <c r="BF953" s="304"/>
      <c r="BG953" s="304"/>
      <c r="BH953" s="304"/>
      <c r="BI953" s="304"/>
      <c r="BJ953" s="304"/>
      <c r="BK953" s="304"/>
      <c r="BL953" s="305"/>
    </row>
    <row r="954" spans="1:64" x14ac:dyDescent="0.3">
      <c r="A954" s="17"/>
      <c r="B954" s="70" t="s">
        <v>35</v>
      </c>
      <c r="C954" s="92"/>
      <c r="D954" s="17">
        <f t="shared" ref="D954:D958" si="819">C$952*AC954/AD$959</f>
        <v>120</v>
      </c>
      <c r="E954" s="17">
        <f t="shared" ref="E954:E958" si="820">C$952*AD954/AD$959</f>
        <v>120</v>
      </c>
      <c r="F954" s="17">
        <f t="shared" ref="F954:F958" si="821">$C$952*AE954/$AD$959</f>
        <v>0.24</v>
      </c>
      <c r="G954" s="17">
        <f t="shared" si="818"/>
        <v>0.19500000000000001</v>
      </c>
      <c r="H954" s="17">
        <f t="shared" si="818"/>
        <v>0.39</v>
      </c>
      <c r="I954" s="17">
        <f t="shared" si="818"/>
        <v>4.335</v>
      </c>
      <c r="J954" s="17">
        <f t="shared" si="818"/>
        <v>3.0000000000000001E-3</v>
      </c>
      <c r="K954" s="17">
        <f t="shared" si="818"/>
        <v>1.0500000000000002E-2</v>
      </c>
      <c r="L954" s="17">
        <f t="shared" si="818"/>
        <v>1.236</v>
      </c>
      <c r="M954" s="17">
        <f t="shared" si="818"/>
        <v>0</v>
      </c>
      <c r="N954" s="17">
        <f t="shared" si="818"/>
        <v>4.8000000000000001E-2</v>
      </c>
      <c r="O954" s="17">
        <f t="shared" si="818"/>
        <v>3.6</v>
      </c>
      <c r="P954" s="17">
        <f t="shared" si="818"/>
        <v>11.4</v>
      </c>
      <c r="Q954" s="17">
        <f t="shared" si="818"/>
        <v>9.9</v>
      </c>
      <c r="R954" s="17">
        <f t="shared" si="818"/>
        <v>1.1399999999999999</v>
      </c>
      <c r="S954" s="17">
        <f t="shared" si="818"/>
        <v>7.35</v>
      </c>
      <c r="T954" s="17">
        <f t="shared" si="818"/>
        <v>7.4999999999999997E-3</v>
      </c>
      <c r="U954" s="17">
        <f t="shared" si="818"/>
        <v>0.84</v>
      </c>
      <c r="V954" s="17">
        <f t="shared" si="818"/>
        <v>0.16500000000000001</v>
      </c>
      <c r="W954" s="17">
        <f t="shared" si="818"/>
        <v>1.8</v>
      </c>
      <c r="X954" s="17"/>
      <c r="Y954" s="17"/>
      <c r="AB954" s="86" t="s">
        <v>35</v>
      </c>
      <c r="AC954" s="287">
        <v>800</v>
      </c>
      <c r="AD954" s="287">
        <v>800</v>
      </c>
      <c r="AE954" s="56">
        <v>1.6</v>
      </c>
      <c r="AF954" s="56">
        <v>1.3</v>
      </c>
      <c r="AG954" s="56">
        <v>2.6</v>
      </c>
      <c r="AH954" s="56">
        <v>28.9</v>
      </c>
      <c r="AI954" s="71">
        <v>0.02</v>
      </c>
      <c r="AJ954" s="71">
        <v>7.0000000000000007E-2</v>
      </c>
      <c r="AK954" s="21">
        <v>8.24</v>
      </c>
      <c r="AL954" s="57">
        <v>0</v>
      </c>
      <c r="AM954" s="71">
        <v>0.32</v>
      </c>
      <c r="AN954" s="57">
        <v>24</v>
      </c>
      <c r="AO954" s="57">
        <v>76</v>
      </c>
      <c r="AP954" s="57">
        <v>66</v>
      </c>
      <c r="AQ954" s="56">
        <v>7.6</v>
      </c>
      <c r="AR954" s="57">
        <v>49</v>
      </c>
      <c r="AS954" s="71">
        <v>0.05</v>
      </c>
      <c r="AT954" s="24">
        <v>5.6</v>
      </c>
      <c r="AU954" s="56">
        <v>1.1000000000000001</v>
      </c>
      <c r="AV954" s="19">
        <v>12</v>
      </c>
      <c r="AY954" s="86" t="s">
        <v>35</v>
      </c>
      <c r="AZ954" s="57">
        <v>60</v>
      </c>
      <c r="BA954" s="57">
        <v>60</v>
      </c>
      <c r="BB954" s="56">
        <v>1.6</v>
      </c>
      <c r="BC954" s="56">
        <v>1.3</v>
      </c>
      <c r="BD954" s="56">
        <v>2.6</v>
      </c>
      <c r="BE954" s="56">
        <v>28.9</v>
      </c>
      <c r="BF954" s="304"/>
      <c r="BG954" s="304"/>
      <c r="BH954" s="304"/>
      <c r="BI954" s="304"/>
      <c r="BJ954" s="304"/>
      <c r="BK954" s="304"/>
      <c r="BL954" s="305"/>
    </row>
    <row r="955" spans="1:64" ht="15" customHeight="1" x14ac:dyDescent="0.3">
      <c r="A955" s="17"/>
      <c r="B955" s="70" t="s">
        <v>36</v>
      </c>
      <c r="C955" s="92"/>
      <c r="D955" s="17">
        <f t="shared" si="819"/>
        <v>2.25</v>
      </c>
      <c r="E955" s="17">
        <f t="shared" si="820"/>
        <v>2.25</v>
      </c>
      <c r="F955" s="17">
        <f t="shared" si="821"/>
        <v>0</v>
      </c>
      <c r="G955" s="17">
        <f t="shared" si="818"/>
        <v>0</v>
      </c>
      <c r="H955" s="17">
        <f t="shared" si="818"/>
        <v>0.24</v>
      </c>
      <c r="I955" s="17">
        <f t="shared" si="818"/>
        <v>0.97499999999999998</v>
      </c>
      <c r="J955" s="17">
        <f t="shared" si="818"/>
        <v>0</v>
      </c>
      <c r="K955" s="17">
        <f t="shared" si="818"/>
        <v>0</v>
      </c>
      <c r="L955" s="17">
        <f t="shared" si="818"/>
        <v>0</v>
      </c>
      <c r="M955" s="17">
        <f t="shared" si="818"/>
        <v>0</v>
      </c>
      <c r="N955" s="17">
        <f t="shared" si="818"/>
        <v>0</v>
      </c>
      <c r="O955" s="17">
        <f t="shared" si="818"/>
        <v>0</v>
      </c>
      <c r="P955" s="17">
        <f t="shared" si="818"/>
        <v>0</v>
      </c>
      <c r="Q955" s="17">
        <f t="shared" si="818"/>
        <v>0</v>
      </c>
      <c r="R955" s="17">
        <f t="shared" si="818"/>
        <v>0</v>
      </c>
      <c r="S955" s="17">
        <f t="shared" si="818"/>
        <v>0</v>
      </c>
      <c r="T955" s="17">
        <f t="shared" si="818"/>
        <v>0</v>
      </c>
      <c r="U955" s="17">
        <f t="shared" si="818"/>
        <v>0</v>
      </c>
      <c r="V955" s="17">
        <f t="shared" si="818"/>
        <v>0</v>
      </c>
      <c r="W955" s="17">
        <f t="shared" si="818"/>
        <v>0</v>
      </c>
      <c r="X955" s="17"/>
      <c r="Y955" s="17"/>
      <c r="AB955" s="86" t="s">
        <v>36</v>
      </c>
      <c r="AC955" s="299">
        <v>15</v>
      </c>
      <c r="AD955" s="299">
        <v>15</v>
      </c>
      <c r="AE955" s="57">
        <v>0</v>
      </c>
      <c r="AF955" s="57">
        <v>0</v>
      </c>
      <c r="AG955" s="56">
        <v>1.6</v>
      </c>
      <c r="AH955" s="56">
        <v>6.5</v>
      </c>
      <c r="AI955" s="57">
        <v>0</v>
      </c>
      <c r="AJ955" s="57">
        <v>0</v>
      </c>
      <c r="AK955" s="19">
        <v>0</v>
      </c>
      <c r="AL955" s="57">
        <v>0</v>
      </c>
      <c r="AM955" s="57">
        <v>0</v>
      </c>
      <c r="AN955" s="57">
        <v>0</v>
      </c>
      <c r="AO955" s="57">
        <v>0</v>
      </c>
      <c r="AP955" s="57">
        <v>0</v>
      </c>
      <c r="AQ955" s="57">
        <v>0</v>
      </c>
      <c r="AR955" s="57">
        <v>0</v>
      </c>
      <c r="AS955" s="57">
        <v>0</v>
      </c>
      <c r="AT955" s="25">
        <v>0</v>
      </c>
      <c r="AU955" s="57">
        <v>0</v>
      </c>
      <c r="AV955" s="19">
        <v>0</v>
      </c>
      <c r="AY955" s="86" t="s">
        <v>36</v>
      </c>
      <c r="AZ955" s="56">
        <v>1.8</v>
      </c>
      <c r="BA955" s="56">
        <v>1.8</v>
      </c>
      <c r="BB955" s="57">
        <v>0</v>
      </c>
      <c r="BC955" s="57">
        <v>0</v>
      </c>
      <c r="BD955" s="56">
        <v>1.6</v>
      </c>
      <c r="BE955" s="56">
        <v>6.5</v>
      </c>
      <c r="BF955" s="304"/>
      <c r="BG955" s="304"/>
      <c r="BH955" s="304"/>
      <c r="BI955" s="304"/>
      <c r="BJ955" s="304"/>
      <c r="BK955" s="304"/>
      <c r="BL955" s="305"/>
    </row>
    <row r="956" spans="1:64" ht="15" customHeight="1" x14ac:dyDescent="0.3">
      <c r="A956" s="17"/>
      <c r="B956" s="70" t="s">
        <v>37</v>
      </c>
      <c r="C956" s="92"/>
      <c r="D956" s="17">
        <f t="shared" si="819"/>
        <v>1.5</v>
      </c>
      <c r="E956" s="17">
        <f t="shared" si="820"/>
        <v>1.5</v>
      </c>
      <c r="F956" s="17">
        <f t="shared" si="821"/>
        <v>0</v>
      </c>
      <c r="G956" s="17">
        <f t="shared" si="818"/>
        <v>0.56999999999999995</v>
      </c>
      <c r="H956" s="17">
        <f t="shared" si="818"/>
        <v>1.4999999999999999E-2</v>
      </c>
      <c r="I956" s="17">
        <f t="shared" si="818"/>
        <v>5.2350000000000003</v>
      </c>
      <c r="J956" s="17">
        <f t="shared" si="818"/>
        <v>0</v>
      </c>
      <c r="K956" s="17">
        <f t="shared" si="818"/>
        <v>1.5E-3</v>
      </c>
      <c r="L956" s="17">
        <f t="shared" si="818"/>
        <v>2.4300000000000002</v>
      </c>
      <c r="M956" s="17">
        <f t="shared" si="818"/>
        <v>1.2E-2</v>
      </c>
      <c r="N956" s="17">
        <f t="shared" si="818"/>
        <v>0</v>
      </c>
      <c r="O956" s="17">
        <f t="shared" si="818"/>
        <v>0.105</v>
      </c>
      <c r="P956" s="17">
        <f t="shared" si="818"/>
        <v>0.22500000000000001</v>
      </c>
      <c r="Q956" s="17">
        <f t="shared" si="818"/>
        <v>0.19500000000000001</v>
      </c>
      <c r="R956" s="17">
        <f t="shared" si="818"/>
        <v>0</v>
      </c>
      <c r="S956" s="17">
        <f t="shared" si="818"/>
        <v>0.24</v>
      </c>
      <c r="T956" s="17">
        <f t="shared" si="818"/>
        <v>1.5E-3</v>
      </c>
      <c r="U956" s="17">
        <f t="shared" si="818"/>
        <v>0</v>
      </c>
      <c r="V956" s="17">
        <f t="shared" si="818"/>
        <v>7.4999999999999997E-3</v>
      </c>
      <c r="W956" s="17">
        <f t="shared" si="818"/>
        <v>0.03</v>
      </c>
      <c r="X956" s="17"/>
      <c r="Y956" s="17"/>
      <c r="AB956" s="86" t="s">
        <v>37</v>
      </c>
      <c r="AC956" s="307">
        <v>10</v>
      </c>
      <c r="AD956" s="307">
        <v>10</v>
      </c>
      <c r="AE956" s="57">
        <v>0</v>
      </c>
      <c r="AF956" s="56">
        <v>3.8</v>
      </c>
      <c r="AG956" s="56">
        <v>0.1</v>
      </c>
      <c r="AH956" s="56">
        <v>34.9</v>
      </c>
      <c r="AI956" s="57">
        <v>0</v>
      </c>
      <c r="AJ956" s="71">
        <v>0.01</v>
      </c>
      <c r="AK956" s="20">
        <v>16.2</v>
      </c>
      <c r="AL956" s="71">
        <v>0.08</v>
      </c>
      <c r="AM956" s="57">
        <v>0</v>
      </c>
      <c r="AN956" s="56">
        <v>0.7</v>
      </c>
      <c r="AO956" s="56">
        <v>1.5</v>
      </c>
      <c r="AP956" s="56">
        <v>1.3</v>
      </c>
      <c r="AQ956" s="57">
        <v>0</v>
      </c>
      <c r="AR956" s="56">
        <v>1.6</v>
      </c>
      <c r="AS956" s="71">
        <v>0.01</v>
      </c>
      <c r="AT956" s="25">
        <v>0</v>
      </c>
      <c r="AU956" s="71">
        <v>0.05</v>
      </c>
      <c r="AV956" s="20">
        <v>0.2</v>
      </c>
      <c r="AY956" s="86" t="s">
        <v>37</v>
      </c>
      <c r="AZ956" s="57">
        <v>6</v>
      </c>
      <c r="BA956" s="57">
        <v>6</v>
      </c>
      <c r="BB956" s="57">
        <v>0</v>
      </c>
      <c r="BC956" s="56">
        <v>3.8</v>
      </c>
      <c r="BD956" s="56">
        <v>0.1</v>
      </c>
      <c r="BE956" s="56">
        <v>34.9</v>
      </c>
      <c r="BF956" s="304"/>
      <c r="BG956" s="304"/>
      <c r="BH956" s="304"/>
      <c r="BI956" s="304"/>
      <c r="BJ956" s="304"/>
      <c r="BK956" s="304"/>
      <c r="BL956" s="305"/>
    </row>
    <row r="957" spans="1:64" ht="15" customHeight="1" x14ac:dyDescent="0.3">
      <c r="A957" s="17"/>
      <c r="B957" s="70" t="s">
        <v>38</v>
      </c>
      <c r="C957" s="92"/>
      <c r="D957" s="17">
        <f t="shared" si="819"/>
        <v>0.15</v>
      </c>
      <c r="E957" s="17">
        <f t="shared" si="820"/>
        <v>0.15</v>
      </c>
      <c r="F957" s="17">
        <f t="shared" si="821"/>
        <v>0</v>
      </c>
      <c r="G957" s="17">
        <f t="shared" si="818"/>
        <v>0</v>
      </c>
      <c r="H957" s="17">
        <f t="shared" si="818"/>
        <v>0</v>
      </c>
      <c r="I957" s="17">
        <f t="shared" si="818"/>
        <v>0</v>
      </c>
      <c r="J957" s="17">
        <f t="shared" si="818"/>
        <v>0</v>
      </c>
      <c r="K957" s="17">
        <f t="shared" si="818"/>
        <v>0</v>
      </c>
      <c r="L957" s="17">
        <f t="shared" si="818"/>
        <v>0</v>
      </c>
      <c r="M957" s="17">
        <f t="shared" si="818"/>
        <v>0</v>
      </c>
      <c r="N957" s="17">
        <f t="shared" si="818"/>
        <v>0</v>
      </c>
      <c r="O957" s="17">
        <f t="shared" si="818"/>
        <v>26.55</v>
      </c>
      <c r="P957" s="17">
        <f t="shared" si="818"/>
        <v>0</v>
      </c>
      <c r="Q957" s="17">
        <f t="shared" si="818"/>
        <v>0.28499999999999998</v>
      </c>
      <c r="R957" s="17">
        <f t="shared" si="818"/>
        <v>1.4999999999999999E-2</v>
      </c>
      <c r="S957" s="17">
        <f t="shared" si="818"/>
        <v>0.06</v>
      </c>
      <c r="T957" s="17">
        <f t="shared" si="818"/>
        <v>3.0000000000000001E-3</v>
      </c>
      <c r="U957" s="17">
        <f t="shared" si="818"/>
        <v>3.6</v>
      </c>
      <c r="V957" s="17">
        <f t="shared" si="818"/>
        <v>0</v>
      </c>
      <c r="W957" s="17">
        <f t="shared" si="818"/>
        <v>0</v>
      </c>
      <c r="X957" s="17"/>
      <c r="Y957" s="17"/>
      <c r="AB957" s="86" t="s">
        <v>38</v>
      </c>
      <c r="AC957" s="56">
        <v>1</v>
      </c>
      <c r="AD957" s="56">
        <v>1</v>
      </c>
      <c r="AE957" s="57">
        <v>0</v>
      </c>
      <c r="AF957" s="57">
        <v>0</v>
      </c>
      <c r="AG957" s="57">
        <v>0</v>
      </c>
      <c r="AH957" s="57">
        <v>0</v>
      </c>
      <c r="AI957" s="57">
        <v>0</v>
      </c>
      <c r="AJ957" s="57">
        <v>0</v>
      </c>
      <c r="AK957" s="19">
        <v>0</v>
      </c>
      <c r="AL957" s="57">
        <v>0</v>
      </c>
      <c r="AM957" s="57">
        <v>0</v>
      </c>
      <c r="AN957" s="57">
        <v>177</v>
      </c>
      <c r="AO957" s="57">
        <v>0</v>
      </c>
      <c r="AP957" s="56">
        <v>1.9</v>
      </c>
      <c r="AQ957" s="56">
        <v>0.1</v>
      </c>
      <c r="AR957" s="56">
        <v>0.4</v>
      </c>
      <c r="AS957" s="71">
        <v>0.02</v>
      </c>
      <c r="AT957" s="39">
        <v>24</v>
      </c>
      <c r="AU957" s="57">
        <v>0</v>
      </c>
      <c r="AV957" s="19">
        <v>0</v>
      </c>
      <c r="AY957" s="86" t="s">
        <v>38</v>
      </c>
      <c r="AZ957" s="56">
        <v>0.6</v>
      </c>
      <c r="BA957" s="56">
        <v>0.6</v>
      </c>
      <c r="BB957" s="57">
        <v>0</v>
      </c>
      <c r="BC957" s="57">
        <v>0</v>
      </c>
      <c r="BD957" s="57">
        <v>0</v>
      </c>
      <c r="BE957" s="57">
        <v>0</v>
      </c>
      <c r="BF957" s="58"/>
      <c r="BG957" s="58"/>
      <c r="BH957" s="58"/>
      <c r="BI957" s="58"/>
      <c r="BJ957" s="58"/>
      <c r="BK957" s="58"/>
      <c r="BL957" s="303"/>
    </row>
    <row r="958" spans="1:64" x14ac:dyDescent="0.3">
      <c r="A958" s="17"/>
      <c r="B958" s="70" t="s">
        <v>39</v>
      </c>
      <c r="C958" s="92"/>
      <c r="D958" s="17">
        <f t="shared" si="819"/>
        <v>30</v>
      </c>
      <c r="E958" s="17">
        <f t="shared" si="820"/>
        <v>30</v>
      </c>
      <c r="F958" s="17">
        <f t="shared" si="821"/>
        <v>0</v>
      </c>
      <c r="G958" s="17">
        <f t="shared" si="818"/>
        <v>0</v>
      </c>
      <c r="H958" s="17">
        <f t="shared" si="818"/>
        <v>0</v>
      </c>
      <c r="I958" s="17">
        <f t="shared" si="818"/>
        <v>0</v>
      </c>
      <c r="J958" s="17">
        <f t="shared" si="818"/>
        <v>0</v>
      </c>
      <c r="K958" s="17">
        <f t="shared" si="818"/>
        <v>0</v>
      </c>
      <c r="L958" s="17">
        <f t="shared" si="818"/>
        <v>0</v>
      </c>
      <c r="M958" s="17">
        <f t="shared" si="818"/>
        <v>0</v>
      </c>
      <c r="N958" s="17">
        <f t="shared" si="818"/>
        <v>0</v>
      </c>
      <c r="O958" s="17">
        <f t="shared" si="818"/>
        <v>0</v>
      </c>
      <c r="P958" s="17">
        <f t="shared" si="818"/>
        <v>0</v>
      </c>
      <c r="Q958" s="17">
        <f t="shared" si="818"/>
        <v>0</v>
      </c>
      <c r="R958" s="17">
        <f t="shared" si="818"/>
        <v>0</v>
      </c>
      <c r="S958" s="17">
        <f t="shared" si="818"/>
        <v>0</v>
      </c>
      <c r="T958" s="17">
        <f t="shared" si="818"/>
        <v>0</v>
      </c>
      <c r="U958" s="17">
        <f t="shared" si="818"/>
        <v>0</v>
      </c>
      <c r="V958" s="17">
        <f t="shared" si="818"/>
        <v>0</v>
      </c>
      <c r="W958" s="17">
        <f t="shared" si="818"/>
        <v>0</v>
      </c>
      <c r="X958" s="17"/>
      <c r="Y958" s="17"/>
      <c r="AB958" s="86" t="s">
        <v>39</v>
      </c>
      <c r="AC958" s="287">
        <v>200</v>
      </c>
      <c r="AD958" s="287">
        <v>200</v>
      </c>
      <c r="AE958" s="57">
        <v>0</v>
      </c>
      <c r="AF958" s="57">
        <v>0</v>
      </c>
      <c r="AG958" s="57">
        <v>0</v>
      </c>
      <c r="AH958" s="57">
        <v>0</v>
      </c>
      <c r="AI958" s="57">
        <v>0</v>
      </c>
      <c r="AJ958" s="57">
        <v>0</v>
      </c>
      <c r="AK958" s="19">
        <v>0</v>
      </c>
      <c r="AL958" s="57">
        <v>0</v>
      </c>
      <c r="AM958" s="57">
        <v>0</v>
      </c>
      <c r="AN958" s="57">
        <v>0</v>
      </c>
      <c r="AO958" s="57">
        <v>0</v>
      </c>
      <c r="AP958" s="57">
        <v>0</v>
      </c>
      <c r="AQ958" s="57">
        <v>0</v>
      </c>
      <c r="AR958" s="57">
        <v>0</v>
      </c>
      <c r="AS958" s="57">
        <v>0</v>
      </c>
      <c r="AT958" s="25">
        <v>0</v>
      </c>
      <c r="AU958" s="57">
        <v>0</v>
      </c>
      <c r="AV958" s="19">
        <v>0</v>
      </c>
      <c r="AY958" s="86" t="s">
        <v>39</v>
      </c>
      <c r="AZ958" s="57">
        <v>36</v>
      </c>
      <c r="BA958" s="57">
        <v>36</v>
      </c>
      <c r="BB958" s="57">
        <v>0</v>
      </c>
      <c r="BC958" s="57">
        <v>0</v>
      </c>
      <c r="BD958" s="57">
        <v>0</v>
      </c>
      <c r="BE958" s="57">
        <v>0</v>
      </c>
      <c r="BF958" s="58"/>
      <c r="BG958" s="58"/>
      <c r="BH958" s="58"/>
      <c r="BI958" s="58"/>
      <c r="BJ958" s="58"/>
      <c r="BK958" s="58"/>
      <c r="BL958" s="303"/>
    </row>
    <row r="959" spans="1:64" x14ac:dyDescent="0.3">
      <c r="A959" s="17"/>
      <c r="B959" s="69" t="s">
        <v>40</v>
      </c>
      <c r="C959" s="92"/>
      <c r="D959" s="17"/>
      <c r="E959" s="17"/>
      <c r="F959" s="18">
        <f>SUM(F953:F958)</f>
        <v>0.76500000000000001</v>
      </c>
      <c r="G959" s="18">
        <f t="shared" ref="G959:W959" si="822">SUM(G953:G958)</f>
        <v>1.0049999999999999</v>
      </c>
      <c r="H959" s="18">
        <f t="shared" si="822"/>
        <v>3.0750000000000006</v>
      </c>
      <c r="I959" s="18">
        <f t="shared" si="822"/>
        <v>24.54</v>
      </c>
      <c r="J959" s="18">
        <f t="shared" si="822"/>
        <v>1.6500000000000001E-2</v>
      </c>
      <c r="K959" s="18">
        <f t="shared" si="822"/>
        <v>1.3500000000000002E-2</v>
      </c>
      <c r="L959" s="18">
        <f t="shared" si="822"/>
        <v>3.7469999999999999</v>
      </c>
      <c r="M959" s="18">
        <f t="shared" si="822"/>
        <v>1.2E-2</v>
      </c>
      <c r="N959" s="18">
        <f t="shared" si="822"/>
        <v>4.8000000000000001E-2</v>
      </c>
      <c r="O959" s="18">
        <f t="shared" si="822"/>
        <v>30.6</v>
      </c>
      <c r="P959" s="18">
        <f t="shared" si="822"/>
        <v>19.575000000000003</v>
      </c>
      <c r="Q959" s="18">
        <f t="shared" si="822"/>
        <v>11.445</v>
      </c>
      <c r="R959" s="18">
        <f t="shared" si="822"/>
        <v>4.4549999999999992</v>
      </c>
      <c r="S959" s="18">
        <f t="shared" si="822"/>
        <v>16.799999999999997</v>
      </c>
      <c r="T959" s="18">
        <f t="shared" si="822"/>
        <v>0.11699999999999999</v>
      </c>
      <c r="U959" s="18">
        <f t="shared" si="822"/>
        <v>4.6500000000000004</v>
      </c>
      <c r="V959" s="18">
        <f t="shared" si="822"/>
        <v>0.27900000000000003</v>
      </c>
      <c r="W959" s="18">
        <f t="shared" si="822"/>
        <v>3.09</v>
      </c>
      <c r="X959" s="17"/>
      <c r="Y959" s="17"/>
      <c r="AB959" s="87" t="s">
        <v>40</v>
      </c>
      <c r="AC959" s="59"/>
      <c r="AD959" s="60">
        <v>1000</v>
      </c>
      <c r="AE959" s="61">
        <v>5.0999999999999996</v>
      </c>
      <c r="AF959" s="61">
        <v>6.7</v>
      </c>
      <c r="AG959" s="61">
        <v>20.5</v>
      </c>
      <c r="AH959" s="61">
        <v>163.6</v>
      </c>
      <c r="AI959" s="88">
        <v>0.11</v>
      </c>
      <c r="AJ959" s="88">
        <v>0.09</v>
      </c>
      <c r="AK959" s="23">
        <v>25</v>
      </c>
      <c r="AL959" s="88">
        <v>0.08</v>
      </c>
      <c r="AM959" s="88">
        <v>0.32</v>
      </c>
      <c r="AN959" s="60">
        <v>203</v>
      </c>
      <c r="AO959" s="60">
        <v>130</v>
      </c>
      <c r="AP959" s="60">
        <v>76</v>
      </c>
      <c r="AQ959" s="60">
        <v>29</v>
      </c>
      <c r="AR959" s="60">
        <v>112</v>
      </c>
      <c r="AS959" s="88">
        <v>0.78</v>
      </c>
      <c r="AT959" s="27">
        <v>31</v>
      </c>
      <c r="AU959" s="88">
        <v>1.86</v>
      </c>
      <c r="AV959" s="23">
        <v>21</v>
      </c>
      <c r="AY959" s="87" t="s">
        <v>40</v>
      </c>
      <c r="AZ959" s="59"/>
      <c r="BA959" s="60">
        <v>120</v>
      </c>
      <c r="BB959" s="61">
        <v>5.0999999999999996</v>
      </c>
      <c r="BC959" s="61">
        <v>6.7</v>
      </c>
      <c r="BD959" s="61">
        <v>20.5</v>
      </c>
      <c r="BE959" s="61">
        <v>163.6</v>
      </c>
      <c r="BF959" s="212"/>
      <c r="BG959" s="212"/>
      <c r="BH959" s="212"/>
      <c r="BI959" s="212"/>
      <c r="BJ959" s="212"/>
      <c r="BK959" s="212"/>
      <c r="BL959" s="306"/>
    </row>
    <row r="960" spans="1:64" x14ac:dyDescent="0.3">
      <c r="A960" t="s">
        <v>128</v>
      </c>
      <c r="C960" s="92">
        <v>180</v>
      </c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 t="s">
        <v>129</v>
      </c>
      <c r="Y960" s="17">
        <v>17</v>
      </c>
      <c r="AA960" t="s">
        <v>128</v>
      </c>
      <c r="AW960" t="s">
        <v>129</v>
      </c>
    </row>
    <row r="961" spans="1:49" ht="41.4" x14ac:dyDescent="0.3">
      <c r="B961" s="86" t="s">
        <v>86</v>
      </c>
      <c r="C961" s="92"/>
      <c r="D961" s="17">
        <f>C$960*AC961/AD$965</f>
        <v>1.9079999999999999</v>
      </c>
      <c r="E961" s="17">
        <f>C$960*AD961/AD$965</f>
        <v>1.9079999999999999</v>
      </c>
      <c r="F961" s="17">
        <f>$C$960*AE961/$AD$965</f>
        <v>0.36</v>
      </c>
      <c r="G961" s="17">
        <f t="shared" ref="G961:W964" si="823">$C$960*AF961/$AD$965</f>
        <v>0.24</v>
      </c>
      <c r="H961" s="17">
        <f t="shared" si="823"/>
        <v>0.12</v>
      </c>
      <c r="I961" s="17">
        <f t="shared" si="823"/>
        <v>4.4400000000000004</v>
      </c>
      <c r="J961" s="17">
        <f t="shared" si="823"/>
        <v>0</v>
      </c>
      <c r="K961" s="17">
        <f t="shared" si="823"/>
        <v>0</v>
      </c>
      <c r="L961" s="17">
        <f t="shared" si="823"/>
        <v>3.5999999999999997E-2</v>
      </c>
      <c r="M961" s="17">
        <f t="shared" si="823"/>
        <v>0</v>
      </c>
      <c r="N961" s="17">
        <f t="shared" si="823"/>
        <v>0</v>
      </c>
      <c r="O961" s="17">
        <f t="shared" si="823"/>
        <v>0.24</v>
      </c>
      <c r="P961" s="17">
        <f t="shared" si="823"/>
        <v>22.56</v>
      </c>
      <c r="Q961" s="17">
        <f t="shared" si="823"/>
        <v>2.04</v>
      </c>
      <c r="R961" s="17">
        <f t="shared" si="823"/>
        <v>6.7199999999999989</v>
      </c>
      <c r="S961" s="17">
        <f t="shared" si="823"/>
        <v>10.32</v>
      </c>
      <c r="T961" s="17">
        <f t="shared" si="823"/>
        <v>0.34799999999999998</v>
      </c>
      <c r="U961" s="17">
        <f t="shared" si="823"/>
        <v>0</v>
      </c>
      <c r="V961" s="17">
        <f t="shared" si="823"/>
        <v>0</v>
      </c>
      <c r="W961" s="17">
        <f t="shared" si="823"/>
        <v>0</v>
      </c>
      <c r="X961" s="17"/>
      <c r="Y961" s="17"/>
      <c r="AB961" s="86" t="s">
        <v>86</v>
      </c>
      <c r="AC961" s="299">
        <v>1.59</v>
      </c>
      <c r="AD961" s="299">
        <v>1.59</v>
      </c>
      <c r="AE961" s="56">
        <v>0.3</v>
      </c>
      <c r="AF961" s="56">
        <v>0.2</v>
      </c>
      <c r="AG961" s="56">
        <v>0.1</v>
      </c>
      <c r="AH961" s="56">
        <v>3.7</v>
      </c>
      <c r="AI961" s="62">
        <v>0</v>
      </c>
      <c r="AJ961" s="62">
        <v>0</v>
      </c>
      <c r="AK961" s="43">
        <v>0.03</v>
      </c>
      <c r="AL961" s="62">
        <v>0</v>
      </c>
      <c r="AM961" s="62">
        <v>0</v>
      </c>
      <c r="AN961" s="63">
        <v>0.2</v>
      </c>
      <c r="AO961" s="63">
        <v>18.8</v>
      </c>
      <c r="AP961" s="63">
        <v>1.7</v>
      </c>
      <c r="AQ961" s="63">
        <v>5.6</v>
      </c>
      <c r="AR961" s="63">
        <v>8.6</v>
      </c>
      <c r="AS961" s="64">
        <v>0.28999999999999998</v>
      </c>
      <c r="AT961" s="28">
        <v>0</v>
      </c>
      <c r="AU961" s="62">
        <v>0</v>
      </c>
      <c r="AV961" s="28">
        <v>0</v>
      </c>
    </row>
    <row r="962" spans="1:49" x14ac:dyDescent="0.3">
      <c r="B962" s="86" t="s">
        <v>35</v>
      </c>
      <c r="C962" s="92"/>
      <c r="D962" s="17">
        <f t="shared" ref="D962:D964" si="824">C$960*AC962/AD$965</f>
        <v>102</v>
      </c>
      <c r="E962" s="17">
        <f t="shared" ref="E962:E964" si="825">C$960*AD962/AD$965</f>
        <v>102</v>
      </c>
      <c r="F962" s="17">
        <f t="shared" ref="F962:F964" si="826">$C$960*AE962/$AD$965</f>
        <v>2.4</v>
      </c>
      <c r="G962" s="17">
        <f t="shared" si="823"/>
        <v>2.04</v>
      </c>
      <c r="H962" s="17">
        <f t="shared" si="823"/>
        <v>3.96</v>
      </c>
      <c r="I962" s="17">
        <f t="shared" si="823"/>
        <v>43.32</v>
      </c>
      <c r="J962" s="17">
        <f t="shared" si="823"/>
        <v>2.4E-2</v>
      </c>
      <c r="K962" s="17">
        <f t="shared" si="823"/>
        <v>0.108</v>
      </c>
      <c r="L962" s="17">
        <f t="shared" si="823"/>
        <v>11.88</v>
      </c>
      <c r="M962" s="17">
        <f t="shared" si="823"/>
        <v>0</v>
      </c>
      <c r="N962" s="17">
        <f t="shared" si="823"/>
        <v>0.46800000000000003</v>
      </c>
      <c r="O962" s="17">
        <f t="shared" si="823"/>
        <v>34.799999999999997</v>
      </c>
      <c r="P962" s="17">
        <f t="shared" si="823"/>
        <v>109.08000000000001</v>
      </c>
      <c r="Q962" s="17">
        <f t="shared" si="823"/>
        <v>94.8</v>
      </c>
      <c r="R962" s="17">
        <f t="shared" si="823"/>
        <v>10.92</v>
      </c>
      <c r="S962" s="17">
        <f t="shared" si="823"/>
        <v>70.8</v>
      </c>
      <c r="T962" s="17">
        <f t="shared" si="823"/>
        <v>8.4000000000000005E-2</v>
      </c>
      <c r="U962" s="17">
        <f t="shared" si="823"/>
        <v>8.16</v>
      </c>
      <c r="V962" s="17">
        <f t="shared" si="823"/>
        <v>1.5840000000000001</v>
      </c>
      <c r="W962" s="17">
        <f t="shared" si="823"/>
        <v>18</v>
      </c>
      <c r="X962" s="17"/>
      <c r="Y962" s="17"/>
      <c r="AB962" s="86" t="s">
        <v>35</v>
      </c>
      <c r="AC962" s="287">
        <v>85</v>
      </c>
      <c r="AD962" s="287">
        <v>85</v>
      </c>
      <c r="AE962" s="57">
        <v>2</v>
      </c>
      <c r="AF962" s="56">
        <v>1.7</v>
      </c>
      <c r="AG962" s="56">
        <v>3.3</v>
      </c>
      <c r="AH962" s="56">
        <v>36.1</v>
      </c>
      <c r="AI962" s="64">
        <v>0.02</v>
      </c>
      <c r="AJ962" s="64">
        <v>0.09</v>
      </c>
      <c r="AK962" s="30">
        <v>9.9</v>
      </c>
      <c r="AL962" s="62">
        <v>0</v>
      </c>
      <c r="AM962" s="64">
        <v>0.39</v>
      </c>
      <c r="AN962" s="62">
        <v>29</v>
      </c>
      <c r="AO962" s="63">
        <v>90.9</v>
      </c>
      <c r="AP962" s="62">
        <v>79</v>
      </c>
      <c r="AQ962" s="63">
        <v>9.1</v>
      </c>
      <c r="AR962" s="62">
        <v>59</v>
      </c>
      <c r="AS962" s="64">
        <v>7.0000000000000007E-2</v>
      </c>
      <c r="AT962" s="30">
        <v>6.8</v>
      </c>
      <c r="AU962" s="64">
        <v>1.32</v>
      </c>
      <c r="AV962" s="28">
        <v>15</v>
      </c>
    </row>
    <row r="963" spans="1:49" ht="27.6" x14ac:dyDescent="0.3">
      <c r="B963" s="86" t="s">
        <v>36</v>
      </c>
      <c r="C963" s="92"/>
      <c r="D963" s="17">
        <f t="shared" si="824"/>
        <v>6.24</v>
      </c>
      <c r="E963" s="17">
        <f t="shared" si="825"/>
        <v>6.24</v>
      </c>
      <c r="F963" s="17">
        <f t="shared" si="826"/>
        <v>0</v>
      </c>
      <c r="G963" s="17">
        <f t="shared" si="823"/>
        <v>0</v>
      </c>
      <c r="H963" s="17">
        <f t="shared" si="823"/>
        <v>5.76</v>
      </c>
      <c r="I963" s="17">
        <f t="shared" si="823"/>
        <v>22.92</v>
      </c>
      <c r="J963" s="17">
        <f t="shared" si="823"/>
        <v>0</v>
      </c>
      <c r="K963" s="17">
        <f t="shared" si="823"/>
        <v>0</v>
      </c>
      <c r="L963" s="17">
        <f t="shared" si="823"/>
        <v>0</v>
      </c>
      <c r="M963" s="17">
        <f t="shared" si="823"/>
        <v>0</v>
      </c>
      <c r="N963" s="17">
        <f t="shared" si="823"/>
        <v>0</v>
      </c>
      <c r="O963" s="17">
        <f t="shared" si="823"/>
        <v>0</v>
      </c>
      <c r="P963" s="17">
        <f t="shared" si="823"/>
        <v>0.15600000000000003</v>
      </c>
      <c r="Q963" s="17">
        <f t="shared" si="823"/>
        <v>0.12</v>
      </c>
      <c r="R963" s="17">
        <f t="shared" si="823"/>
        <v>0</v>
      </c>
      <c r="S963" s="17">
        <f t="shared" si="823"/>
        <v>0</v>
      </c>
      <c r="T963" s="17">
        <f t="shared" si="823"/>
        <v>1.2E-2</v>
      </c>
      <c r="U963" s="17">
        <f t="shared" si="823"/>
        <v>0</v>
      </c>
      <c r="V963" s="17">
        <f t="shared" si="823"/>
        <v>0</v>
      </c>
      <c r="W963" s="17">
        <f t="shared" si="823"/>
        <v>0</v>
      </c>
      <c r="X963" s="17"/>
      <c r="Y963" s="17"/>
      <c r="AB963" s="86" t="s">
        <v>36</v>
      </c>
      <c r="AC963" s="56">
        <v>5.2</v>
      </c>
      <c r="AD963" s="56">
        <v>5.2</v>
      </c>
      <c r="AE963" s="57">
        <v>0</v>
      </c>
      <c r="AF963" s="57">
        <v>0</v>
      </c>
      <c r="AG963" s="56">
        <v>4.8</v>
      </c>
      <c r="AH963" s="56">
        <v>19.100000000000001</v>
      </c>
      <c r="AI963" s="62">
        <v>0</v>
      </c>
      <c r="AJ963" s="62">
        <v>0</v>
      </c>
      <c r="AK963" s="28">
        <v>0</v>
      </c>
      <c r="AL963" s="62">
        <v>0</v>
      </c>
      <c r="AM963" s="62">
        <v>0</v>
      </c>
      <c r="AN963" s="62">
        <v>0</v>
      </c>
      <c r="AO963" s="64">
        <v>0.13</v>
      </c>
      <c r="AP963" s="63">
        <v>0.1</v>
      </c>
      <c r="AQ963" s="62">
        <v>0</v>
      </c>
      <c r="AR963" s="62">
        <v>0</v>
      </c>
      <c r="AS963" s="64">
        <v>0.01</v>
      </c>
      <c r="AT963" s="28">
        <v>0</v>
      </c>
      <c r="AU963" s="62">
        <v>0</v>
      </c>
      <c r="AV963" s="28">
        <v>0</v>
      </c>
    </row>
    <row r="964" spans="1:49" x14ac:dyDescent="0.3">
      <c r="B964" s="86" t="s">
        <v>39</v>
      </c>
      <c r="C964" s="92"/>
      <c r="D964" s="17">
        <f t="shared" si="824"/>
        <v>96</v>
      </c>
      <c r="E964" s="17">
        <f t="shared" si="825"/>
        <v>96</v>
      </c>
      <c r="F964" s="17">
        <f t="shared" si="826"/>
        <v>0</v>
      </c>
      <c r="G964" s="17">
        <f t="shared" si="823"/>
        <v>0</v>
      </c>
      <c r="H964" s="17">
        <f t="shared" si="823"/>
        <v>0</v>
      </c>
      <c r="I964" s="17">
        <f t="shared" si="823"/>
        <v>0</v>
      </c>
      <c r="J964" s="17">
        <f t="shared" si="823"/>
        <v>0</v>
      </c>
      <c r="K964" s="17">
        <f t="shared" si="823"/>
        <v>0</v>
      </c>
      <c r="L964" s="17">
        <f t="shared" si="823"/>
        <v>0</v>
      </c>
      <c r="M964" s="17">
        <f t="shared" si="823"/>
        <v>0</v>
      </c>
      <c r="N964" s="17">
        <f t="shared" si="823"/>
        <v>0</v>
      </c>
      <c r="O964" s="17">
        <f t="shared" si="823"/>
        <v>0</v>
      </c>
      <c r="P964" s="17">
        <f t="shared" si="823"/>
        <v>0</v>
      </c>
      <c r="Q964" s="17">
        <f t="shared" si="823"/>
        <v>0</v>
      </c>
      <c r="R964" s="17">
        <f t="shared" si="823"/>
        <v>0</v>
      </c>
      <c r="S964" s="17">
        <f t="shared" si="823"/>
        <v>0</v>
      </c>
      <c r="T964" s="17">
        <f t="shared" si="823"/>
        <v>0</v>
      </c>
      <c r="U964" s="17">
        <f t="shared" si="823"/>
        <v>0</v>
      </c>
      <c r="V964" s="17">
        <f t="shared" si="823"/>
        <v>0</v>
      </c>
      <c r="W964" s="17">
        <f t="shared" si="823"/>
        <v>0</v>
      </c>
      <c r="X964" s="17"/>
      <c r="Y964" s="17"/>
      <c r="AB964" s="86" t="s">
        <v>39</v>
      </c>
      <c r="AC964" s="287">
        <v>80</v>
      </c>
      <c r="AD964" s="287">
        <v>80</v>
      </c>
      <c r="AE964" s="57">
        <v>0</v>
      </c>
      <c r="AF964" s="57">
        <v>0</v>
      </c>
      <c r="AG964" s="57">
        <v>0</v>
      </c>
      <c r="AH964" s="57">
        <v>0</v>
      </c>
      <c r="AI964" s="62">
        <v>0</v>
      </c>
      <c r="AJ964" s="62">
        <v>0</v>
      </c>
      <c r="AK964" s="28">
        <v>0</v>
      </c>
      <c r="AL964" s="62">
        <v>0</v>
      </c>
      <c r="AM964" s="62">
        <v>0</v>
      </c>
      <c r="AN964" s="62">
        <v>0</v>
      </c>
      <c r="AO964" s="62">
        <v>0</v>
      </c>
      <c r="AP964" s="62">
        <v>0</v>
      </c>
      <c r="AQ964" s="62">
        <v>0</v>
      </c>
      <c r="AR964" s="62">
        <v>0</v>
      </c>
      <c r="AS964" s="62">
        <v>0</v>
      </c>
      <c r="AT964" s="28">
        <v>0</v>
      </c>
      <c r="AU964" s="62">
        <v>0</v>
      </c>
      <c r="AV964" s="28">
        <v>0</v>
      </c>
    </row>
    <row r="965" spans="1:49" x14ac:dyDescent="0.3">
      <c r="B965" s="87" t="s">
        <v>40</v>
      </c>
      <c r="C965" s="92"/>
      <c r="D965" s="17"/>
      <c r="E965" s="17"/>
      <c r="F965" s="18">
        <f>SUM(F961:F964)</f>
        <v>2.76</v>
      </c>
      <c r="G965" s="18">
        <f t="shared" ref="G965:W965" si="827">SUM(G961:G964)</f>
        <v>2.2800000000000002</v>
      </c>
      <c r="H965" s="18">
        <f t="shared" si="827"/>
        <v>9.84</v>
      </c>
      <c r="I965" s="18">
        <f t="shared" si="827"/>
        <v>70.680000000000007</v>
      </c>
      <c r="J965" s="18">
        <f t="shared" si="827"/>
        <v>2.4E-2</v>
      </c>
      <c r="K965" s="18">
        <f t="shared" si="827"/>
        <v>0.108</v>
      </c>
      <c r="L965" s="18">
        <f t="shared" si="827"/>
        <v>11.916</v>
      </c>
      <c r="M965" s="18">
        <f t="shared" si="827"/>
        <v>0</v>
      </c>
      <c r="N965" s="18">
        <f t="shared" si="827"/>
        <v>0.46800000000000003</v>
      </c>
      <c r="O965" s="18">
        <f t="shared" si="827"/>
        <v>35.04</v>
      </c>
      <c r="P965" s="18">
        <f t="shared" si="827"/>
        <v>131.79600000000002</v>
      </c>
      <c r="Q965" s="18">
        <f t="shared" si="827"/>
        <v>96.960000000000008</v>
      </c>
      <c r="R965" s="18">
        <f t="shared" si="827"/>
        <v>17.64</v>
      </c>
      <c r="S965" s="18">
        <f t="shared" si="827"/>
        <v>81.12</v>
      </c>
      <c r="T965" s="18">
        <f t="shared" si="827"/>
        <v>0.44400000000000001</v>
      </c>
      <c r="U965" s="18">
        <f t="shared" si="827"/>
        <v>8.16</v>
      </c>
      <c r="V965" s="18">
        <f t="shared" si="827"/>
        <v>1.5840000000000001</v>
      </c>
      <c r="W965" s="18">
        <f t="shared" si="827"/>
        <v>18</v>
      </c>
      <c r="X965" s="17"/>
      <c r="Y965" s="17"/>
      <c r="AB965" s="87" t="s">
        <v>40</v>
      </c>
      <c r="AC965" s="59"/>
      <c r="AD965" s="60">
        <v>150</v>
      </c>
      <c r="AE965" s="61">
        <v>2.2999999999999998</v>
      </c>
      <c r="AF965" s="61">
        <v>1.9</v>
      </c>
      <c r="AG965" s="61">
        <v>8.1999999999999993</v>
      </c>
      <c r="AH965" s="61">
        <v>58.9</v>
      </c>
      <c r="AI965" s="65">
        <v>0.02</v>
      </c>
      <c r="AJ965" s="65">
        <v>0.09</v>
      </c>
      <c r="AK965" s="48">
        <v>9.93</v>
      </c>
      <c r="AL965" s="66">
        <v>0</v>
      </c>
      <c r="AM965" s="65">
        <v>0.39</v>
      </c>
      <c r="AN965" s="66">
        <v>29</v>
      </c>
      <c r="AO965" s="66">
        <v>110</v>
      </c>
      <c r="AP965" s="66">
        <v>81</v>
      </c>
      <c r="AQ965" s="66">
        <v>15</v>
      </c>
      <c r="AR965" s="66">
        <v>67</v>
      </c>
      <c r="AS965" s="65">
        <v>0.37</v>
      </c>
      <c r="AT965" s="47">
        <v>6.8</v>
      </c>
      <c r="AU965" s="65">
        <v>1.32</v>
      </c>
      <c r="AV965" s="32">
        <v>15</v>
      </c>
    </row>
    <row r="966" spans="1:49" x14ac:dyDescent="0.3">
      <c r="A966" s="17" t="s">
        <v>93</v>
      </c>
      <c r="B966" s="17"/>
      <c r="C966" s="92">
        <v>4</v>
      </c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 t="s">
        <v>94</v>
      </c>
      <c r="Y966" s="17">
        <v>3</v>
      </c>
      <c r="AA966" s="17" t="s">
        <v>93</v>
      </c>
      <c r="AB966" s="17"/>
      <c r="AW966" t="s">
        <v>94</v>
      </c>
    </row>
    <row r="967" spans="1:49" ht="15" customHeight="1" x14ac:dyDescent="0.3">
      <c r="A967" s="17"/>
      <c r="B967" s="70" t="s">
        <v>37</v>
      </c>
      <c r="C967" s="95"/>
      <c r="D967" s="17">
        <f>C966*AC967/AD968</f>
        <v>4</v>
      </c>
      <c r="E967" s="17">
        <f>C966*AD967/AD968</f>
        <v>4</v>
      </c>
      <c r="F967" s="17">
        <f>C966*AE967/AD968</f>
        <v>0.04</v>
      </c>
      <c r="G967" s="17">
        <f>C966*AF967/AD968</f>
        <v>2.88</v>
      </c>
      <c r="H967" s="17">
        <f>C966*AG967/AD968</f>
        <v>0.04</v>
      </c>
      <c r="I967" s="17">
        <f>C966*AH967/AD968</f>
        <v>26.439999999999998</v>
      </c>
      <c r="J967" s="17">
        <f>C966*AI967/AD968</f>
        <v>0</v>
      </c>
      <c r="K967" s="17">
        <f>C966*AJ967/AD968</f>
        <v>8.0000000000000002E-3</v>
      </c>
      <c r="L967" s="17">
        <f>C966*AK967/AD968</f>
        <v>18</v>
      </c>
      <c r="M967" s="17">
        <f>C966*AL967/AD968</f>
        <v>5.6000000000000008E-2</v>
      </c>
      <c r="N967" s="17">
        <f>C966*AM967/AD968</f>
        <v>0</v>
      </c>
      <c r="O967" s="17">
        <f>C966*AN967/AD968</f>
        <v>0.64</v>
      </c>
      <c r="P967" s="17">
        <f>C966*AO967/AD968</f>
        <v>1.2</v>
      </c>
      <c r="Q967" s="17">
        <f>C966*AP967/AD968</f>
        <v>0.96</v>
      </c>
      <c r="R967" s="17">
        <f>C966*AQ967/AD968</f>
        <v>0</v>
      </c>
      <c r="S967" s="17">
        <f>C966*AR967/AD968</f>
        <v>1.2</v>
      </c>
      <c r="T967" s="17">
        <f>C966*AS967/AD968</f>
        <v>8.0000000000000002E-3</v>
      </c>
      <c r="U967" s="17">
        <f>C966*AT967/AD968</f>
        <v>0</v>
      </c>
      <c r="V967" s="17">
        <f>C966*AU967/AD968</f>
        <v>0.04</v>
      </c>
      <c r="W967" s="17">
        <f>C966*AV967/AD968</f>
        <v>0.08</v>
      </c>
      <c r="X967" s="17"/>
      <c r="Y967" s="17"/>
      <c r="AA967" s="17"/>
      <c r="AB967" s="70" t="s">
        <v>37</v>
      </c>
      <c r="AC967" s="58">
        <v>5</v>
      </c>
      <c r="AD967" s="57">
        <v>5</v>
      </c>
      <c r="AE967" s="71">
        <v>0.05</v>
      </c>
      <c r="AF967" s="56">
        <v>3.6</v>
      </c>
      <c r="AG967" s="71">
        <v>0.05</v>
      </c>
      <c r="AH967" s="71">
        <v>33.049999999999997</v>
      </c>
      <c r="AI967" s="57">
        <v>0</v>
      </c>
      <c r="AJ967" s="71">
        <v>0.01</v>
      </c>
      <c r="AK967" s="20">
        <v>22.5</v>
      </c>
      <c r="AL967" s="71">
        <v>7.0000000000000007E-2</v>
      </c>
      <c r="AM967" s="57">
        <v>0</v>
      </c>
      <c r="AN967" s="56">
        <v>0.8</v>
      </c>
      <c r="AO967" s="56">
        <v>1.5</v>
      </c>
      <c r="AP967" s="56">
        <v>1.2</v>
      </c>
      <c r="AQ967" s="57">
        <v>0</v>
      </c>
      <c r="AR967" s="56">
        <v>1.5</v>
      </c>
      <c r="AS967" s="71">
        <v>0.01</v>
      </c>
      <c r="AT967" s="19">
        <v>0</v>
      </c>
      <c r="AU967" s="71">
        <v>0.05</v>
      </c>
      <c r="AV967" s="20">
        <v>0.1</v>
      </c>
    </row>
    <row r="968" spans="1:49" x14ac:dyDescent="0.3">
      <c r="A968" s="17"/>
      <c r="B968" s="69" t="s">
        <v>40</v>
      </c>
      <c r="C968" s="96"/>
      <c r="D968" s="17"/>
      <c r="E968" s="17"/>
      <c r="F968" s="18">
        <f>SUM(F967)</f>
        <v>0.04</v>
      </c>
      <c r="G968" s="18">
        <f t="shared" ref="G968:W968" si="828">SUM(G967)</f>
        <v>2.88</v>
      </c>
      <c r="H968" s="18">
        <f t="shared" si="828"/>
        <v>0.04</v>
      </c>
      <c r="I968" s="18">
        <f t="shared" si="828"/>
        <v>26.439999999999998</v>
      </c>
      <c r="J968" s="18">
        <f t="shared" si="828"/>
        <v>0</v>
      </c>
      <c r="K968" s="18">
        <f t="shared" si="828"/>
        <v>8.0000000000000002E-3</v>
      </c>
      <c r="L968" s="18">
        <f t="shared" si="828"/>
        <v>18</v>
      </c>
      <c r="M968" s="18">
        <f t="shared" si="828"/>
        <v>5.6000000000000008E-2</v>
      </c>
      <c r="N968" s="18">
        <f t="shared" si="828"/>
        <v>0</v>
      </c>
      <c r="O968" s="18">
        <f t="shared" si="828"/>
        <v>0.64</v>
      </c>
      <c r="P968" s="18">
        <f t="shared" si="828"/>
        <v>1.2</v>
      </c>
      <c r="Q968" s="18">
        <f t="shared" si="828"/>
        <v>0.96</v>
      </c>
      <c r="R968" s="18">
        <f t="shared" si="828"/>
        <v>0</v>
      </c>
      <c r="S968" s="18">
        <f t="shared" si="828"/>
        <v>1.2</v>
      </c>
      <c r="T968" s="18">
        <f t="shared" si="828"/>
        <v>8.0000000000000002E-3</v>
      </c>
      <c r="U968" s="18">
        <f t="shared" si="828"/>
        <v>0</v>
      </c>
      <c r="V968" s="18">
        <f t="shared" si="828"/>
        <v>0.04</v>
      </c>
      <c r="W968" s="18">
        <f t="shared" si="828"/>
        <v>0.08</v>
      </c>
      <c r="X968" s="17"/>
      <c r="Y968" s="17"/>
      <c r="AB968" s="73" t="s">
        <v>40</v>
      </c>
      <c r="AC968" s="74"/>
      <c r="AD968" s="75">
        <v>5</v>
      </c>
      <c r="AE968" s="76">
        <v>0.05</v>
      </c>
      <c r="AF968" s="77">
        <v>3.6</v>
      </c>
      <c r="AG968" s="76">
        <v>0.05</v>
      </c>
      <c r="AH968" s="76">
        <v>33.049999999999997</v>
      </c>
      <c r="AI968" s="75">
        <v>0</v>
      </c>
      <c r="AJ968" s="76">
        <v>0.01</v>
      </c>
      <c r="AK968" s="78">
        <v>22.5</v>
      </c>
      <c r="AL968" s="76">
        <v>7.0000000000000007E-2</v>
      </c>
      <c r="AM968" s="75">
        <v>0</v>
      </c>
      <c r="AN968" s="77">
        <v>0.8</v>
      </c>
      <c r="AO968" s="77">
        <v>1.5</v>
      </c>
      <c r="AP968" s="77">
        <v>1.2</v>
      </c>
      <c r="AQ968" s="75">
        <v>0</v>
      </c>
      <c r="AR968" s="77">
        <v>1.5</v>
      </c>
      <c r="AS968" s="76">
        <v>0.01</v>
      </c>
      <c r="AT968" s="79">
        <v>0</v>
      </c>
      <c r="AU968" s="76">
        <v>0.05</v>
      </c>
      <c r="AV968" s="78">
        <v>0.1</v>
      </c>
    </row>
    <row r="969" spans="1:49" x14ac:dyDescent="0.3">
      <c r="A969" s="17"/>
      <c r="B969" s="96"/>
      <c r="C969" s="96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AB969" s="73"/>
      <c r="AC969" s="135"/>
      <c r="AD969" s="135"/>
      <c r="AE969" s="136"/>
      <c r="AF969" s="100"/>
      <c r="AG969" s="136"/>
      <c r="AH969" s="136"/>
      <c r="AI969" s="135"/>
      <c r="AJ969" s="136"/>
      <c r="AK969" s="137"/>
      <c r="AL969" s="136"/>
      <c r="AM969" s="135"/>
      <c r="AN969" s="100"/>
      <c r="AO969" s="100"/>
      <c r="AP969" s="100"/>
      <c r="AQ969" s="135"/>
      <c r="AR969" s="100"/>
      <c r="AS969" s="136"/>
      <c r="AT969" s="138"/>
      <c r="AU969" s="136"/>
      <c r="AV969" s="137"/>
    </row>
    <row r="970" spans="1:49" x14ac:dyDescent="0.3">
      <c r="A970" s="17" t="s">
        <v>95</v>
      </c>
      <c r="B970" s="17"/>
      <c r="C970" s="92">
        <v>30</v>
      </c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 t="s">
        <v>96</v>
      </c>
      <c r="Y970" s="17">
        <v>4</v>
      </c>
      <c r="AA970" s="17" t="s">
        <v>95</v>
      </c>
      <c r="AB970" s="17"/>
      <c r="AC970" s="17"/>
      <c r="AD970" s="17"/>
      <c r="AE970" s="17"/>
      <c r="AF970" s="17"/>
      <c r="AG970" s="17"/>
      <c r="AH970" s="17"/>
      <c r="AI970" s="17"/>
      <c r="AJ970" s="17"/>
      <c r="AK970" s="17"/>
      <c r="AL970" s="17"/>
      <c r="AM970" s="17"/>
      <c r="AN970" s="17"/>
      <c r="AO970" s="17"/>
      <c r="AP970" s="17"/>
      <c r="AQ970" s="17"/>
      <c r="AR970" s="17"/>
      <c r="AS970" s="17"/>
      <c r="AT970" s="17"/>
      <c r="AU970" s="17"/>
      <c r="AV970" s="17"/>
      <c r="AW970" t="s">
        <v>96</v>
      </c>
    </row>
    <row r="971" spans="1:49" x14ac:dyDescent="0.3">
      <c r="A971" s="17"/>
      <c r="B971" s="17" t="s">
        <v>95</v>
      </c>
      <c r="C971" s="92"/>
      <c r="D971" s="17">
        <f>C970*AC971/AD972</f>
        <v>30</v>
      </c>
      <c r="E971" s="17">
        <f>C970*AD971/AD972</f>
        <v>30</v>
      </c>
      <c r="F971" s="17">
        <f>C970*AE971/AD972</f>
        <v>2.25</v>
      </c>
      <c r="G971" s="17">
        <f>C970*AF971/AD972</f>
        <v>0.3</v>
      </c>
      <c r="H971" s="17">
        <f>C970*AG971/AD972</f>
        <v>15</v>
      </c>
      <c r="I971" s="17">
        <f>C970*AH971/AD972</f>
        <v>72</v>
      </c>
      <c r="J971" s="17">
        <f>C970*AI971/AD972</f>
        <v>0</v>
      </c>
      <c r="K971" s="17">
        <f>C970*AJ971/AD972</f>
        <v>0</v>
      </c>
      <c r="L971" s="17">
        <f>C970*AK971/AD972</f>
        <v>0</v>
      </c>
      <c r="M971" s="17">
        <f>C970*AL971/AD972</f>
        <v>0</v>
      </c>
      <c r="N971" s="17">
        <f>C970*AM971/AD972</f>
        <v>0</v>
      </c>
      <c r="O971" s="17">
        <f>C970*AN971/AD972</f>
        <v>0</v>
      </c>
      <c r="P971" s="17">
        <f>C970*AO971/AD972</f>
        <v>0</v>
      </c>
      <c r="Q971" s="17">
        <f>C970*AP971/AD972</f>
        <v>0</v>
      </c>
      <c r="R971" s="17">
        <f>C970*AQ971/AD972</f>
        <v>0</v>
      </c>
      <c r="S971" s="17">
        <f>C970*AR971/AD972</f>
        <v>0</v>
      </c>
      <c r="T971" s="17">
        <f>C970*AS971/AD972</f>
        <v>0</v>
      </c>
      <c r="U971" s="17">
        <f>C970*AT971/AD972</f>
        <v>0</v>
      </c>
      <c r="V971" s="17">
        <f>C970*AU971/AD972</f>
        <v>0</v>
      </c>
      <c r="W971" s="17">
        <f>C970*AV971/AD972</f>
        <v>0</v>
      </c>
      <c r="X971" s="17"/>
      <c r="Y971" s="17"/>
      <c r="AA971" s="17"/>
      <c r="AB971" s="17" t="s">
        <v>95</v>
      </c>
      <c r="AC971" s="17">
        <v>100</v>
      </c>
      <c r="AD971" s="17">
        <v>100</v>
      </c>
      <c r="AE971" s="17">
        <v>7.5</v>
      </c>
      <c r="AF971" s="17">
        <v>1</v>
      </c>
      <c r="AG971" s="17">
        <v>50</v>
      </c>
      <c r="AH971" s="17">
        <v>240</v>
      </c>
      <c r="AI971" s="17"/>
      <c r="AJ971" s="17"/>
      <c r="AK971" s="17"/>
      <c r="AL971" s="17"/>
      <c r="AM971" s="17"/>
      <c r="AN971" s="17"/>
      <c r="AO971" s="17"/>
      <c r="AP971" s="17"/>
      <c r="AQ971" s="17"/>
      <c r="AR971" s="17"/>
      <c r="AS971" s="17"/>
      <c r="AT971" s="17"/>
      <c r="AU971" s="17"/>
      <c r="AV971" s="17"/>
    </row>
    <row r="972" spans="1:49" x14ac:dyDescent="0.3">
      <c r="A972" s="17"/>
      <c r="B972" s="69" t="s">
        <v>40</v>
      </c>
      <c r="C972" s="96"/>
      <c r="D972" s="17"/>
      <c r="E972" s="17"/>
      <c r="F972" s="17">
        <f>SUM(F971)</f>
        <v>2.25</v>
      </c>
      <c r="G972" s="17">
        <f t="shared" ref="G972:W972" si="829">SUM(G971)</f>
        <v>0.3</v>
      </c>
      <c r="H972" s="17">
        <f t="shared" si="829"/>
        <v>15</v>
      </c>
      <c r="I972" s="17">
        <f t="shared" si="829"/>
        <v>72</v>
      </c>
      <c r="J972" s="17">
        <f t="shared" si="829"/>
        <v>0</v>
      </c>
      <c r="K972" s="17">
        <f t="shared" si="829"/>
        <v>0</v>
      </c>
      <c r="L972" s="17">
        <f t="shared" si="829"/>
        <v>0</v>
      </c>
      <c r="M972" s="17">
        <f t="shared" si="829"/>
        <v>0</v>
      </c>
      <c r="N972" s="17">
        <f t="shared" si="829"/>
        <v>0</v>
      </c>
      <c r="O972" s="17">
        <f t="shared" si="829"/>
        <v>0</v>
      </c>
      <c r="P972" s="17">
        <f t="shared" si="829"/>
        <v>0</v>
      </c>
      <c r="Q972" s="17">
        <f t="shared" si="829"/>
        <v>0</v>
      </c>
      <c r="R972" s="17">
        <f t="shared" si="829"/>
        <v>0</v>
      </c>
      <c r="S972" s="17">
        <f t="shared" si="829"/>
        <v>0</v>
      </c>
      <c r="T972" s="17">
        <f t="shared" si="829"/>
        <v>0</v>
      </c>
      <c r="U972" s="17">
        <f t="shared" si="829"/>
        <v>0</v>
      </c>
      <c r="V972" s="17">
        <f t="shared" si="829"/>
        <v>0</v>
      </c>
      <c r="W972" s="17">
        <f t="shared" si="829"/>
        <v>0</v>
      </c>
      <c r="X972" s="17"/>
      <c r="Y972" s="17"/>
      <c r="AA972" s="17"/>
      <c r="AB972" s="69" t="s">
        <v>40</v>
      </c>
      <c r="AC972" s="17"/>
      <c r="AD972" s="17">
        <v>100</v>
      </c>
      <c r="AE972" s="17"/>
      <c r="AF972" s="17"/>
      <c r="AG972" s="17"/>
      <c r="AH972" s="17"/>
      <c r="AI972" s="17"/>
      <c r="AJ972" s="17"/>
      <c r="AK972" s="17"/>
      <c r="AL972" s="17"/>
      <c r="AM972" s="17"/>
      <c r="AN972" s="17"/>
      <c r="AO972" s="17"/>
      <c r="AP972" s="17"/>
      <c r="AQ972" s="17"/>
      <c r="AR972" s="17"/>
      <c r="AS972" s="17"/>
      <c r="AT972" s="17"/>
      <c r="AU972" s="17"/>
      <c r="AV972" s="17"/>
    </row>
    <row r="973" spans="1:49" ht="18" x14ac:dyDescent="0.35">
      <c r="A973" s="110" t="s">
        <v>115</v>
      </c>
      <c r="B973" s="216"/>
      <c r="C973" s="216">
        <f>SUM(C952:C972)</f>
        <v>364</v>
      </c>
      <c r="D973" s="216">
        <f t="shared" ref="D973:E973" si="830">SUM(D952:D972)</f>
        <v>409.048</v>
      </c>
      <c r="E973" s="216">
        <f t="shared" si="830"/>
        <v>409.048</v>
      </c>
      <c r="F973" s="134">
        <f>SUM(F959+F965+F968+F972)</f>
        <v>5.8149999999999995</v>
      </c>
      <c r="G973" s="134">
        <f t="shared" ref="G973:W973" si="831">SUM(G959+G965+G968+G972)</f>
        <v>6.4649999999999999</v>
      </c>
      <c r="H973" s="134">
        <f t="shared" si="831"/>
        <v>27.954999999999998</v>
      </c>
      <c r="I973" s="134">
        <f t="shared" si="831"/>
        <v>193.66</v>
      </c>
      <c r="J973" s="134">
        <f t="shared" si="831"/>
        <v>4.0500000000000001E-2</v>
      </c>
      <c r="K973" s="134">
        <f t="shared" si="831"/>
        <v>0.1295</v>
      </c>
      <c r="L973" s="134">
        <f t="shared" si="831"/>
        <v>33.662999999999997</v>
      </c>
      <c r="M973" s="134">
        <f t="shared" si="831"/>
        <v>6.8000000000000005E-2</v>
      </c>
      <c r="N973" s="134">
        <f t="shared" si="831"/>
        <v>0.51600000000000001</v>
      </c>
      <c r="O973" s="134">
        <f t="shared" si="831"/>
        <v>66.28</v>
      </c>
      <c r="P973" s="134">
        <f t="shared" si="831"/>
        <v>152.57100000000003</v>
      </c>
      <c r="Q973" s="134">
        <f t="shared" si="831"/>
        <v>109.36499999999999</v>
      </c>
      <c r="R973" s="134">
        <f t="shared" si="831"/>
        <v>22.094999999999999</v>
      </c>
      <c r="S973" s="134">
        <f t="shared" si="831"/>
        <v>99.12</v>
      </c>
      <c r="T973" s="134">
        <f t="shared" si="831"/>
        <v>0.56899999999999995</v>
      </c>
      <c r="U973" s="134">
        <f t="shared" si="831"/>
        <v>12.81</v>
      </c>
      <c r="V973" s="134">
        <f t="shared" si="831"/>
        <v>1.903</v>
      </c>
      <c r="W973" s="134">
        <f t="shared" si="831"/>
        <v>21.169999999999998</v>
      </c>
      <c r="X973" s="110"/>
      <c r="Y973" s="17"/>
      <c r="AA973" s="17"/>
      <c r="AB973" s="69"/>
      <c r="AC973" s="17"/>
      <c r="AD973" s="17"/>
      <c r="AE973" s="17"/>
      <c r="AF973" s="17"/>
      <c r="AG973" s="17"/>
      <c r="AH973" s="17"/>
      <c r="AI973" s="17"/>
      <c r="AJ973" s="17"/>
      <c r="AK973" s="17"/>
      <c r="AL973" s="17"/>
      <c r="AM973" s="17"/>
      <c r="AN973" s="17"/>
      <c r="AO973" s="17"/>
      <c r="AP973" s="17"/>
      <c r="AQ973" s="17"/>
      <c r="AR973" s="17"/>
      <c r="AS973" s="17"/>
      <c r="AT973" s="17"/>
      <c r="AU973" s="17"/>
      <c r="AV973" s="17"/>
    </row>
    <row r="974" spans="1:49" x14ac:dyDescent="0.3">
      <c r="A974" s="17"/>
      <c r="B974" s="96"/>
      <c r="C974" s="96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AA974" s="17"/>
      <c r="AB974" s="69"/>
      <c r="AC974" s="17"/>
      <c r="AD974" s="17"/>
      <c r="AE974" s="17"/>
      <c r="AF974" s="17"/>
      <c r="AG974" s="17"/>
      <c r="AH974" s="17"/>
      <c r="AI974" s="17"/>
      <c r="AJ974" s="17"/>
      <c r="AK974" s="17"/>
      <c r="AL974" s="17"/>
      <c r="AM974" s="17"/>
      <c r="AN974" s="17"/>
      <c r="AO974" s="17"/>
      <c r="AP974" s="17"/>
      <c r="AQ974" s="17"/>
      <c r="AR974" s="17"/>
      <c r="AS974" s="17"/>
      <c r="AT974" s="17"/>
      <c r="AU974" s="17"/>
      <c r="AV974" s="17"/>
    </row>
    <row r="975" spans="1:49" x14ac:dyDescent="0.3">
      <c r="A975" s="17" t="s">
        <v>111</v>
      </c>
      <c r="B975" s="96"/>
      <c r="C975" s="96">
        <v>120</v>
      </c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AA975" s="17"/>
      <c r="AB975" s="96"/>
      <c r="AC975" s="96"/>
      <c r="AD975" s="17"/>
      <c r="AE975" s="17"/>
      <c r="AF975" s="17"/>
      <c r="AG975" s="17"/>
      <c r="AH975" s="17"/>
      <c r="AI975" s="17"/>
      <c r="AJ975" s="17"/>
      <c r="AK975" s="17"/>
      <c r="AL975" s="17"/>
      <c r="AM975" s="17"/>
      <c r="AN975" s="17"/>
      <c r="AO975" s="17"/>
      <c r="AP975" s="17"/>
      <c r="AQ975" s="17"/>
      <c r="AR975" s="17"/>
      <c r="AS975" s="17"/>
      <c r="AT975" s="17"/>
      <c r="AU975" s="17"/>
      <c r="AV975" s="17"/>
      <c r="AW975" t="s">
        <v>96</v>
      </c>
    </row>
    <row r="976" spans="1:49" x14ac:dyDescent="0.3">
      <c r="A976" s="17"/>
      <c r="B976" s="96" t="s">
        <v>257</v>
      </c>
      <c r="C976" s="96"/>
      <c r="D976" s="17">
        <f>C975*AC976/AD978</f>
        <v>132</v>
      </c>
      <c r="E976" s="17">
        <f>C975*AD976/AD978</f>
        <v>120</v>
      </c>
      <c r="F976" s="17">
        <f>C975*AE976/AD978</f>
        <v>0.48</v>
      </c>
      <c r="G976" s="17">
        <f>C975*AF976/AD978</f>
        <v>0.36</v>
      </c>
      <c r="H976" s="17">
        <f>C975*AG976/AD978</f>
        <v>12.36</v>
      </c>
      <c r="I976" s="17">
        <f>C975*AH976/AD978</f>
        <v>56.4</v>
      </c>
      <c r="J976" s="17">
        <f>C975*AI976/AD978</f>
        <v>0</v>
      </c>
      <c r="K976" s="17">
        <f>C975*AJ976/AD978</f>
        <v>0</v>
      </c>
      <c r="L976" s="17">
        <f>C975*AK976/AD978</f>
        <v>0</v>
      </c>
      <c r="M976" s="17">
        <f>C975*AL976/AD978</f>
        <v>0</v>
      </c>
      <c r="N976" s="17">
        <f>C975*AM976/AD978</f>
        <v>0</v>
      </c>
      <c r="O976" s="17">
        <f>C975*AN976/AD978</f>
        <v>0</v>
      </c>
      <c r="P976" s="17">
        <f>C975*AO976/AD978</f>
        <v>0</v>
      </c>
      <c r="Q976" s="17">
        <f>C975*AP976/AD978</f>
        <v>0</v>
      </c>
      <c r="R976" s="17">
        <f>C975*AQ976/AD978</f>
        <v>0</v>
      </c>
      <c r="S976" s="17">
        <f>C975*AR976/AD978</f>
        <v>0</v>
      </c>
      <c r="T976" s="17">
        <f>C975*AS976/AD978</f>
        <v>0</v>
      </c>
      <c r="U976" s="17">
        <f>C975*AT976/AD978</f>
        <v>0</v>
      </c>
      <c r="V976" s="17">
        <f>C975*AU976/AD978</f>
        <v>0</v>
      </c>
      <c r="W976" s="17">
        <f>C975*AV976/AD978</f>
        <v>0</v>
      </c>
      <c r="X976" s="17" t="s">
        <v>114</v>
      </c>
      <c r="Y976" s="17">
        <v>67</v>
      </c>
      <c r="AA976" s="17"/>
      <c r="AB976" s="96" t="s">
        <v>258</v>
      </c>
      <c r="AC976" s="96">
        <v>110</v>
      </c>
      <c r="AD976" s="17">
        <v>100</v>
      </c>
      <c r="AE976" s="107">
        <v>0.4</v>
      </c>
      <c r="AF976" s="105">
        <v>0.3</v>
      </c>
      <c r="AG976" s="105">
        <v>10.3</v>
      </c>
      <c r="AH976" s="63">
        <v>47</v>
      </c>
      <c r="AI976" s="103"/>
      <c r="AJ976" s="103"/>
      <c r="AK976" s="103"/>
      <c r="AL976" s="103"/>
      <c r="AM976" s="103"/>
      <c r="AN976" s="103"/>
      <c r="AO976" s="17"/>
      <c r="AP976" s="17"/>
      <c r="AQ976" s="17"/>
      <c r="AR976" s="17"/>
      <c r="AS976" s="17"/>
      <c r="AT976" s="17"/>
      <c r="AU976" s="17"/>
      <c r="AV976" s="17"/>
    </row>
    <row r="977" spans="1:49" x14ac:dyDescent="0.3">
      <c r="A977" s="17"/>
      <c r="B977" s="96"/>
      <c r="C977" s="96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AA977" s="17"/>
      <c r="AB977" s="96"/>
      <c r="AC977" s="96"/>
      <c r="AD977" s="17"/>
      <c r="AE977" s="107"/>
      <c r="AF977" s="238"/>
      <c r="AG977" s="238"/>
      <c r="AH977" s="106"/>
      <c r="AI977" s="103"/>
      <c r="AJ977" s="103"/>
      <c r="AK977" s="103"/>
      <c r="AL977" s="103"/>
      <c r="AM977" s="103"/>
      <c r="AN977" s="103"/>
      <c r="AO977" s="17"/>
      <c r="AP977" s="17"/>
      <c r="AQ977" s="17"/>
      <c r="AR977" s="17"/>
      <c r="AS977" s="17"/>
      <c r="AT977" s="17"/>
      <c r="AU977" s="17"/>
      <c r="AV977" s="17"/>
    </row>
    <row r="978" spans="1:49" x14ac:dyDescent="0.3">
      <c r="A978" s="17"/>
      <c r="B978" s="96"/>
      <c r="C978" s="96">
        <v>20</v>
      </c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AA978" s="17"/>
      <c r="AB978" s="69" t="s">
        <v>40</v>
      </c>
      <c r="AC978" s="96"/>
      <c r="AD978" s="17">
        <v>100</v>
      </c>
      <c r="AE978" s="17"/>
      <c r="AF978" s="17"/>
      <c r="AG978" s="17"/>
      <c r="AH978" s="17"/>
      <c r="AI978" s="17"/>
      <c r="AJ978" s="17"/>
      <c r="AK978" s="17"/>
      <c r="AL978" s="17"/>
      <c r="AM978" s="17"/>
      <c r="AN978" s="17"/>
      <c r="AO978" s="17"/>
      <c r="AP978" s="17"/>
      <c r="AQ978" s="17"/>
      <c r="AR978" s="17"/>
      <c r="AS978" s="17"/>
      <c r="AT978" s="17"/>
      <c r="AU978" s="17"/>
      <c r="AV978" s="17"/>
      <c r="AW978" t="s">
        <v>114</v>
      </c>
    </row>
    <row r="979" spans="1:49" s="143" customFormat="1" x14ac:dyDescent="0.3">
      <c r="A979" s="141"/>
      <c r="B979" s="142" t="s">
        <v>204</v>
      </c>
      <c r="C979" s="142"/>
      <c r="D979" s="141">
        <f>C978*AC979/AD980</f>
        <v>20</v>
      </c>
      <c r="E979" s="141">
        <f>C978*AD979/AD980</f>
        <v>20</v>
      </c>
      <c r="F979" s="141">
        <f>C978*AE979/AD980</f>
        <v>1</v>
      </c>
      <c r="G979" s="141">
        <f>C978*AF979/AD980</f>
        <v>6.2</v>
      </c>
      <c r="H979" s="141">
        <f>C978*AG979/AD980</f>
        <v>12</v>
      </c>
      <c r="I979" s="141">
        <f>C978*AH979/AD980</f>
        <v>108</v>
      </c>
      <c r="J979" s="141">
        <f>C978*AI979/AD980</f>
        <v>0</v>
      </c>
      <c r="K979" s="141">
        <f>C978*AJ979/AD980</f>
        <v>0</v>
      </c>
      <c r="L979" s="141">
        <f>C978*AK979/AD980</f>
        <v>0</v>
      </c>
      <c r="M979" s="141">
        <f>C978*AL979/AD980</f>
        <v>0</v>
      </c>
      <c r="N979" s="141">
        <f>C978*AM979/AD980</f>
        <v>0</v>
      </c>
      <c r="O979" s="141">
        <f>C978*AN979/AD980</f>
        <v>0</v>
      </c>
      <c r="P979" s="141">
        <f>C978*AO979/AD980</f>
        <v>0</v>
      </c>
      <c r="Q979" s="141">
        <f>C978*AP979/AD980</f>
        <v>0</v>
      </c>
      <c r="R979" s="141">
        <f>C978*AQ979/AD980</f>
        <v>0</v>
      </c>
      <c r="S979" s="141">
        <f>C978*AR979/AD980</f>
        <v>0</v>
      </c>
      <c r="T979" s="141">
        <f>C978*AS979/AD980</f>
        <v>0</v>
      </c>
      <c r="U979" s="141">
        <f>C978*AT979/AD980</f>
        <v>0</v>
      </c>
      <c r="V979" s="141">
        <f>C978*AU979/AD980</f>
        <v>0</v>
      </c>
      <c r="W979" s="141">
        <f>C978*AV979/AD980</f>
        <v>0</v>
      </c>
      <c r="X979" s="141" t="s">
        <v>114</v>
      </c>
      <c r="Y979" s="141">
        <v>46</v>
      </c>
      <c r="AA979" s="141"/>
      <c r="AB979" s="142" t="s">
        <v>204</v>
      </c>
      <c r="AC979" s="142">
        <v>100</v>
      </c>
      <c r="AD979" s="141">
        <v>100</v>
      </c>
      <c r="AE979" s="144">
        <v>5</v>
      </c>
      <c r="AF979" s="145">
        <v>31</v>
      </c>
      <c r="AG979" s="144">
        <v>60</v>
      </c>
      <c r="AH979" s="144">
        <v>540</v>
      </c>
      <c r="AI979" s="141"/>
      <c r="AJ979" s="141"/>
      <c r="AK979" s="141"/>
      <c r="AL979" s="141"/>
      <c r="AM979" s="141"/>
      <c r="AN979" s="141"/>
      <c r="AO979" s="141"/>
      <c r="AP979" s="141"/>
      <c r="AQ979" s="141"/>
      <c r="AR979" s="141"/>
      <c r="AS979" s="141"/>
      <c r="AT979" s="141"/>
      <c r="AU979" s="141"/>
      <c r="AV979" s="141"/>
    </row>
    <row r="980" spans="1:49" s="143" customFormat="1" x14ac:dyDescent="0.3">
      <c r="A980" s="141"/>
      <c r="B980" s="142"/>
      <c r="C980" s="142"/>
      <c r="D980" s="141"/>
      <c r="E980" s="141"/>
      <c r="F980" s="141"/>
      <c r="G980" s="141"/>
      <c r="H980" s="141"/>
      <c r="I980" s="141"/>
      <c r="J980" s="141"/>
      <c r="K980" s="141"/>
      <c r="L980" s="141"/>
      <c r="M980" s="141"/>
      <c r="N980" s="141"/>
      <c r="O980" s="141"/>
      <c r="P980" s="141"/>
      <c r="Q980" s="141"/>
      <c r="R980" s="141"/>
      <c r="S980" s="141"/>
      <c r="T980" s="141"/>
      <c r="U980" s="141"/>
      <c r="V980" s="141"/>
      <c r="W980" s="141"/>
      <c r="X980" s="141"/>
      <c r="Y980" s="141"/>
      <c r="AA980" s="141"/>
      <c r="AB980" s="142"/>
      <c r="AC980" s="142"/>
      <c r="AD980" s="141">
        <v>100</v>
      </c>
      <c r="AE980" s="144">
        <f>SUM(AE979)</f>
        <v>5</v>
      </c>
      <c r="AF980" s="144">
        <f t="shared" ref="AF980:AV980" si="832">SUM(AF979)</f>
        <v>31</v>
      </c>
      <c r="AG980" s="144">
        <f t="shared" si="832"/>
        <v>60</v>
      </c>
      <c r="AH980" s="144">
        <f t="shared" si="832"/>
        <v>540</v>
      </c>
      <c r="AI980" s="144">
        <f t="shared" si="832"/>
        <v>0</v>
      </c>
      <c r="AJ980" s="144">
        <f t="shared" si="832"/>
        <v>0</v>
      </c>
      <c r="AK980" s="144">
        <f t="shared" si="832"/>
        <v>0</v>
      </c>
      <c r="AL980" s="144">
        <f t="shared" si="832"/>
        <v>0</v>
      </c>
      <c r="AM980" s="144">
        <f t="shared" si="832"/>
        <v>0</v>
      </c>
      <c r="AN980" s="144">
        <f t="shared" si="832"/>
        <v>0</v>
      </c>
      <c r="AO980" s="144">
        <f t="shared" si="832"/>
        <v>0</v>
      </c>
      <c r="AP980" s="144">
        <f t="shared" si="832"/>
        <v>0</v>
      </c>
      <c r="AQ980" s="144">
        <f t="shared" si="832"/>
        <v>0</v>
      </c>
      <c r="AR980" s="144">
        <f t="shared" si="832"/>
        <v>0</v>
      </c>
      <c r="AS980" s="144">
        <f t="shared" si="832"/>
        <v>0</v>
      </c>
      <c r="AT980" s="144">
        <f t="shared" si="832"/>
        <v>0</v>
      </c>
      <c r="AU980" s="144">
        <f t="shared" si="832"/>
        <v>0</v>
      </c>
      <c r="AV980" s="144">
        <f t="shared" si="832"/>
        <v>0</v>
      </c>
    </row>
    <row r="981" spans="1:49" ht="18" x14ac:dyDescent="0.35">
      <c r="A981" s="110" t="s">
        <v>116</v>
      </c>
      <c r="B981" s="110"/>
      <c r="C981" s="119">
        <f>SUM(C975:C980)</f>
        <v>140</v>
      </c>
      <c r="D981" s="119">
        <f t="shared" ref="D981:E981" si="833">SUM(D975:D980)</f>
        <v>152</v>
      </c>
      <c r="E981" s="119">
        <f t="shared" si="833"/>
        <v>140</v>
      </c>
      <c r="F981" s="110">
        <f>SUM(F976:F980)</f>
        <v>1.48</v>
      </c>
      <c r="G981" s="110">
        <f t="shared" ref="G981:W981" si="834">SUM(G976:G980)</f>
        <v>6.5600000000000005</v>
      </c>
      <c r="H981" s="110">
        <f t="shared" si="834"/>
        <v>24.36</v>
      </c>
      <c r="I981" s="110">
        <f t="shared" si="834"/>
        <v>164.4</v>
      </c>
      <c r="J981" s="110">
        <f t="shared" si="834"/>
        <v>0</v>
      </c>
      <c r="K981" s="110">
        <f t="shared" si="834"/>
        <v>0</v>
      </c>
      <c r="L981" s="110">
        <f t="shared" si="834"/>
        <v>0</v>
      </c>
      <c r="M981" s="110">
        <f t="shared" si="834"/>
        <v>0</v>
      </c>
      <c r="N981" s="110">
        <f t="shared" si="834"/>
        <v>0</v>
      </c>
      <c r="O981" s="110">
        <f t="shared" si="834"/>
        <v>0</v>
      </c>
      <c r="P981" s="110">
        <f t="shared" si="834"/>
        <v>0</v>
      </c>
      <c r="Q981" s="110">
        <f t="shared" si="834"/>
        <v>0</v>
      </c>
      <c r="R981" s="110">
        <f t="shared" si="834"/>
        <v>0</v>
      </c>
      <c r="S981" s="110">
        <f t="shared" si="834"/>
        <v>0</v>
      </c>
      <c r="T981" s="110">
        <f t="shared" si="834"/>
        <v>0</v>
      </c>
      <c r="U981" s="110">
        <f t="shared" si="834"/>
        <v>0</v>
      </c>
      <c r="V981" s="110">
        <f t="shared" si="834"/>
        <v>0</v>
      </c>
      <c r="W981" s="110">
        <f t="shared" si="834"/>
        <v>0</v>
      </c>
      <c r="X981" s="110"/>
      <c r="Y981" s="110"/>
    </row>
    <row r="982" spans="1:49" x14ac:dyDescent="0.3">
      <c r="A982" s="17" t="s">
        <v>97</v>
      </c>
      <c r="B982" s="17"/>
      <c r="C982" s="92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</row>
    <row r="983" spans="1:49" x14ac:dyDescent="0.3">
      <c r="A983" s="17" t="s">
        <v>259</v>
      </c>
      <c r="B983" s="17"/>
      <c r="C983" s="92">
        <v>180</v>
      </c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 t="s">
        <v>260</v>
      </c>
      <c r="Y983" s="17">
        <v>68</v>
      </c>
      <c r="AA983" t="s">
        <v>259</v>
      </c>
      <c r="AW983" t="s">
        <v>260</v>
      </c>
    </row>
    <row r="984" spans="1:49" ht="15" customHeight="1" x14ac:dyDescent="0.3">
      <c r="A984" s="17"/>
      <c r="B984" s="70" t="s">
        <v>55</v>
      </c>
      <c r="C984" s="92"/>
      <c r="D984" s="17">
        <f>C$983*AC984/AD$993</f>
        <v>61.2</v>
      </c>
      <c r="E984" s="17">
        <f>C$983*AD984/AD$993</f>
        <v>45</v>
      </c>
      <c r="F984" s="17">
        <f>$C$983*AE984/$AD$993</f>
        <v>0.84599999999999997</v>
      </c>
      <c r="G984" s="17">
        <f t="shared" ref="G984:W992" si="835">$C$983*AF984/$AD$993</f>
        <v>0.16200000000000001</v>
      </c>
      <c r="H984" s="17">
        <f t="shared" si="835"/>
        <v>6.6779999999999999</v>
      </c>
      <c r="I984" s="17">
        <f t="shared" si="835"/>
        <v>31.518000000000001</v>
      </c>
      <c r="J984" s="17">
        <f t="shared" si="835"/>
        <v>3.9600000000000003E-2</v>
      </c>
      <c r="K984" s="17">
        <f t="shared" si="835"/>
        <v>2.5200000000000004E-2</v>
      </c>
      <c r="L984" s="17">
        <f t="shared" si="835"/>
        <v>0.81</v>
      </c>
      <c r="M984" s="17">
        <f t="shared" si="835"/>
        <v>0</v>
      </c>
      <c r="N984" s="17">
        <f t="shared" si="835"/>
        <v>3.6</v>
      </c>
      <c r="O984" s="17">
        <f t="shared" si="835"/>
        <v>1.71</v>
      </c>
      <c r="P984" s="17">
        <f t="shared" si="835"/>
        <v>212.22</v>
      </c>
      <c r="Q984" s="17">
        <f t="shared" si="835"/>
        <v>3.96</v>
      </c>
      <c r="R984" s="17">
        <f t="shared" si="835"/>
        <v>9</v>
      </c>
      <c r="S984" s="17">
        <f t="shared" si="835"/>
        <v>22.68</v>
      </c>
      <c r="T984" s="17">
        <f t="shared" si="835"/>
        <v>0.3528</v>
      </c>
      <c r="U984" s="17">
        <f t="shared" si="835"/>
        <v>2.34</v>
      </c>
      <c r="V984" s="17">
        <f t="shared" si="835"/>
        <v>0.10619999999999999</v>
      </c>
      <c r="W984" s="17">
        <f t="shared" si="835"/>
        <v>13.5</v>
      </c>
      <c r="X984" s="17"/>
      <c r="Y984" s="17"/>
      <c r="AB984" s="86" t="s">
        <v>55</v>
      </c>
      <c r="AC984" s="57">
        <v>340</v>
      </c>
      <c r="AD984" s="57">
        <v>250</v>
      </c>
      <c r="AE984" s="56">
        <v>4.7</v>
      </c>
      <c r="AF984" s="56">
        <v>0.9</v>
      </c>
      <c r="AG984" s="56">
        <v>37.1</v>
      </c>
      <c r="AH984" s="56">
        <v>175.1</v>
      </c>
      <c r="AI984" s="64">
        <v>0.22</v>
      </c>
      <c r="AJ984" s="64">
        <v>0.14000000000000001</v>
      </c>
      <c r="AK984" s="40">
        <v>4.5</v>
      </c>
      <c r="AL984" s="62">
        <v>0</v>
      </c>
      <c r="AM984" s="62">
        <v>20</v>
      </c>
      <c r="AN984" s="63">
        <v>9.5</v>
      </c>
      <c r="AO984" s="62">
        <v>1179</v>
      </c>
      <c r="AP984" s="62">
        <v>22</v>
      </c>
      <c r="AQ984" s="62">
        <v>50</v>
      </c>
      <c r="AR984" s="62">
        <v>126</v>
      </c>
      <c r="AS984" s="64">
        <v>1.96</v>
      </c>
      <c r="AT984" s="28">
        <v>13</v>
      </c>
      <c r="AU984" s="64">
        <v>0.59</v>
      </c>
      <c r="AV984" s="44">
        <v>75</v>
      </c>
    </row>
    <row r="985" spans="1:49" x14ac:dyDescent="0.3">
      <c r="A985" s="17"/>
      <c r="B985" s="70" t="s">
        <v>66</v>
      </c>
      <c r="C985" s="92"/>
      <c r="D985" s="17">
        <f t="shared" ref="D985:D992" si="836">C$983*AC985/AD$993</f>
        <v>14.4</v>
      </c>
      <c r="E985" s="17">
        <f t="shared" ref="E985:E992" si="837">C$983*AD985/AD$993</f>
        <v>14.4</v>
      </c>
      <c r="F985" s="17">
        <f t="shared" ref="F985:F992" si="838">$C$983*AE985/$AD$993</f>
        <v>2.7719999999999998</v>
      </c>
      <c r="G985" s="17">
        <f t="shared" si="835"/>
        <v>0.25199999999999995</v>
      </c>
      <c r="H985" s="17">
        <f t="shared" si="835"/>
        <v>6.48</v>
      </c>
      <c r="I985" s="17">
        <f t="shared" si="835"/>
        <v>39.33</v>
      </c>
      <c r="J985" s="17">
        <f t="shared" si="835"/>
        <v>8.4599999999999995E-2</v>
      </c>
      <c r="K985" s="17">
        <f t="shared" si="835"/>
        <v>1.7999999999999999E-2</v>
      </c>
      <c r="L985" s="17">
        <f t="shared" si="835"/>
        <v>0.17279999999999998</v>
      </c>
      <c r="M985" s="17">
        <f t="shared" si="835"/>
        <v>0</v>
      </c>
      <c r="N985" s="17">
        <f t="shared" si="835"/>
        <v>0</v>
      </c>
      <c r="O985" s="17">
        <f t="shared" si="835"/>
        <v>3.6180000000000003</v>
      </c>
      <c r="P985" s="17">
        <f t="shared" si="835"/>
        <v>104.4</v>
      </c>
      <c r="Q985" s="17">
        <f t="shared" si="835"/>
        <v>14.58</v>
      </c>
      <c r="R985" s="17">
        <f t="shared" si="835"/>
        <v>13.32</v>
      </c>
      <c r="S985" s="17">
        <f t="shared" si="835"/>
        <v>41.22</v>
      </c>
      <c r="T985" s="17">
        <f t="shared" si="835"/>
        <v>0.85140000000000005</v>
      </c>
      <c r="U985" s="17">
        <f t="shared" si="835"/>
        <v>0.73799999999999988</v>
      </c>
      <c r="V985" s="17">
        <f t="shared" si="835"/>
        <v>1.6596000000000002</v>
      </c>
      <c r="W985" s="17">
        <f t="shared" si="835"/>
        <v>4.32</v>
      </c>
      <c r="X985" s="17"/>
      <c r="Y985" s="17"/>
      <c r="AB985" s="86" t="s">
        <v>66</v>
      </c>
      <c r="AC985" s="57">
        <v>80</v>
      </c>
      <c r="AD985" s="57">
        <v>80</v>
      </c>
      <c r="AE985" s="56">
        <v>15.4</v>
      </c>
      <c r="AF985" s="56">
        <v>1.4</v>
      </c>
      <c r="AG985" s="57">
        <v>36</v>
      </c>
      <c r="AH985" s="56">
        <v>218.5</v>
      </c>
      <c r="AI985" s="64">
        <v>0.47</v>
      </c>
      <c r="AJ985" s="63">
        <v>0.1</v>
      </c>
      <c r="AK985" s="41">
        <v>0.96</v>
      </c>
      <c r="AL985" s="62">
        <v>0</v>
      </c>
      <c r="AM985" s="62">
        <v>0</v>
      </c>
      <c r="AN985" s="63">
        <v>20.100000000000001</v>
      </c>
      <c r="AO985" s="62">
        <v>580</v>
      </c>
      <c r="AP985" s="62">
        <v>81</v>
      </c>
      <c r="AQ985" s="62">
        <v>74</v>
      </c>
      <c r="AR985" s="62">
        <v>229</v>
      </c>
      <c r="AS985" s="64">
        <v>4.7300000000000004</v>
      </c>
      <c r="AT985" s="30">
        <v>4.0999999999999996</v>
      </c>
      <c r="AU985" s="64">
        <v>9.2200000000000006</v>
      </c>
      <c r="AV985" s="44">
        <v>24</v>
      </c>
    </row>
    <row r="986" spans="1:49" ht="15" customHeight="1" x14ac:dyDescent="0.3">
      <c r="A986" s="17"/>
      <c r="B986" s="70" t="s">
        <v>50</v>
      </c>
      <c r="C986" s="92"/>
      <c r="D986" s="17">
        <f t="shared" si="836"/>
        <v>9</v>
      </c>
      <c r="E986" s="17">
        <f t="shared" si="837"/>
        <v>7.2</v>
      </c>
      <c r="F986" s="17">
        <f t="shared" si="838"/>
        <v>0.09</v>
      </c>
      <c r="G986" s="17">
        <f t="shared" si="835"/>
        <v>1.7999999999999999E-2</v>
      </c>
      <c r="H986" s="17">
        <f t="shared" si="835"/>
        <v>0.54</v>
      </c>
      <c r="I986" s="17">
        <f t="shared" si="835"/>
        <v>2.6459999999999999</v>
      </c>
      <c r="J986" s="17">
        <f t="shared" si="835"/>
        <v>1.8E-3</v>
      </c>
      <c r="K986" s="17">
        <f t="shared" si="835"/>
        <v>1.8E-3</v>
      </c>
      <c r="L986" s="17">
        <f t="shared" si="835"/>
        <v>0</v>
      </c>
      <c r="M986" s="17">
        <f t="shared" si="835"/>
        <v>0</v>
      </c>
      <c r="N986" s="17">
        <f t="shared" si="835"/>
        <v>0.28799999999999998</v>
      </c>
      <c r="O986" s="17">
        <f t="shared" si="835"/>
        <v>0.21959999999999999</v>
      </c>
      <c r="P986" s="17">
        <f t="shared" si="835"/>
        <v>10.458</v>
      </c>
      <c r="Q986" s="17">
        <f t="shared" si="835"/>
        <v>1.98</v>
      </c>
      <c r="R986" s="17">
        <f t="shared" si="835"/>
        <v>0.88200000000000012</v>
      </c>
      <c r="S986" s="17">
        <f t="shared" si="835"/>
        <v>3.6</v>
      </c>
      <c r="T986" s="17">
        <f t="shared" si="835"/>
        <v>5.0400000000000007E-2</v>
      </c>
      <c r="U986" s="17">
        <f t="shared" si="835"/>
        <v>0.216</v>
      </c>
      <c r="V986" s="17">
        <f t="shared" si="835"/>
        <v>3.2399999999999998E-2</v>
      </c>
      <c r="W986" s="17">
        <f t="shared" si="835"/>
        <v>2.16</v>
      </c>
      <c r="X986" s="17"/>
      <c r="Y986" s="17"/>
      <c r="AB986" s="86" t="s">
        <v>50</v>
      </c>
      <c r="AC986" s="57">
        <v>50</v>
      </c>
      <c r="AD986" s="57">
        <v>40</v>
      </c>
      <c r="AE986" s="56">
        <v>0.5</v>
      </c>
      <c r="AF986" s="56">
        <v>0.1</v>
      </c>
      <c r="AG986" s="57">
        <v>3</v>
      </c>
      <c r="AH986" s="56">
        <v>14.7</v>
      </c>
      <c r="AI986" s="64">
        <v>0.01</v>
      </c>
      <c r="AJ986" s="64">
        <v>0.01</v>
      </c>
      <c r="AK986" s="28">
        <v>0</v>
      </c>
      <c r="AL986" s="62">
        <v>0</v>
      </c>
      <c r="AM986" s="63">
        <v>1.6</v>
      </c>
      <c r="AN986" s="64">
        <v>1.22</v>
      </c>
      <c r="AO986" s="63">
        <v>58.1</v>
      </c>
      <c r="AP986" s="62">
        <v>11</v>
      </c>
      <c r="AQ986" s="63">
        <v>4.9000000000000004</v>
      </c>
      <c r="AR986" s="62">
        <v>20</v>
      </c>
      <c r="AS986" s="64">
        <v>0.28000000000000003</v>
      </c>
      <c r="AT986" s="30">
        <v>1.2</v>
      </c>
      <c r="AU986" s="64">
        <v>0.18</v>
      </c>
      <c r="AV986" s="44">
        <v>12</v>
      </c>
    </row>
    <row r="987" spans="1:49" x14ac:dyDescent="0.3">
      <c r="A987" s="17"/>
      <c r="B987" s="70" t="s">
        <v>51</v>
      </c>
      <c r="C987" s="92"/>
      <c r="D987" s="17">
        <f t="shared" si="836"/>
        <v>9</v>
      </c>
      <c r="E987" s="17">
        <f t="shared" si="837"/>
        <v>7.2</v>
      </c>
      <c r="F987" s="17">
        <f t="shared" si="838"/>
        <v>0.09</v>
      </c>
      <c r="G987" s="17">
        <f t="shared" si="835"/>
        <v>0</v>
      </c>
      <c r="H987" s="17">
        <f t="shared" si="835"/>
        <v>0.45</v>
      </c>
      <c r="I987" s="17">
        <f t="shared" si="835"/>
        <v>2.214</v>
      </c>
      <c r="J987" s="17">
        <f t="shared" si="835"/>
        <v>3.5999999999999999E-3</v>
      </c>
      <c r="K987" s="17">
        <f t="shared" si="835"/>
        <v>3.5999999999999999E-3</v>
      </c>
      <c r="L987" s="17">
        <f t="shared" si="835"/>
        <v>86.4</v>
      </c>
      <c r="M987" s="17">
        <f t="shared" si="835"/>
        <v>0</v>
      </c>
      <c r="N987" s="17">
        <f t="shared" si="835"/>
        <v>0.14399999999999999</v>
      </c>
      <c r="O987" s="17">
        <f t="shared" si="835"/>
        <v>1.1484000000000001</v>
      </c>
      <c r="P987" s="17">
        <f t="shared" si="835"/>
        <v>11.952000000000002</v>
      </c>
      <c r="Q987" s="17">
        <f t="shared" si="835"/>
        <v>1.71</v>
      </c>
      <c r="R987" s="17">
        <f t="shared" si="835"/>
        <v>2.34</v>
      </c>
      <c r="S987" s="17">
        <f t="shared" si="835"/>
        <v>3.42</v>
      </c>
      <c r="T987" s="17">
        <f t="shared" si="835"/>
        <v>4.3199999999999995E-2</v>
      </c>
      <c r="U987" s="17">
        <f t="shared" si="835"/>
        <v>0.36</v>
      </c>
      <c r="V987" s="17">
        <f t="shared" si="835"/>
        <v>7.1999999999999998E-3</v>
      </c>
      <c r="W987" s="17">
        <f t="shared" si="835"/>
        <v>3.96</v>
      </c>
      <c r="X987" s="17"/>
      <c r="Y987" s="17"/>
      <c r="AB987" s="86" t="s">
        <v>51</v>
      </c>
      <c r="AC987" s="57">
        <v>50</v>
      </c>
      <c r="AD987" s="57">
        <v>40</v>
      </c>
      <c r="AE987" s="56">
        <v>0.5</v>
      </c>
      <c r="AF987" s="57">
        <v>0</v>
      </c>
      <c r="AG987" s="56">
        <v>2.5</v>
      </c>
      <c r="AH987" s="56">
        <v>12.3</v>
      </c>
      <c r="AI987" s="64">
        <v>0.02</v>
      </c>
      <c r="AJ987" s="64">
        <v>0.02</v>
      </c>
      <c r="AK987" s="42">
        <v>480</v>
      </c>
      <c r="AL987" s="62">
        <v>0</v>
      </c>
      <c r="AM987" s="63">
        <v>0.8</v>
      </c>
      <c r="AN987" s="64">
        <v>6.38</v>
      </c>
      <c r="AO987" s="63">
        <v>66.400000000000006</v>
      </c>
      <c r="AP987" s="63">
        <v>9.5</v>
      </c>
      <c r="AQ987" s="62">
        <v>13</v>
      </c>
      <c r="AR987" s="62">
        <v>19</v>
      </c>
      <c r="AS987" s="64">
        <v>0.24</v>
      </c>
      <c r="AT987" s="28">
        <v>2</v>
      </c>
      <c r="AU987" s="64">
        <v>0.04</v>
      </c>
      <c r="AV987" s="44">
        <v>22</v>
      </c>
    </row>
    <row r="988" spans="1:49" ht="15" customHeight="1" x14ac:dyDescent="0.3">
      <c r="A988" s="17"/>
      <c r="B988" s="70" t="s">
        <v>60</v>
      </c>
      <c r="C988" s="92"/>
      <c r="D988" s="17">
        <f t="shared" si="836"/>
        <v>2.25</v>
      </c>
      <c r="E988" s="17">
        <f t="shared" si="837"/>
        <v>1.8</v>
      </c>
      <c r="F988" s="17">
        <f t="shared" si="838"/>
        <v>1.7999999999999999E-2</v>
      </c>
      <c r="G988" s="17">
        <f t="shared" si="835"/>
        <v>1.7999999999999999E-2</v>
      </c>
      <c r="H988" s="17">
        <f t="shared" si="835"/>
        <v>0.16200000000000001</v>
      </c>
      <c r="I988" s="17">
        <f t="shared" si="835"/>
        <v>0.84599999999999997</v>
      </c>
      <c r="J988" s="17">
        <f t="shared" si="835"/>
        <v>1.8E-3</v>
      </c>
      <c r="K988" s="17">
        <f t="shared" si="835"/>
        <v>1.8E-3</v>
      </c>
      <c r="L988" s="17">
        <f t="shared" si="835"/>
        <v>2.1599999999999998E-2</v>
      </c>
      <c r="M988" s="17">
        <f t="shared" si="835"/>
        <v>0</v>
      </c>
      <c r="N988" s="17">
        <f t="shared" si="835"/>
        <v>0.25199999999999995</v>
      </c>
      <c r="O988" s="17">
        <f t="shared" si="835"/>
        <v>0.10979999999999999</v>
      </c>
      <c r="P988" s="17">
        <f t="shared" si="835"/>
        <v>5.1120000000000001</v>
      </c>
      <c r="Q988" s="17">
        <f t="shared" si="835"/>
        <v>0.9</v>
      </c>
      <c r="R988" s="17">
        <f t="shared" si="835"/>
        <v>0.34200000000000003</v>
      </c>
      <c r="S988" s="17">
        <f t="shared" si="835"/>
        <v>1.1519999999999999</v>
      </c>
      <c r="T988" s="17">
        <f t="shared" si="835"/>
        <v>1.0799999999999999E-2</v>
      </c>
      <c r="U988" s="17">
        <f t="shared" si="835"/>
        <v>0</v>
      </c>
      <c r="V988" s="17">
        <f t="shared" si="835"/>
        <v>1.8E-3</v>
      </c>
      <c r="W988" s="17">
        <f t="shared" si="835"/>
        <v>1.98</v>
      </c>
      <c r="X988" s="17"/>
      <c r="Y988" s="17"/>
      <c r="AB988" s="86" t="s">
        <v>60</v>
      </c>
      <c r="AC988" s="56">
        <v>12.5</v>
      </c>
      <c r="AD988" s="57">
        <v>10</v>
      </c>
      <c r="AE988" s="56">
        <v>0.1</v>
      </c>
      <c r="AF988" s="56">
        <v>0.1</v>
      </c>
      <c r="AG988" s="56">
        <v>0.9</v>
      </c>
      <c r="AH988" s="56">
        <v>4.7</v>
      </c>
      <c r="AI988" s="64">
        <v>0.01</v>
      </c>
      <c r="AJ988" s="64">
        <v>0.01</v>
      </c>
      <c r="AK988" s="41">
        <v>0.12</v>
      </c>
      <c r="AL988" s="62">
        <v>0</v>
      </c>
      <c r="AM988" s="63">
        <v>1.4</v>
      </c>
      <c r="AN988" s="64">
        <v>0.61</v>
      </c>
      <c r="AO988" s="63">
        <v>28.4</v>
      </c>
      <c r="AP988" s="62">
        <v>5</v>
      </c>
      <c r="AQ988" s="63">
        <v>1.9</v>
      </c>
      <c r="AR988" s="63">
        <v>6.4</v>
      </c>
      <c r="AS988" s="64">
        <v>0.06</v>
      </c>
      <c r="AT988" s="28">
        <v>0</v>
      </c>
      <c r="AU988" s="64">
        <v>0.01</v>
      </c>
      <c r="AV988" s="44">
        <v>11</v>
      </c>
    </row>
    <row r="989" spans="1:49" ht="15" customHeight="1" x14ac:dyDescent="0.3">
      <c r="A989" s="17"/>
      <c r="B989" s="70" t="s">
        <v>46</v>
      </c>
      <c r="C989" s="92"/>
      <c r="D989" s="17">
        <f t="shared" si="836"/>
        <v>3.6</v>
      </c>
      <c r="E989" s="17">
        <f t="shared" si="837"/>
        <v>3.6</v>
      </c>
      <c r="F989" s="17">
        <f t="shared" si="838"/>
        <v>0</v>
      </c>
      <c r="G989" s="17">
        <f t="shared" si="835"/>
        <v>3.1680000000000006</v>
      </c>
      <c r="H989" s="17">
        <f t="shared" si="835"/>
        <v>0</v>
      </c>
      <c r="I989" s="17">
        <f t="shared" si="835"/>
        <v>28.475999999999996</v>
      </c>
      <c r="J989" s="17">
        <f t="shared" si="835"/>
        <v>0</v>
      </c>
      <c r="K989" s="17">
        <f t="shared" si="835"/>
        <v>0</v>
      </c>
      <c r="L989" s="17">
        <f t="shared" si="835"/>
        <v>0</v>
      </c>
      <c r="M989" s="17">
        <f t="shared" si="835"/>
        <v>0</v>
      </c>
      <c r="N989" s="17">
        <f t="shared" si="835"/>
        <v>0</v>
      </c>
      <c r="O989" s="17">
        <f t="shared" si="835"/>
        <v>0</v>
      </c>
      <c r="P989" s="17">
        <f t="shared" si="835"/>
        <v>0</v>
      </c>
      <c r="Q989" s="17">
        <f t="shared" si="835"/>
        <v>0</v>
      </c>
      <c r="R989" s="17">
        <f t="shared" si="835"/>
        <v>0</v>
      </c>
      <c r="S989" s="17">
        <f t="shared" si="835"/>
        <v>7.1999999999999995E-2</v>
      </c>
      <c r="T989" s="17">
        <f t="shared" si="835"/>
        <v>0</v>
      </c>
      <c r="U989" s="17">
        <f t="shared" si="835"/>
        <v>0</v>
      </c>
      <c r="V989" s="17">
        <f t="shared" si="835"/>
        <v>0</v>
      </c>
      <c r="W989" s="17">
        <f t="shared" si="835"/>
        <v>0</v>
      </c>
      <c r="X989" s="17"/>
      <c r="Y989" s="17"/>
      <c r="AB989" s="86" t="s">
        <v>46</v>
      </c>
      <c r="AC989" s="57">
        <v>20</v>
      </c>
      <c r="AD989" s="57">
        <v>20</v>
      </c>
      <c r="AE989" s="57">
        <v>0</v>
      </c>
      <c r="AF989" s="56">
        <v>17.600000000000001</v>
      </c>
      <c r="AG989" s="57">
        <v>0</v>
      </c>
      <c r="AH989" s="56">
        <v>158.19999999999999</v>
      </c>
      <c r="AI989" s="62">
        <v>0</v>
      </c>
      <c r="AJ989" s="62">
        <v>0</v>
      </c>
      <c r="AK989" s="28">
        <v>0</v>
      </c>
      <c r="AL989" s="62">
        <v>0</v>
      </c>
      <c r="AM989" s="62">
        <v>0</v>
      </c>
      <c r="AN989" s="62">
        <v>0</v>
      </c>
      <c r="AO989" s="62">
        <v>0</v>
      </c>
      <c r="AP989" s="62">
        <v>0</v>
      </c>
      <c r="AQ989" s="62">
        <v>0</v>
      </c>
      <c r="AR989" s="63">
        <v>0.4</v>
      </c>
      <c r="AS989" s="62">
        <v>0</v>
      </c>
      <c r="AT989" s="28">
        <v>0</v>
      </c>
      <c r="AU989" s="62">
        <v>0</v>
      </c>
      <c r="AV989" s="28">
        <v>0</v>
      </c>
    </row>
    <row r="990" spans="1:49" ht="15" customHeight="1" x14ac:dyDescent="0.3">
      <c r="A990" s="17"/>
      <c r="B990" s="70" t="s">
        <v>58</v>
      </c>
      <c r="C990" s="92"/>
      <c r="D990" s="17">
        <f t="shared" si="836"/>
        <v>3.5999999999999997E-2</v>
      </c>
      <c r="E990" s="17">
        <f t="shared" si="837"/>
        <v>3.5999999999999997E-2</v>
      </c>
      <c r="F990" s="17">
        <f t="shared" si="838"/>
        <v>0</v>
      </c>
      <c r="G990" s="17">
        <f t="shared" si="835"/>
        <v>0</v>
      </c>
      <c r="H990" s="17">
        <f t="shared" si="835"/>
        <v>1.7999999999999999E-2</v>
      </c>
      <c r="I990" s="17">
        <f t="shared" si="835"/>
        <v>0.09</v>
      </c>
      <c r="J990" s="17">
        <f t="shared" si="835"/>
        <v>0</v>
      </c>
      <c r="K990" s="17">
        <f t="shared" si="835"/>
        <v>0</v>
      </c>
      <c r="L990" s="17">
        <f t="shared" si="835"/>
        <v>6.6599999999999993E-2</v>
      </c>
      <c r="M990" s="17">
        <f t="shared" si="835"/>
        <v>0</v>
      </c>
      <c r="N990" s="17">
        <f t="shared" si="835"/>
        <v>7.1999999999999998E-3</v>
      </c>
      <c r="O990" s="17">
        <f t="shared" si="835"/>
        <v>5.3999999999999994E-3</v>
      </c>
      <c r="P990" s="17">
        <f t="shared" si="835"/>
        <v>0.15840000000000001</v>
      </c>
      <c r="Q990" s="17">
        <f t="shared" si="835"/>
        <v>0.27</v>
      </c>
      <c r="R990" s="17">
        <f t="shared" si="835"/>
        <v>3.5999999999999997E-2</v>
      </c>
      <c r="S990" s="17">
        <f t="shared" si="835"/>
        <v>3.5999999999999997E-2</v>
      </c>
      <c r="T990" s="17">
        <f t="shared" si="835"/>
        <v>1.2600000000000002E-2</v>
      </c>
      <c r="U990" s="17">
        <f t="shared" si="835"/>
        <v>0</v>
      </c>
      <c r="V990" s="17">
        <f t="shared" si="835"/>
        <v>0</v>
      </c>
      <c r="W990" s="17">
        <f t="shared" si="835"/>
        <v>0</v>
      </c>
      <c r="X990" s="17"/>
      <c r="Y990" s="17"/>
      <c r="AB990" s="86" t="s">
        <v>58</v>
      </c>
      <c r="AC990" s="56">
        <v>0.2</v>
      </c>
      <c r="AD990" s="56">
        <v>0.2</v>
      </c>
      <c r="AE990" s="57">
        <v>0</v>
      </c>
      <c r="AF990" s="57">
        <v>0</v>
      </c>
      <c r="AG990" s="56">
        <v>0.1</v>
      </c>
      <c r="AH990" s="56">
        <v>0.5</v>
      </c>
      <c r="AI990" s="62">
        <v>0</v>
      </c>
      <c r="AJ990" s="62">
        <v>0</v>
      </c>
      <c r="AK990" s="41">
        <v>0.37</v>
      </c>
      <c r="AL990" s="62">
        <v>0</v>
      </c>
      <c r="AM990" s="64">
        <v>0.04</v>
      </c>
      <c r="AN990" s="64">
        <v>0.03</v>
      </c>
      <c r="AO990" s="64">
        <v>0.88</v>
      </c>
      <c r="AP990" s="63">
        <v>1.5</v>
      </c>
      <c r="AQ990" s="63">
        <v>0.2</v>
      </c>
      <c r="AR990" s="63">
        <v>0.2</v>
      </c>
      <c r="AS990" s="64">
        <v>7.0000000000000007E-2</v>
      </c>
      <c r="AT990" s="28">
        <v>0</v>
      </c>
      <c r="AU990" s="62">
        <v>0</v>
      </c>
      <c r="AV990" s="28">
        <v>0</v>
      </c>
    </row>
    <row r="991" spans="1:49" ht="15" customHeight="1" x14ac:dyDescent="0.3">
      <c r="A991" s="17"/>
      <c r="B991" s="70" t="s">
        <v>38</v>
      </c>
      <c r="C991" s="92"/>
      <c r="D991" s="17">
        <f t="shared" si="836"/>
        <v>0.27</v>
      </c>
      <c r="E991" s="17">
        <f t="shared" si="837"/>
        <v>0.27</v>
      </c>
      <c r="F991" s="17">
        <f t="shared" si="838"/>
        <v>0</v>
      </c>
      <c r="G991" s="17">
        <f t="shared" si="835"/>
        <v>0</v>
      </c>
      <c r="H991" s="17">
        <f t="shared" si="835"/>
        <v>0</v>
      </c>
      <c r="I991" s="17">
        <f t="shared" si="835"/>
        <v>0</v>
      </c>
      <c r="J991" s="17">
        <f t="shared" si="835"/>
        <v>0</v>
      </c>
      <c r="K991" s="17">
        <f t="shared" si="835"/>
        <v>0</v>
      </c>
      <c r="L991" s="17">
        <f t="shared" si="835"/>
        <v>0</v>
      </c>
      <c r="M991" s="17">
        <f t="shared" si="835"/>
        <v>0</v>
      </c>
      <c r="N991" s="17">
        <f t="shared" si="835"/>
        <v>0</v>
      </c>
      <c r="O991" s="17">
        <f t="shared" si="835"/>
        <v>79.38</v>
      </c>
      <c r="P991" s="17">
        <f t="shared" si="835"/>
        <v>1.9800000000000002E-2</v>
      </c>
      <c r="Q991" s="17">
        <f t="shared" si="835"/>
        <v>0.88200000000000012</v>
      </c>
      <c r="R991" s="17">
        <f t="shared" si="835"/>
        <v>5.3999999999999999E-2</v>
      </c>
      <c r="S991" s="17">
        <f t="shared" si="835"/>
        <v>0.18</v>
      </c>
      <c r="T991" s="17">
        <f t="shared" si="835"/>
        <v>7.1999999999999998E-3</v>
      </c>
      <c r="U991" s="17">
        <f t="shared" si="835"/>
        <v>10.8</v>
      </c>
      <c r="V991" s="17">
        <f t="shared" si="835"/>
        <v>0</v>
      </c>
      <c r="W991" s="17">
        <f t="shared" si="835"/>
        <v>0</v>
      </c>
      <c r="X991" s="17"/>
      <c r="Y991" s="17"/>
      <c r="AB991" s="86" t="s">
        <v>38</v>
      </c>
      <c r="AC991" s="56">
        <v>1.5</v>
      </c>
      <c r="AD991" s="56">
        <v>1.5</v>
      </c>
      <c r="AE991" s="57">
        <v>0</v>
      </c>
      <c r="AF991" s="57">
        <v>0</v>
      </c>
      <c r="AG991" s="57">
        <v>0</v>
      </c>
      <c r="AH991" s="57">
        <v>0</v>
      </c>
      <c r="AI991" s="62">
        <v>0</v>
      </c>
      <c r="AJ991" s="62">
        <v>0</v>
      </c>
      <c r="AK991" s="28">
        <v>0</v>
      </c>
      <c r="AL991" s="62">
        <v>0</v>
      </c>
      <c r="AM991" s="62">
        <v>0</v>
      </c>
      <c r="AN991" s="62">
        <v>441</v>
      </c>
      <c r="AO991" s="64">
        <v>0.11</v>
      </c>
      <c r="AP991" s="63">
        <v>4.9000000000000004</v>
      </c>
      <c r="AQ991" s="63">
        <v>0.3</v>
      </c>
      <c r="AR991" s="62">
        <v>1</v>
      </c>
      <c r="AS991" s="64">
        <v>0.04</v>
      </c>
      <c r="AT991" s="28">
        <v>60</v>
      </c>
      <c r="AU991" s="62">
        <v>0</v>
      </c>
      <c r="AV991" s="28">
        <v>0</v>
      </c>
    </row>
    <row r="992" spans="1:49" x14ac:dyDescent="0.3">
      <c r="A992" s="17"/>
      <c r="B992" s="176" t="s">
        <v>162</v>
      </c>
      <c r="C992" s="92"/>
      <c r="D992" s="17">
        <f t="shared" si="836"/>
        <v>117</v>
      </c>
      <c r="E992" s="17">
        <f t="shared" si="837"/>
        <v>117</v>
      </c>
      <c r="F992" s="17">
        <f t="shared" si="838"/>
        <v>2.1960000000000002</v>
      </c>
      <c r="G992" s="17">
        <f t="shared" si="835"/>
        <v>0.52200000000000002</v>
      </c>
      <c r="H992" s="17">
        <f t="shared" si="835"/>
        <v>0.32400000000000001</v>
      </c>
      <c r="I992" s="17">
        <f t="shared" si="835"/>
        <v>14.706</v>
      </c>
      <c r="J992" s="17">
        <f t="shared" si="835"/>
        <v>0</v>
      </c>
      <c r="K992" s="17">
        <f t="shared" si="835"/>
        <v>0</v>
      </c>
      <c r="L992" s="17">
        <f t="shared" si="835"/>
        <v>0</v>
      </c>
      <c r="M992" s="17">
        <f t="shared" si="835"/>
        <v>0</v>
      </c>
      <c r="N992" s="17">
        <f t="shared" si="835"/>
        <v>0</v>
      </c>
      <c r="O992" s="17">
        <f t="shared" si="835"/>
        <v>0</v>
      </c>
      <c r="P992" s="17">
        <f t="shared" si="835"/>
        <v>0</v>
      </c>
      <c r="Q992" s="17">
        <f t="shared" si="835"/>
        <v>0</v>
      </c>
      <c r="R992" s="17">
        <f t="shared" si="835"/>
        <v>0</v>
      </c>
      <c r="S992" s="17">
        <f t="shared" si="835"/>
        <v>0</v>
      </c>
      <c r="T992" s="17">
        <f t="shared" si="835"/>
        <v>0</v>
      </c>
      <c r="U992" s="17">
        <f t="shared" si="835"/>
        <v>0</v>
      </c>
      <c r="V992" s="17">
        <f t="shared" si="835"/>
        <v>0</v>
      </c>
      <c r="W992" s="17">
        <f t="shared" si="835"/>
        <v>0</v>
      </c>
      <c r="X992" s="17"/>
      <c r="Y992" s="17"/>
      <c r="AB992" s="86" t="s">
        <v>62</v>
      </c>
      <c r="AC992" s="57">
        <v>650</v>
      </c>
      <c r="AD992" s="57">
        <v>650</v>
      </c>
      <c r="AE992" s="56">
        <v>12.2</v>
      </c>
      <c r="AF992" s="56">
        <v>2.9</v>
      </c>
      <c r="AG992" s="56">
        <v>1.8</v>
      </c>
      <c r="AH992" s="56">
        <v>81.7</v>
      </c>
      <c r="AI992" s="62">
        <v>0</v>
      </c>
      <c r="AJ992" s="62">
        <v>0</v>
      </c>
      <c r="AK992" s="28">
        <v>0</v>
      </c>
      <c r="AL992" s="62">
        <v>0</v>
      </c>
      <c r="AM992" s="62">
        <v>0</v>
      </c>
      <c r="AN992" s="62">
        <v>0</v>
      </c>
      <c r="AO992" s="62">
        <v>0</v>
      </c>
      <c r="AP992" s="62">
        <v>0</v>
      </c>
      <c r="AQ992" s="62">
        <v>0</v>
      </c>
      <c r="AR992" s="62">
        <v>0</v>
      </c>
      <c r="AS992" s="62">
        <v>0</v>
      </c>
      <c r="AT992" s="28">
        <v>0</v>
      </c>
      <c r="AU992" s="62">
        <v>0</v>
      </c>
      <c r="AV992" s="28">
        <v>0</v>
      </c>
    </row>
    <row r="993" spans="1:49" x14ac:dyDescent="0.3">
      <c r="A993" s="17"/>
      <c r="B993" s="69" t="s">
        <v>40</v>
      </c>
      <c r="C993" s="92"/>
      <c r="D993" s="17"/>
      <c r="E993" s="17"/>
      <c r="F993" s="17">
        <f>SUM(F984:F992)</f>
        <v>6.0119999999999996</v>
      </c>
      <c r="G993" s="17">
        <f t="shared" ref="G993:W993" si="839">SUM(G984:G992)</f>
        <v>4.1400000000000006</v>
      </c>
      <c r="H993" s="17">
        <f t="shared" si="839"/>
        <v>14.652000000000001</v>
      </c>
      <c r="I993" s="17">
        <f t="shared" si="839"/>
        <v>119.82600000000001</v>
      </c>
      <c r="J993" s="17">
        <f t="shared" si="839"/>
        <v>0.13139999999999999</v>
      </c>
      <c r="K993" s="17">
        <f t="shared" si="839"/>
        <v>5.0400000000000007E-2</v>
      </c>
      <c r="L993" s="17">
        <f t="shared" si="839"/>
        <v>87.471000000000004</v>
      </c>
      <c r="M993" s="17">
        <f t="shared" si="839"/>
        <v>0</v>
      </c>
      <c r="N993" s="17">
        <f t="shared" si="839"/>
        <v>4.2911999999999999</v>
      </c>
      <c r="O993" s="17">
        <f t="shared" si="839"/>
        <v>86.191199999999995</v>
      </c>
      <c r="P993" s="17">
        <f t="shared" si="839"/>
        <v>344.3202</v>
      </c>
      <c r="Q993" s="17">
        <f t="shared" si="839"/>
        <v>24.282</v>
      </c>
      <c r="R993" s="17">
        <f t="shared" si="839"/>
        <v>25.974</v>
      </c>
      <c r="S993" s="17">
        <f t="shared" si="839"/>
        <v>72.360000000000014</v>
      </c>
      <c r="T993" s="17">
        <f t="shared" si="839"/>
        <v>1.3284</v>
      </c>
      <c r="U993" s="17">
        <f t="shared" si="839"/>
        <v>14.454000000000001</v>
      </c>
      <c r="V993" s="17">
        <f t="shared" si="839"/>
        <v>1.8072000000000004</v>
      </c>
      <c r="W993" s="17">
        <f t="shared" si="839"/>
        <v>25.92</v>
      </c>
      <c r="X993" s="17"/>
      <c r="Y993" s="17"/>
      <c r="AB993" s="87" t="s">
        <v>40</v>
      </c>
      <c r="AC993" s="59"/>
      <c r="AD993" s="60">
        <v>1000</v>
      </c>
      <c r="AE993" s="61">
        <v>33.4</v>
      </c>
      <c r="AF993" s="60">
        <v>23</v>
      </c>
      <c r="AG993" s="61">
        <v>81.400000000000006</v>
      </c>
      <c r="AH993" s="61">
        <v>665.7</v>
      </c>
      <c r="AI993" s="65">
        <v>0.73</v>
      </c>
      <c r="AJ993" s="65">
        <v>0.28000000000000003</v>
      </c>
      <c r="AK993" s="33">
        <v>486</v>
      </c>
      <c r="AL993" s="66">
        <v>0</v>
      </c>
      <c r="AM993" s="83">
        <v>23.8</v>
      </c>
      <c r="AN993" s="66">
        <v>479</v>
      </c>
      <c r="AO993" s="66">
        <v>1912</v>
      </c>
      <c r="AP993" s="66">
        <v>135</v>
      </c>
      <c r="AQ993" s="66">
        <v>145</v>
      </c>
      <c r="AR993" s="66">
        <v>402</v>
      </c>
      <c r="AS993" s="65">
        <v>7.38</v>
      </c>
      <c r="AT993" s="32">
        <v>80</v>
      </c>
      <c r="AU993" s="66">
        <v>10</v>
      </c>
      <c r="AV993" s="45">
        <v>144</v>
      </c>
    </row>
    <row r="994" spans="1:49" s="91" customFormat="1" x14ac:dyDescent="0.3">
      <c r="A994" s="92"/>
      <c r="B994" s="96"/>
      <c r="C994" s="92"/>
      <c r="D994" s="92"/>
      <c r="E994" s="92"/>
      <c r="F994" s="92"/>
      <c r="G994" s="92"/>
      <c r="H994" s="92"/>
      <c r="I994" s="92"/>
      <c r="J994" s="92"/>
      <c r="K994" s="92"/>
      <c r="L994" s="92"/>
      <c r="M994" s="92"/>
      <c r="N994" s="92"/>
      <c r="O994" s="92"/>
      <c r="P994" s="92"/>
      <c r="Q994" s="92"/>
      <c r="R994" s="92"/>
      <c r="S994" s="92"/>
      <c r="T994" s="92"/>
      <c r="U994" s="92"/>
      <c r="V994" s="92"/>
      <c r="W994" s="92"/>
      <c r="X994" s="92"/>
      <c r="Y994" s="92"/>
      <c r="AB994" s="108"/>
      <c r="AC994" s="240"/>
      <c r="AD994" s="241"/>
      <c r="AE994" s="242"/>
      <c r="AF994" s="241"/>
      <c r="AG994" s="242"/>
      <c r="AH994" s="242"/>
      <c r="AI994" s="243"/>
      <c r="AJ994" s="243"/>
      <c r="AK994" s="244"/>
      <c r="AL994" s="245"/>
      <c r="AM994" s="246"/>
      <c r="AN994" s="245"/>
      <c r="AO994" s="245"/>
      <c r="AP994" s="245"/>
      <c r="AQ994" s="245"/>
      <c r="AR994" s="245"/>
      <c r="AS994" s="243"/>
      <c r="AT994" s="247"/>
      <c r="AU994" s="245"/>
      <c r="AV994" s="248"/>
    </row>
    <row r="995" spans="1:49" s="91" customFormat="1" x14ac:dyDescent="0.3">
      <c r="A995" s="92"/>
      <c r="B995" s="96"/>
      <c r="C995" s="92"/>
      <c r="D995" s="92"/>
      <c r="E995" s="92"/>
      <c r="F995" s="92"/>
      <c r="G995" s="92"/>
      <c r="H995" s="92"/>
      <c r="I995" s="92"/>
      <c r="J995" s="92"/>
      <c r="K995" s="92"/>
      <c r="L995" s="92"/>
      <c r="M995" s="92"/>
      <c r="N995" s="92"/>
      <c r="O995" s="92"/>
      <c r="P995" s="92"/>
      <c r="Q995" s="92"/>
      <c r="R995" s="92"/>
      <c r="S995" s="92"/>
      <c r="T995" s="92"/>
      <c r="U995" s="92"/>
      <c r="V995" s="92"/>
      <c r="W995" s="92"/>
      <c r="X995" s="92"/>
      <c r="Y995" s="92"/>
      <c r="AB995" s="108"/>
      <c r="AC995" s="240"/>
      <c r="AD995" s="241"/>
      <c r="AE995" s="242"/>
      <c r="AF995" s="241"/>
      <c r="AG995" s="242"/>
      <c r="AH995" s="242"/>
      <c r="AI995" s="243"/>
      <c r="AJ995" s="243"/>
      <c r="AK995" s="244"/>
      <c r="AL995" s="245"/>
      <c r="AM995" s="246"/>
      <c r="AN995" s="245"/>
      <c r="AO995" s="245"/>
      <c r="AP995" s="245"/>
      <c r="AQ995" s="245"/>
      <c r="AR995" s="245"/>
      <c r="AS995" s="243"/>
      <c r="AT995" s="247"/>
      <c r="AU995" s="245"/>
      <c r="AV995" s="248"/>
    </row>
    <row r="996" spans="1:49" s="91" customFormat="1" x14ac:dyDescent="0.3">
      <c r="A996" s="92"/>
      <c r="B996" s="96"/>
      <c r="C996" s="92"/>
      <c r="D996" s="92"/>
      <c r="E996" s="92"/>
      <c r="F996" s="92"/>
      <c r="G996" s="92"/>
      <c r="H996" s="92"/>
      <c r="I996" s="92"/>
      <c r="J996" s="92"/>
      <c r="K996" s="92"/>
      <c r="L996" s="92"/>
      <c r="M996" s="92"/>
      <c r="N996" s="92"/>
      <c r="O996" s="92"/>
      <c r="P996" s="92"/>
      <c r="Q996" s="92"/>
      <c r="R996" s="92"/>
      <c r="S996" s="92"/>
      <c r="T996" s="92"/>
      <c r="U996" s="92"/>
      <c r="V996" s="92"/>
      <c r="W996" s="92"/>
      <c r="X996" s="92"/>
      <c r="Y996" s="92"/>
      <c r="AB996" s="108"/>
      <c r="AC996" s="240"/>
      <c r="AD996" s="241"/>
      <c r="AE996" s="242"/>
      <c r="AF996" s="241"/>
      <c r="AG996" s="242"/>
      <c r="AH996" s="242"/>
      <c r="AI996" s="243"/>
      <c r="AJ996" s="243"/>
      <c r="AK996" s="244"/>
      <c r="AL996" s="245"/>
      <c r="AM996" s="246"/>
      <c r="AN996" s="245"/>
      <c r="AO996" s="245"/>
      <c r="AP996" s="245"/>
      <c r="AQ996" s="245"/>
      <c r="AR996" s="245"/>
      <c r="AS996" s="243"/>
      <c r="AT996" s="247"/>
      <c r="AU996" s="245"/>
      <c r="AV996" s="248"/>
    </row>
    <row r="997" spans="1:49" s="91" customFormat="1" x14ac:dyDescent="0.3">
      <c r="A997" s="92"/>
      <c r="B997" s="96"/>
      <c r="C997" s="92"/>
      <c r="D997" s="92"/>
      <c r="E997" s="92"/>
      <c r="F997" s="92"/>
      <c r="G997" s="92"/>
      <c r="H997" s="92"/>
      <c r="I997" s="92"/>
      <c r="J997" s="92"/>
      <c r="K997" s="92"/>
      <c r="L997" s="92"/>
      <c r="M997" s="92"/>
      <c r="N997" s="92"/>
      <c r="O997" s="92"/>
      <c r="P997" s="92"/>
      <c r="Q997" s="92"/>
      <c r="R997" s="92"/>
      <c r="S997" s="92"/>
      <c r="T997" s="92"/>
      <c r="U997" s="92"/>
      <c r="V997" s="92"/>
      <c r="W997" s="92"/>
      <c r="X997" s="92"/>
      <c r="Y997" s="92"/>
      <c r="AB997" s="108"/>
      <c r="AC997" s="240"/>
      <c r="AD997" s="241"/>
      <c r="AE997" s="242"/>
      <c r="AF997" s="241"/>
      <c r="AG997" s="242"/>
      <c r="AH997" s="242"/>
      <c r="AI997" s="243"/>
      <c r="AJ997" s="243"/>
      <c r="AK997" s="244"/>
      <c r="AL997" s="245"/>
      <c r="AM997" s="246"/>
      <c r="AN997" s="245"/>
      <c r="AO997" s="245"/>
      <c r="AP997" s="245"/>
      <c r="AQ997" s="245"/>
      <c r="AR997" s="245"/>
      <c r="AS997" s="243"/>
      <c r="AT997" s="247"/>
      <c r="AU997" s="245"/>
      <c r="AV997" s="248"/>
    </row>
    <row r="998" spans="1:49" x14ac:dyDescent="0.3">
      <c r="A998" s="17"/>
      <c r="B998" s="96"/>
      <c r="C998" s="92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AB998" s="90"/>
      <c r="AC998" s="127"/>
      <c r="AD998" s="128"/>
      <c r="AE998" s="129"/>
      <c r="AF998" s="128"/>
      <c r="AG998" s="129"/>
      <c r="AH998" s="129"/>
      <c r="AI998" s="158"/>
      <c r="AJ998" s="158"/>
      <c r="AK998" s="178"/>
      <c r="AL998" s="160"/>
      <c r="AM998" s="161"/>
      <c r="AN998" s="160"/>
      <c r="AO998" s="160"/>
      <c r="AP998" s="160"/>
      <c r="AQ998" s="160"/>
      <c r="AR998" s="160"/>
      <c r="AS998" s="158"/>
      <c r="AT998" s="159"/>
      <c r="AU998" s="160"/>
      <c r="AV998" s="239"/>
    </row>
    <row r="999" spans="1:49" x14ac:dyDescent="0.3">
      <c r="A999" s="17"/>
      <c r="B999" s="96"/>
      <c r="C999" s="92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AB999" s="90"/>
      <c r="AC999" s="127"/>
      <c r="AD999" s="128"/>
      <c r="AE999" s="129"/>
      <c r="AF999" s="128"/>
      <c r="AG999" s="129"/>
      <c r="AH999" s="129"/>
      <c r="AI999" s="158"/>
      <c r="AJ999" s="158"/>
      <c r="AK999" s="178"/>
      <c r="AL999" s="160"/>
      <c r="AM999" s="161"/>
      <c r="AN999" s="160"/>
      <c r="AO999" s="160"/>
      <c r="AP999" s="160"/>
      <c r="AQ999" s="160"/>
      <c r="AR999" s="160"/>
      <c r="AS999" s="158"/>
      <c r="AT999" s="159"/>
      <c r="AU999" s="160"/>
      <c r="AV999" s="239"/>
    </row>
    <row r="1000" spans="1:49" x14ac:dyDescent="0.3">
      <c r="A1000" s="17"/>
      <c r="B1000" s="96"/>
      <c r="C1000" s="92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AB1000" s="90"/>
      <c r="AC1000" s="127"/>
      <c r="AD1000" s="128"/>
      <c r="AE1000" s="129"/>
      <c r="AF1000" s="128"/>
      <c r="AG1000" s="129"/>
      <c r="AH1000" s="129"/>
      <c r="AI1000" s="158"/>
      <c r="AJ1000" s="158"/>
      <c r="AK1000" s="178"/>
      <c r="AL1000" s="160"/>
      <c r="AM1000" s="161"/>
      <c r="AN1000" s="160"/>
      <c r="AO1000" s="160"/>
      <c r="AP1000" s="160"/>
      <c r="AQ1000" s="160"/>
      <c r="AR1000" s="160"/>
      <c r="AS1000" s="158"/>
      <c r="AT1000" s="159"/>
      <c r="AU1000" s="160"/>
      <c r="AV1000" s="239"/>
    </row>
    <row r="1001" spans="1:49" x14ac:dyDescent="0.3">
      <c r="A1001" s="17"/>
      <c r="B1001" s="96"/>
      <c r="C1001" s="92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AB1001" s="90"/>
      <c r="AC1001" s="127"/>
      <c r="AD1001" s="128"/>
      <c r="AE1001" s="129"/>
      <c r="AF1001" s="128"/>
      <c r="AG1001" s="129"/>
      <c r="AH1001" s="129"/>
      <c r="AI1001" s="158"/>
      <c r="AJ1001" s="158"/>
      <c r="AK1001" s="178"/>
      <c r="AL1001" s="160"/>
      <c r="AM1001" s="161"/>
      <c r="AN1001" s="160"/>
      <c r="AO1001" s="160"/>
      <c r="AP1001" s="160"/>
      <c r="AQ1001" s="160"/>
      <c r="AR1001" s="160"/>
      <c r="AS1001" s="158"/>
      <c r="AT1001" s="159"/>
      <c r="AU1001" s="160"/>
      <c r="AV1001" s="239"/>
    </row>
    <row r="1002" spans="1:49" x14ac:dyDescent="0.3">
      <c r="A1002" s="17" t="s">
        <v>119</v>
      </c>
      <c r="B1002" s="17"/>
      <c r="C1002" s="92">
        <v>150</v>
      </c>
      <c r="D1002" s="17"/>
      <c r="E1002" s="17"/>
      <c r="F1002" s="17"/>
      <c r="G1002" s="17"/>
      <c r="H1002" s="17"/>
      <c r="I1002" s="17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 t="s">
        <v>120</v>
      </c>
      <c r="Y1002" s="17">
        <v>13</v>
      </c>
      <c r="AA1002" t="s">
        <v>119</v>
      </c>
      <c r="AW1002" t="s">
        <v>120</v>
      </c>
    </row>
    <row r="1003" spans="1:49" ht="15" customHeight="1" x14ac:dyDescent="0.3">
      <c r="A1003" s="17"/>
      <c r="B1003" s="70" t="s">
        <v>47</v>
      </c>
      <c r="C1003" s="92"/>
      <c r="D1003" s="17">
        <f>C$1002*AC1003/AD$1013</f>
        <v>237.5</v>
      </c>
      <c r="E1003" s="17">
        <f>C$1002*AD1003/AD$1013</f>
        <v>178.75</v>
      </c>
      <c r="F1003" s="17">
        <f>$C$1002*AE1003/$AD$1013</f>
        <v>2.75</v>
      </c>
      <c r="G1003" s="17">
        <f t="shared" ref="G1003:W1012" si="840">$C$1002*AF1003/$AD$1013</f>
        <v>0.125</v>
      </c>
      <c r="H1003" s="17">
        <f t="shared" si="840"/>
        <v>6.75</v>
      </c>
      <c r="I1003" s="17">
        <f t="shared" si="840"/>
        <v>38.875</v>
      </c>
      <c r="J1003" s="17">
        <f t="shared" si="840"/>
        <v>2.5000000000000001E-2</v>
      </c>
      <c r="K1003" s="17">
        <f t="shared" si="840"/>
        <v>0.05</v>
      </c>
      <c r="L1003" s="17">
        <f t="shared" si="840"/>
        <v>2.8249999999999997</v>
      </c>
      <c r="M1003" s="17">
        <f t="shared" si="840"/>
        <v>0</v>
      </c>
      <c r="N1003" s="17">
        <f t="shared" si="840"/>
        <v>28.375</v>
      </c>
      <c r="O1003" s="17">
        <f t="shared" si="840"/>
        <v>15</v>
      </c>
      <c r="P1003" s="17">
        <f t="shared" si="840"/>
        <v>392.5</v>
      </c>
      <c r="Q1003" s="17">
        <f t="shared" si="840"/>
        <v>66.25</v>
      </c>
      <c r="R1003" s="17">
        <f t="shared" si="840"/>
        <v>22.5</v>
      </c>
      <c r="S1003" s="17">
        <f t="shared" si="840"/>
        <v>42.5</v>
      </c>
      <c r="T1003" s="17">
        <f t="shared" si="840"/>
        <v>0.82499999999999996</v>
      </c>
      <c r="U1003" s="17">
        <f t="shared" si="840"/>
        <v>4.75</v>
      </c>
      <c r="V1003" s="17">
        <f t="shared" si="840"/>
        <v>0.42500000000000004</v>
      </c>
      <c r="W1003" s="17">
        <f t="shared" si="840"/>
        <v>16.25</v>
      </c>
      <c r="X1003" s="17"/>
      <c r="Y1003" s="17"/>
      <c r="AB1003" s="86" t="s">
        <v>47</v>
      </c>
      <c r="AC1003" s="299">
        <v>190</v>
      </c>
      <c r="AD1003" s="287">
        <v>143</v>
      </c>
      <c r="AE1003" s="56">
        <v>2.2000000000000002</v>
      </c>
      <c r="AF1003" s="56">
        <v>0.1</v>
      </c>
      <c r="AG1003" s="56">
        <v>5.4</v>
      </c>
      <c r="AH1003" s="56">
        <v>31.1</v>
      </c>
      <c r="AI1003" s="71">
        <v>0.02</v>
      </c>
      <c r="AJ1003" s="71">
        <v>0.04</v>
      </c>
      <c r="AK1003" s="21">
        <v>2.2599999999999998</v>
      </c>
      <c r="AL1003" s="57">
        <v>0</v>
      </c>
      <c r="AM1003" s="56">
        <v>22.7</v>
      </c>
      <c r="AN1003" s="57">
        <v>12</v>
      </c>
      <c r="AO1003" s="57">
        <v>314</v>
      </c>
      <c r="AP1003" s="57">
        <v>53</v>
      </c>
      <c r="AQ1003" s="57">
        <v>18</v>
      </c>
      <c r="AR1003" s="57">
        <v>34</v>
      </c>
      <c r="AS1003" s="71">
        <v>0.66</v>
      </c>
      <c r="AT1003" s="24">
        <v>3.8</v>
      </c>
      <c r="AU1003" s="71">
        <v>0.34</v>
      </c>
      <c r="AV1003" s="19">
        <v>13</v>
      </c>
    </row>
    <row r="1004" spans="1:49" x14ac:dyDescent="0.3">
      <c r="A1004" s="17"/>
      <c r="B1004" s="70" t="s">
        <v>51</v>
      </c>
      <c r="C1004" s="92"/>
      <c r="D1004" s="17">
        <f t="shared" ref="D1004:D1012" si="841">C$1002*AC1004/AD$1013</f>
        <v>7.5</v>
      </c>
      <c r="E1004" s="17">
        <f t="shared" ref="E1004:E1012" si="842">C$1002*AD1004/AD$1013</f>
        <v>6</v>
      </c>
      <c r="F1004" s="17">
        <f t="shared" ref="F1004:F1012" si="843">$C$1002*AE1004/$AD$1013</f>
        <v>0.125</v>
      </c>
      <c r="G1004" s="17">
        <f t="shared" si="840"/>
        <v>0</v>
      </c>
      <c r="H1004" s="17">
        <f t="shared" si="840"/>
        <v>0.375</v>
      </c>
      <c r="I1004" s="17">
        <f t="shared" si="840"/>
        <v>1.75</v>
      </c>
      <c r="J1004" s="17">
        <f t="shared" si="840"/>
        <v>0</v>
      </c>
      <c r="K1004" s="17">
        <f t="shared" si="840"/>
        <v>0</v>
      </c>
      <c r="L1004" s="17">
        <f t="shared" si="840"/>
        <v>72</v>
      </c>
      <c r="M1004" s="17">
        <f t="shared" si="840"/>
        <v>0</v>
      </c>
      <c r="N1004" s="17">
        <f t="shared" si="840"/>
        <v>0.125</v>
      </c>
      <c r="O1004" s="17">
        <f t="shared" si="840"/>
        <v>1</v>
      </c>
      <c r="P1004" s="17">
        <f t="shared" si="840"/>
        <v>10</v>
      </c>
      <c r="Q1004" s="17">
        <f t="shared" si="840"/>
        <v>1.375</v>
      </c>
      <c r="R1004" s="17">
        <f t="shared" si="840"/>
        <v>2</v>
      </c>
      <c r="S1004" s="17">
        <f t="shared" si="840"/>
        <v>2.875</v>
      </c>
      <c r="T1004" s="17">
        <f t="shared" si="840"/>
        <v>3.7499999999999999E-2</v>
      </c>
      <c r="U1004" s="17">
        <f t="shared" si="840"/>
        <v>0.25</v>
      </c>
      <c r="V1004" s="17">
        <f t="shared" si="840"/>
        <v>1.2500000000000001E-2</v>
      </c>
      <c r="W1004" s="17">
        <f t="shared" si="840"/>
        <v>3.25</v>
      </c>
      <c r="X1004" s="17"/>
      <c r="Y1004" s="17"/>
      <c r="AB1004" s="86" t="s">
        <v>51</v>
      </c>
      <c r="AC1004" s="57">
        <v>6</v>
      </c>
      <c r="AD1004" s="56">
        <v>4.8</v>
      </c>
      <c r="AE1004" s="56">
        <v>0.1</v>
      </c>
      <c r="AF1004" s="57">
        <v>0</v>
      </c>
      <c r="AG1004" s="56">
        <v>0.3</v>
      </c>
      <c r="AH1004" s="56">
        <v>1.4</v>
      </c>
      <c r="AI1004" s="57">
        <v>0</v>
      </c>
      <c r="AJ1004" s="57">
        <v>0</v>
      </c>
      <c r="AK1004" s="20">
        <v>57.6</v>
      </c>
      <c r="AL1004" s="57">
        <v>0</v>
      </c>
      <c r="AM1004" s="56">
        <v>0.1</v>
      </c>
      <c r="AN1004" s="56">
        <v>0.8</v>
      </c>
      <c r="AO1004" s="57">
        <v>8</v>
      </c>
      <c r="AP1004" s="56">
        <v>1.1000000000000001</v>
      </c>
      <c r="AQ1004" s="56">
        <v>1.6</v>
      </c>
      <c r="AR1004" s="56">
        <v>2.2999999999999998</v>
      </c>
      <c r="AS1004" s="71">
        <v>0.03</v>
      </c>
      <c r="AT1004" s="24">
        <v>0.2</v>
      </c>
      <c r="AU1004" s="71">
        <v>0.01</v>
      </c>
      <c r="AV1004" s="20">
        <v>2.6</v>
      </c>
    </row>
    <row r="1005" spans="1:49" ht="15" customHeight="1" x14ac:dyDescent="0.3">
      <c r="A1005" s="17"/>
      <c r="B1005" s="70" t="s">
        <v>50</v>
      </c>
      <c r="C1005" s="92"/>
      <c r="D1005" s="17">
        <f t="shared" si="841"/>
        <v>10.25</v>
      </c>
      <c r="E1005" s="17">
        <f t="shared" si="842"/>
        <v>9</v>
      </c>
      <c r="F1005" s="17">
        <f t="shared" si="843"/>
        <v>0.125</v>
      </c>
      <c r="G1005" s="17">
        <f t="shared" si="840"/>
        <v>0</v>
      </c>
      <c r="H1005" s="17">
        <f t="shared" si="840"/>
        <v>0.75</v>
      </c>
      <c r="I1005" s="17">
        <f t="shared" si="840"/>
        <v>3.25</v>
      </c>
      <c r="J1005" s="17">
        <f t="shared" si="840"/>
        <v>0</v>
      </c>
      <c r="K1005" s="17">
        <f t="shared" si="840"/>
        <v>0</v>
      </c>
      <c r="L1005" s="17">
        <f t="shared" si="840"/>
        <v>0</v>
      </c>
      <c r="M1005" s="17">
        <f t="shared" si="840"/>
        <v>0</v>
      </c>
      <c r="N1005" s="17">
        <f t="shared" si="840"/>
        <v>0.36249999999999999</v>
      </c>
      <c r="O1005" s="17">
        <f t="shared" si="840"/>
        <v>0.25</v>
      </c>
      <c r="P1005" s="17">
        <f t="shared" si="840"/>
        <v>12.5</v>
      </c>
      <c r="Q1005" s="17">
        <f t="shared" si="840"/>
        <v>2.5</v>
      </c>
      <c r="R1005" s="17">
        <f t="shared" si="840"/>
        <v>1.125</v>
      </c>
      <c r="S1005" s="17">
        <f t="shared" si="840"/>
        <v>4.5</v>
      </c>
      <c r="T1005" s="17">
        <f t="shared" si="840"/>
        <v>6.25E-2</v>
      </c>
      <c r="U1005" s="17">
        <f t="shared" si="840"/>
        <v>0.25</v>
      </c>
      <c r="V1005" s="17">
        <f t="shared" si="840"/>
        <v>3.7499999999999999E-2</v>
      </c>
      <c r="W1005" s="17">
        <f t="shared" si="840"/>
        <v>2.75</v>
      </c>
      <c r="X1005" s="17"/>
      <c r="Y1005" s="17"/>
      <c r="AB1005" s="86" t="s">
        <v>50</v>
      </c>
      <c r="AC1005" s="56">
        <v>8.1999999999999993</v>
      </c>
      <c r="AD1005" s="56">
        <v>7.2</v>
      </c>
      <c r="AE1005" s="56">
        <v>0.1</v>
      </c>
      <c r="AF1005" s="57">
        <v>0</v>
      </c>
      <c r="AG1005" s="56">
        <v>0.6</v>
      </c>
      <c r="AH1005" s="56">
        <v>2.6</v>
      </c>
      <c r="AI1005" s="57">
        <v>0</v>
      </c>
      <c r="AJ1005" s="57">
        <v>0</v>
      </c>
      <c r="AK1005" s="19">
        <v>0</v>
      </c>
      <c r="AL1005" s="57">
        <v>0</v>
      </c>
      <c r="AM1005" s="71">
        <v>0.28999999999999998</v>
      </c>
      <c r="AN1005" s="56">
        <v>0.2</v>
      </c>
      <c r="AO1005" s="57">
        <v>10</v>
      </c>
      <c r="AP1005" s="57">
        <v>2</v>
      </c>
      <c r="AQ1005" s="56">
        <v>0.9</v>
      </c>
      <c r="AR1005" s="56">
        <v>3.6</v>
      </c>
      <c r="AS1005" s="71">
        <v>0.05</v>
      </c>
      <c r="AT1005" s="24">
        <v>0.2</v>
      </c>
      <c r="AU1005" s="71">
        <v>0.03</v>
      </c>
      <c r="AV1005" s="20">
        <v>2.2000000000000002</v>
      </c>
    </row>
    <row r="1006" spans="1:49" ht="15" customHeight="1" x14ac:dyDescent="0.3">
      <c r="A1006" s="17"/>
      <c r="B1006" s="70" t="s">
        <v>67</v>
      </c>
      <c r="C1006" s="92"/>
      <c r="D1006" s="17">
        <f t="shared" si="841"/>
        <v>3.375</v>
      </c>
      <c r="E1006" s="17">
        <f t="shared" si="842"/>
        <v>3</v>
      </c>
      <c r="F1006" s="17">
        <f t="shared" si="843"/>
        <v>0.125</v>
      </c>
      <c r="G1006" s="17">
        <f t="shared" si="840"/>
        <v>0</v>
      </c>
      <c r="H1006" s="17">
        <f t="shared" si="840"/>
        <v>0.25</v>
      </c>
      <c r="I1006" s="17">
        <f t="shared" si="840"/>
        <v>1.25</v>
      </c>
      <c r="J1006" s="17">
        <f t="shared" si="840"/>
        <v>0</v>
      </c>
      <c r="K1006" s="17">
        <f t="shared" si="840"/>
        <v>0</v>
      </c>
      <c r="L1006" s="17">
        <f t="shared" si="840"/>
        <v>17.125</v>
      </c>
      <c r="M1006" s="17">
        <f t="shared" si="840"/>
        <v>0</v>
      </c>
      <c r="N1006" s="17">
        <f t="shared" si="840"/>
        <v>1.8</v>
      </c>
      <c r="O1006" s="17">
        <f t="shared" si="840"/>
        <v>0.75</v>
      </c>
      <c r="P1006" s="17">
        <f t="shared" si="840"/>
        <v>20</v>
      </c>
      <c r="Q1006" s="17">
        <f t="shared" si="840"/>
        <v>6.5</v>
      </c>
      <c r="R1006" s="17">
        <f t="shared" si="840"/>
        <v>2.25</v>
      </c>
      <c r="S1006" s="17">
        <f t="shared" si="840"/>
        <v>2.5</v>
      </c>
      <c r="T1006" s="17">
        <f t="shared" si="840"/>
        <v>0.05</v>
      </c>
      <c r="U1006" s="17">
        <f t="shared" si="840"/>
        <v>0.125</v>
      </c>
      <c r="V1006" s="17">
        <f t="shared" si="840"/>
        <v>0</v>
      </c>
      <c r="W1006" s="17">
        <f t="shared" si="840"/>
        <v>6.875</v>
      </c>
      <c r="X1006" s="17"/>
      <c r="Y1006" s="17"/>
      <c r="AB1006" s="86" t="s">
        <v>67</v>
      </c>
      <c r="AC1006" s="56">
        <v>2.7</v>
      </c>
      <c r="AD1006" s="56">
        <v>2.4</v>
      </c>
      <c r="AE1006" s="56">
        <v>0.1</v>
      </c>
      <c r="AF1006" s="57">
        <v>0</v>
      </c>
      <c r="AG1006" s="56">
        <v>0.2</v>
      </c>
      <c r="AH1006" s="56">
        <v>1</v>
      </c>
      <c r="AI1006" s="57">
        <v>0</v>
      </c>
      <c r="AJ1006" s="57">
        <v>0</v>
      </c>
      <c r="AK1006" s="20">
        <v>13.7</v>
      </c>
      <c r="AL1006" s="57">
        <v>0</v>
      </c>
      <c r="AM1006" s="71">
        <v>1.44</v>
      </c>
      <c r="AN1006" s="56">
        <v>0.6</v>
      </c>
      <c r="AO1006" s="57">
        <v>16</v>
      </c>
      <c r="AP1006" s="56">
        <v>5.2</v>
      </c>
      <c r="AQ1006" s="56">
        <v>1.8</v>
      </c>
      <c r="AR1006" s="57">
        <v>2</v>
      </c>
      <c r="AS1006" s="71">
        <v>0.04</v>
      </c>
      <c r="AT1006" s="24">
        <v>0.1</v>
      </c>
      <c r="AU1006" s="57">
        <v>0</v>
      </c>
      <c r="AV1006" s="20">
        <v>5.5</v>
      </c>
    </row>
    <row r="1007" spans="1:49" ht="15" customHeight="1" x14ac:dyDescent="0.3">
      <c r="A1007" s="17"/>
      <c r="B1007" s="70" t="s">
        <v>36</v>
      </c>
      <c r="C1007" s="92"/>
      <c r="D1007" s="17">
        <f t="shared" si="841"/>
        <v>10</v>
      </c>
      <c r="E1007" s="17">
        <f t="shared" si="842"/>
        <v>10</v>
      </c>
      <c r="F1007" s="17">
        <f t="shared" si="843"/>
        <v>0</v>
      </c>
      <c r="G1007" s="17">
        <f t="shared" si="840"/>
        <v>0</v>
      </c>
      <c r="H1007" s="17">
        <f t="shared" si="840"/>
        <v>4.125</v>
      </c>
      <c r="I1007" s="17">
        <f t="shared" si="840"/>
        <v>16.25</v>
      </c>
      <c r="J1007" s="17">
        <f t="shared" si="840"/>
        <v>0</v>
      </c>
      <c r="K1007" s="17">
        <f t="shared" si="840"/>
        <v>0</v>
      </c>
      <c r="L1007" s="17">
        <f t="shared" si="840"/>
        <v>0</v>
      </c>
      <c r="M1007" s="17">
        <f t="shared" si="840"/>
        <v>0</v>
      </c>
      <c r="N1007" s="17">
        <f t="shared" si="840"/>
        <v>0</v>
      </c>
      <c r="O1007" s="17">
        <f t="shared" si="840"/>
        <v>0</v>
      </c>
      <c r="P1007" s="17">
        <f t="shared" si="840"/>
        <v>0.125</v>
      </c>
      <c r="Q1007" s="17">
        <f t="shared" si="840"/>
        <v>0.125</v>
      </c>
      <c r="R1007" s="17">
        <f t="shared" si="840"/>
        <v>0</v>
      </c>
      <c r="S1007" s="17">
        <f t="shared" si="840"/>
        <v>0</v>
      </c>
      <c r="T1007" s="17">
        <f t="shared" si="840"/>
        <v>1.2500000000000001E-2</v>
      </c>
      <c r="U1007" s="17">
        <f t="shared" si="840"/>
        <v>0</v>
      </c>
      <c r="V1007" s="17">
        <f t="shared" si="840"/>
        <v>0</v>
      </c>
      <c r="W1007" s="17">
        <f t="shared" si="840"/>
        <v>0</v>
      </c>
      <c r="X1007" s="17"/>
      <c r="Y1007" s="17"/>
      <c r="AB1007" s="86" t="s">
        <v>36</v>
      </c>
      <c r="AC1007" s="299">
        <v>8</v>
      </c>
      <c r="AD1007" s="299">
        <v>8</v>
      </c>
      <c r="AE1007" s="57">
        <v>0</v>
      </c>
      <c r="AF1007" s="57">
        <v>0</v>
      </c>
      <c r="AG1007" s="56">
        <v>3.3</v>
      </c>
      <c r="AH1007" s="56">
        <v>13</v>
      </c>
      <c r="AI1007" s="57">
        <v>0</v>
      </c>
      <c r="AJ1007" s="57">
        <v>0</v>
      </c>
      <c r="AK1007" s="19">
        <v>0</v>
      </c>
      <c r="AL1007" s="57">
        <v>0</v>
      </c>
      <c r="AM1007" s="57">
        <v>0</v>
      </c>
      <c r="AN1007" s="57">
        <v>0</v>
      </c>
      <c r="AO1007" s="56">
        <v>0.1</v>
      </c>
      <c r="AP1007" s="56">
        <v>0.1</v>
      </c>
      <c r="AQ1007" s="57">
        <v>0</v>
      </c>
      <c r="AR1007" s="57">
        <v>0</v>
      </c>
      <c r="AS1007" s="71">
        <v>0.01</v>
      </c>
      <c r="AT1007" s="25">
        <v>0</v>
      </c>
      <c r="AU1007" s="57">
        <v>0</v>
      </c>
      <c r="AV1007" s="19">
        <v>0</v>
      </c>
    </row>
    <row r="1008" spans="1:49" ht="15" customHeight="1" x14ac:dyDescent="0.3">
      <c r="A1008" s="17"/>
      <c r="B1008" s="70" t="s">
        <v>59</v>
      </c>
      <c r="C1008" s="92"/>
      <c r="D1008" s="17">
        <f t="shared" si="841"/>
        <v>1.75</v>
      </c>
      <c r="E1008" s="17">
        <f t="shared" si="842"/>
        <v>1.75</v>
      </c>
      <c r="F1008" s="17">
        <f t="shared" si="843"/>
        <v>0.25</v>
      </c>
      <c r="G1008" s="17">
        <f t="shared" si="840"/>
        <v>0</v>
      </c>
      <c r="H1008" s="17">
        <f t="shared" si="840"/>
        <v>1.125</v>
      </c>
      <c r="I1008" s="17">
        <f t="shared" si="840"/>
        <v>5.5</v>
      </c>
      <c r="J1008" s="17">
        <f t="shared" si="840"/>
        <v>0</v>
      </c>
      <c r="K1008" s="17">
        <f t="shared" si="840"/>
        <v>0</v>
      </c>
      <c r="L1008" s="17">
        <f t="shared" si="840"/>
        <v>0</v>
      </c>
      <c r="M1008" s="17">
        <f t="shared" si="840"/>
        <v>0</v>
      </c>
      <c r="N1008" s="17">
        <f t="shared" si="840"/>
        <v>0</v>
      </c>
      <c r="O1008" s="17">
        <f t="shared" si="840"/>
        <v>0</v>
      </c>
      <c r="P1008" s="17">
        <f t="shared" si="840"/>
        <v>1.875</v>
      </c>
      <c r="Q1008" s="17">
        <f t="shared" si="840"/>
        <v>0.25</v>
      </c>
      <c r="R1008" s="17">
        <f t="shared" si="840"/>
        <v>0.25</v>
      </c>
      <c r="S1008" s="17">
        <f t="shared" si="840"/>
        <v>1.375</v>
      </c>
      <c r="T1008" s="17">
        <f t="shared" si="840"/>
        <v>2.5000000000000001E-2</v>
      </c>
      <c r="U1008" s="17">
        <f t="shared" si="840"/>
        <v>0</v>
      </c>
      <c r="V1008" s="17">
        <f t="shared" si="840"/>
        <v>0.1</v>
      </c>
      <c r="W1008" s="17">
        <f t="shared" si="840"/>
        <v>0.375</v>
      </c>
      <c r="X1008" s="17"/>
      <c r="Y1008" s="17"/>
      <c r="AB1008" s="86" t="s">
        <v>59</v>
      </c>
      <c r="AC1008" s="56">
        <v>1.4</v>
      </c>
      <c r="AD1008" s="56">
        <v>1.4</v>
      </c>
      <c r="AE1008" s="56">
        <v>0.2</v>
      </c>
      <c r="AF1008" s="57">
        <v>0</v>
      </c>
      <c r="AG1008" s="56">
        <v>0.9</v>
      </c>
      <c r="AH1008" s="56">
        <v>4.4000000000000004</v>
      </c>
      <c r="AI1008" s="57">
        <v>0</v>
      </c>
      <c r="AJ1008" s="57">
        <v>0</v>
      </c>
      <c r="AK1008" s="19">
        <v>0</v>
      </c>
      <c r="AL1008" s="57">
        <v>0</v>
      </c>
      <c r="AM1008" s="57">
        <v>0</v>
      </c>
      <c r="AN1008" s="57">
        <v>0</v>
      </c>
      <c r="AO1008" s="56">
        <v>1.5</v>
      </c>
      <c r="AP1008" s="56">
        <v>0.2</v>
      </c>
      <c r="AQ1008" s="56">
        <v>0.2</v>
      </c>
      <c r="AR1008" s="56">
        <v>1.1000000000000001</v>
      </c>
      <c r="AS1008" s="71">
        <v>0.02</v>
      </c>
      <c r="AT1008" s="25">
        <v>0</v>
      </c>
      <c r="AU1008" s="71">
        <v>0.08</v>
      </c>
      <c r="AV1008" s="20">
        <v>0.3</v>
      </c>
    </row>
    <row r="1009" spans="1:49" ht="15" customHeight="1" x14ac:dyDescent="0.3">
      <c r="A1009" s="17"/>
      <c r="B1009" s="70" t="s">
        <v>53</v>
      </c>
      <c r="C1009" s="92"/>
      <c r="D1009" s="17">
        <f t="shared" si="841"/>
        <v>12</v>
      </c>
      <c r="E1009" s="17">
        <f t="shared" si="842"/>
        <v>12</v>
      </c>
      <c r="F1009" s="17">
        <f t="shared" si="843"/>
        <v>0.375</v>
      </c>
      <c r="G1009" s="17">
        <f t="shared" si="840"/>
        <v>0</v>
      </c>
      <c r="H1009" s="17">
        <f t="shared" si="840"/>
        <v>1.25</v>
      </c>
      <c r="I1009" s="17">
        <f t="shared" si="840"/>
        <v>6.75</v>
      </c>
      <c r="J1009" s="17">
        <f t="shared" si="840"/>
        <v>0</v>
      </c>
      <c r="K1009" s="17">
        <f t="shared" si="840"/>
        <v>0</v>
      </c>
      <c r="L1009" s="17">
        <f t="shared" si="840"/>
        <v>14.375</v>
      </c>
      <c r="M1009" s="17">
        <f t="shared" si="840"/>
        <v>0</v>
      </c>
      <c r="N1009" s="17">
        <f t="shared" si="840"/>
        <v>1.25</v>
      </c>
      <c r="O1009" s="17">
        <f t="shared" si="840"/>
        <v>0.875</v>
      </c>
      <c r="P1009" s="17">
        <f t="shared" si="840"/>
        <v>66.25</v>
      </c>
      <c r="Q1009" s="17">
        <f t="shared" si="840"/>
        <v>2.125</v>
      </c>
      <c r="R1009" s="17">
        <f t="shared" si="840"/>
        <v>4.75</v>
      </c>
      <c r="S1009" s="17">
        <f t="shared" si="840"/>
        <v>7.25</v>
      </c>
      <c r="T1009" s="17">
        <f t="shared" si="840"/>
        <v>0.21250000000000002</v>
      </c>
      <c r="U1009" s="17">
        <f t="shared" si="840"/>
        <v>0</v>
      </c>
      <c r="V1009" s="17">
        <f t="shared" si="840"/>
        <v>7.4999999999999997E-2</v>
      </c>
      <c r="W1009" s="17">
        <f t="shared" si="840"/>
        <v>0</v>
      </c>
      <c r="X1009" s="17"/>
      <c r="Y1009" s="17"/>
      <c r="AB1009" s="86" t="s">
        <v>53</v>
      </c>
      <c r="AC1009" s="56">
        <v>9.6</v>
      </c>
      <c r="AD1009" s="56">
        <v>9.6</v>
      </c>
      <c r="AE1009" s="56">
        <v>0.3</v>
      </c>
      <c r="AF1009" s="57">
        <v>0</v>
      </c>
      <c r="AG1009" s="56">
        <v>1</v>
      </c>
      <c r="AH1009" s="56">
        <v>5.4</v>
      </c>
      <c r="AI1009" s="57">
        <v>0</v>
      </c>
      <c r="AJ1009" s="57">
        <v>0</v>
      </c>
      <c r="AK1009" s="20">
        <v>11.5</v>
      </c>
      <c r="AL1009" s="57">
        <v>0</v>
      </c>
      <c r="AM1009" s="57">
        <v>1</v>
      </c>
      <c r="AN1009" s="56">
        <v>0.7</v>
      </c>
      <c r="AO1009" s="57">
        <v>53</v>
      </c>
      <c r="AP1009" s="56">
        <v>1.7</v>
      </c>
      <c r="AQ1009" s="56">
        <v>3.8</v>
      </c>
      <c r="AR1009" s="56">
        <v>5.8</v>
      </c>
      <c r="AS1009" s="71">
        <v>0.17</v>
      </c>
      <c r="AT1009" s="25">
        <v>0</v>
      </c>
      <c r="AU1009" s="71">
        <v>0.06</v>
      </c>
      <c r="AV1009" s="19">
        <v>0</v>
      </c>
    </row>
    <row r="1010" spans="1:49" ht="15" customHeight="1" x14ac:dyDescent="0.3">
      <c r="A1010" s="17"/>
      <c r="B1010" s="70" t="s">
        <v>37</v>
      </c>
      <c r="C1010" s="92"/>
      <c r="D1010" s="17">
        <f t="shared" si="841"/>
        <v>6.75</v>
      </c>
      <c r="E1010" s="17">
        <f t="shared" si="842"/>
        <v>6.75</v>
      </c>
      <c r="F1010" s="17">
        <f t="shared" si="843"/>
        <v>0.125</v>
      </c>
      <c r="G1010" s="17">
        <f t="shared" si="840"/>
        <v>4.25</v>
      </c>
      <c r="H1010" s="17">
        <f t="shared" si="840"/>
        <v>0.125</v>
      </c>
      <c r="I1010" s="17">
        <f t="shared" si="840"/>
        <v>39.625</v>
      </c>
      <c r="J1010" s="17">
        <f t="shared" si="840"/>
        <v>0</v>
      </c>
      <c r="K1010" s="17">
        <f t="shared" si="840"/>
        <v>1.2500000000000001E-2</v>
      </c>
      <c r="L1010" s="17">
        <f t="shared" si="840"/>
        <v>18.375</v>
      </c>
      <c r="M1010" s="17">
        <f t="shared" si="840"/>
        <v>8.7500000000000008E-2</v>
      </c>
      <c r="N1010" s="17">
        <f t="shared" si="840"/>
        <v>0</v>
      </c>
      <c r="O1010" s="17">
        <f t="shared" si="840"/>
        <v>0.75</v>
      </c>
      <c r="P1010" s="17">
        <f t="shared" si="840"/>
        <v>1.75</v>
      </c>
      <c r="Q1010" s="17">
        <f t="shared" si="840"/>
        <v>1.5</v>
      </c>
      <c r="R1010" s="17">
        <f t="shared" si="840"/>
        <v>0</v>
      </c>
      <c r="S1010" s="17">
        <f t="shared" si="840"/>
        <v>1.75</v>
      </c>
      <c r="T1010" s="17">
        <f t="shared" si="840"/>
        <v>1.2500000000000001E-2</v>
      </c>
      <c r="U1010" s="17">
        <f t="shared" si="840"/>
        <v>0</v>
      </c>
      <c r="V1010" s="17">
        <f t="shared" si="840"/>
        <v>6.25E-2</v>
      </c>
      <c r="W1010" s="17">
        <f t="shared" si="840"/>
        <v>0.25</v>
      </c>
      <c r="X1010" s="17"/>
      <c r="Y1010" s="17"/>
      <c r="AB1010" s="86" t="s">
        <v>37</v>
      </c>
      <c r="AC1010" s="56">
        <v>5.4</v>
      </c>
      <c r="AD1010" s="56">
        <v>5.4</v>
      </c>
      <c r="AE1010" s="56">
        <v>0.1</v>
      </c>
      <c r="AF1010" s="56">
        <v>3.4</v>
      </c>
      <c r="AG1010" s="56">
        <v>0.1</v>
      </c>
      <c r="AH1010" s="56">
        <v>31.7</v>
      </c>
      <c r="AI1010" s="57">
        <v>0</v>
      </c>
      <c r="AJ1010" s="71">
        <v>0.01</v>
      </c>
      <c r="AK1010" s="20">
        <v>14.7</v>
      </c>
      <c r="AL1010" s="71">
        <v>7.0000000000000007E-2</v>
      </c>
      <c r="AM1010" s="57">
        <v>0</v>
      </c>
      <c r="AN1010" s="56">
        <v>0.6</v>
      </c>
      <c r="AO1010" s="56">
        <v>1.4</v>
      </c>
      <c r="AP1010" s="56">
        <v>1.2</v>
      </c>
      <c r="AQ1010" s="57">
        <v>0</v>
      </c>
      <c r="AR1010" s="56">
        <v>1.4</v>
      </c>
      <c r="AS1010" s="71">
        <v>0.01</v>
      </c>
      <c r="AT1010" s="25">
        <v>0</v>
      </c>
      <c r="AU1010" s="71">
        <v>0.05</v>
      </c>
      <c r="AV1010" s="20">
        <v>0.2</v>
      </c>
    </row>
    <row r="1011" spans="1:49" ht="15" customHeight="1" x14ac:dyDescent="0.3">
      <c r="A1011" s="17"/>
      <c r="B1011" s="70" t="s">
        <v>38</v>
      </c>
      <c r="C1011" s="92"/>
      <c r="D1011" s="17">
        <f t="shared" si="841"/>
        <v>0.5</v>
      </c>
      <c r="E1011" s="17">
        <f t="shared" si="842"/>
        <v>0.5</v>
      </c>
      <c r="F1011" s="17">
        <f t="shared" si="843"/>
        <v>0</v>
      </c>
      <c r="G1011" s="17">
        <f t="shared" si="840"/>
        <v>0</v>
      </c>
      <c r="H1011" s="17">
        <f t="shared" si="840"/>
        <v>0</v>
      </c>
      <c r="I1011" s="17">
        <f t="shared" si="840"/>
        <v>0</v>
      </c>
      <c r="J1011" s="17">
        <f t="shared" si="840"/>
        <v>0</v>
      </c>
      <c r="K1011" s="17">
        <f t="shared" si="840"/>
        <v>0</v>
      </c>
      <c r="L1011" s="17">
        <f t="shared" si="840"/>
        <v>0</v>
      </c>
      <c r="M1011" s="17">
        <f t="shared" si="840"/>
        <v>0</v>
      </c>
      <c r="N1011" s="17">
        <f t="shared" si="840"/>
        <v>0</v>
      </c>
      <c r="O1011" s="17">
        <f t="shared" si="840"/>
        <v>147.5</v>
      </c>
      <c r="P1011" s="17">
        <f t="shared" si="840"/>
        <v>0</v>
      </c>
      <c r="Q1011" s="17">
        <f t="shared" si="840"/>
        <v>1.625</v>
      </c>
      <c r="R1011" s="17">
        <f t="shared" si="840"/>
        <v>0.125</v>
      </c>
      <c r="S1011" s="17">
        <f t="shared" si="840"/>
        <v>0.375</v>
      </c>
      <c r="T1011" s="17">
        <f t="shared" si="840"/>
        <v>1.2500000000000001E-2</v>
      </c>
      <c r="U1011" s="17">
        <f t="shared" si="840"/>
        <v>20</v>
      </c>
      <c r="V1011" s="17">
        <f t="shared" si="840"/>
        <v>0</v>
      </c>
      <c r="W1011" s="17">
        <f t="shared" si="840"/>
        <v>0</v>
      </c>
      <c r="X1011" s="17"/>
      <c r="Y1011" s="17"/>
      <c r="AB1011" s="86" t="s">
        <v>38</v>
      </c>
      <c r="AC1011" s="56">
        <v>0.4</v>
      </c>
      <c r="AD1011" s="56">
        <v>0.4</v>
      </c>
      <c r="AE1011" s="57">
        <v>0</v>
      </c>
      <c r="AF1011" s="57">
        <v>0</v>
      </c>
      <c r="AG1011" s="57">
        <v>0</v>
      </c>
      <c r="AH1011" s="57">
        <v>0</v>
      </c>
      <c r="AI1011" s="57">
        <v>0</v>
      </c>
      <c r="AJ1011" s="57">
        <v>0</v>
      </c>
      <c r="AK1011" s="19">
        <v>0</v>
      </c>
      <c r="AL1011" s="57">
        <v>0</v>
      </c>
      <c r="AM1011" s="57">
        <v>0</v>
      </c>
      <c r="AN1011" s="57">
        <v>118</v>
      </c>
      <c r="AO1011" s="57">
        <v>0</v>
      </c>
      <c r="AP1011" s="56">
        <v>1.3</v>
      </c>
      <c r="AQ1011" s="56">
        <v>0.1</v>
      </c>
      <c r="AR1011" s="56">
        <v>0.3</v>
      </c>
      <c r="AS1011" s="71">
        <v>0.01</v>
      </c>
      <c r="AT1011" s="39">
        <v>16</v>
      </c>
      <c r="AU1011" s="57">
        <v>0</v>
      </c>
      <c r="AV1011" s="19">
        <v>0</v>
      </c>
    </row>
    <row r="1012" spans="1:49" x14ac:dyDescent="0.3">
      <c r="A1012" s="17"/>
      <c r="B1012" s="70" t="s">
        <v>39</v>
      </c>
      <c r="C1012" s="92"/>
      <c r="D1012" s="17">
        <f t="shared" si="841"/>
        <v>204.75</v>
      </c>
      <c r="E1012" s="17">
        <f t="shared" si="842"/>
        <v>204.75</v>
      </c>
      <c r="F1012" s="17">
        <f t="shared" si="843"/>
        <v>0</v>
      </c>
      <c r="G1012" s="17">
        <f t="shared" si="840"/>
        <v>0</v>
      </c>
      <c r="H1012" s="17">
        <f t="shared" si="840"/>
        <v>0</v>
      </c>
      <c r="I1012" s="17">
        <f t="shared" si="840"/>
        <v>0</v>
      </c>
      <c r="J1012" s="17">
        <f t="shared" si="840"/>
        <v>0</v>
      </c>
      <c r="K1012" s="17">
        <f t="shared" si="840"/>
        <v>0</v>
      </c>
      <c r="L1012" s="17">
        <f t="shared" si="840"/>
        <v>0</v>
      </c>
      <c r="M1012" s="17">
        <f t="shared" si="840"/>
        <v>0</v>
      </c>
      <c r="N1012" s="17">
        <f t="shared" si="840"/>
        <v>0</v>
      </c>
      <c r="O1012" s="17">
        <f t="shared" si="840"/>
        <v>0</v>
      </c>
      <c r="P1012" s="17">
        <f t="shared" si="840"/>
        <v>0</v>
      </c>
      <c r="Q1012" s="17">
        <f t="shared" si="840"/>
        <v>0</v>
      </c>
      <c r="R1012" s="17">
        <f t="shared" si="840"/>
        <v>0</v>
      </c>
      <c r="S1012" s="17">
        <f t="shared" si="840"/>
        <v>0</v>
      </c>
      <c r="T1012" s="17">
        <f t="shared" si="840"/>
        <v>0</v>
      </c>
      <c r="U1012" s="17">
        <f t="shared" si="840"/>
        <v>0</v>
      </c>
      <c r="V1012" s="17">
        <f t="shared" si="840"/>
        <v>0</v>
      </c>
      <c r="W1012" s="17">
        <f t="shared" si="840"/>
        <v>0</v>
      </c>
      <c r="X1012" s="17"/>
      <c r="Y1012" s="17"/>
      <c r="AB1012" s="86" t="s">
        <v>39</v>
      </c>
      <c r="AC1012" s="56">
        <v>163.80000000000001</v>
      </c>
      <c r="AD1012" s="56">
        <v>163.80000000000001</v>
      </c>
      <c r="AE1012" s="57">
        <v>0</v>
      </c>
      <c r="AF1012" s="57">
        <v>0</v>
      </c>
      <c r="AG1012" s="57">
        <v>0</v>
      </c>
      <c r="AH1012" s="57">
        <v>0</v>
      </c>
      <c r="AI1012" s="57">
        <v>0</v>
      </c>
      <c r="AJ1012" s="57">
        <v>0</v>
      </c>
      <c r="AK1012" s="19">
        <v>0</v>
      </c>
      <c r="AL1012" s="57">
        <v>0</v>
      </c>
      <c r="AM1012" s="57">
        <v>0</v>
      </c>
      <c r="AN1012" s="57">
        <v>0</v>
      </c>
      <c r="AO1012" s="57">
        <v>0</v>
      </c>
      <c r="AP1012" s="57">
        <v>0</v>
      </c>
      <c r="AQ1012" s="57">
        <v>0</v>
      </c>
      <c r="AR1012" s="57">
        <v>0</v>
      </c>
      <c r="AS1012" s="57">
        <v>0</v>
      </c>
      <c r="AT1012" s="25">
        <v>0</v>
      </c>
      <c r="AU1012" s="57">
        <v>0</v>
      </c>
      <c r="AV1012" s="19">
        <v>0</v>
      </c>
    </row>
    <row r="1013" spans="1:49" x14ac:dyDescent="0.3">
      <c r="A1013" s="17"/>
      <c r="B1013" s="69" t="s">
        <v>40</v>
      </c>
      <c r="C1013" s="92"/>
      <c r="D1013" s="17"/>
      <c r="E1013" s="17"/>
      <c r="F1013" s="17">
        <f>SUM(F1003:F1012)</f>
        <v>3.875</v>
      </c>
      <c r="G1013" s="17">
        <f t="shared" ref="G1013" si="844">SUM(G1003:G1012)</f>
        <v>4.375</v>
      </c>
      <c r="H1013" s="17">
        <f t="shared" ref="H1013" si="845">SUM(H1003:H1012)</f>
        <v>14.75</v>
      </c>
      <c r="I1013" s="17">
        <f t="shared" ref="I1013" si="846">SUM(I1003:I1012)</f>
        <v>113.25</v>
      </c>
      <c r="J1013" s="17">
        <f t="shared" ref="J1013" si="847">SUM(J1003:J1012)</f>
        <v>2.5000000000000001E-2</v>
      </c>
      <c r="K1013" s="17">
        <f t="shared" ref="K1013" si="848">SUM(K1003:K1012)</f>
        <v>6.25E-2</v>
      </c>
      <c r="L1013" s="17">
        <f t="shared" ref="L1013" si="849">SUM(L1003:L1012)</f>
        <v>124.7</v>
      </c>
      <c r="M1013" s="17">
        <f t="shared" ref="M1013" si="850">SUM(M1003:M1012)</f>
        <v>8.7500000000000008E-2</v>
      </c>
      <c r="N1013" s="17">
        <f t="shared" ref="N1013" si="851">SUM(N1003:N1012)</f>
        <v>31.912500000000001</v>
      </c>
      <c r="O1013" s="17">
        <f t="shared" ref="O1013" si="852">SUM(O1003:O1012)</f>
        <v>166.125</v>
      </c>
      <c r="P1013" s="17">
        <f t="shared" ref="P1013" si="853">SUM(P1003:P1012)</f>
        <v>505</v>
      </c>
      <c r="Q1013" s="17">
        <f t="shared" ref="Q1013" si="854">SUM(Q1003:Q1012)</f>
        <v>82.25</v>
      </c>
      <c r="R1013" s="17">
        <f t="shared" ref="R1013" si="855">SUM(R1003:R1012)</f>
        <v>33</v>
      </c>
      <c r="S1013" s="17">
        <f t="shared" ref="S1013" si="856">SUM(S1003:S1012)</f>
        <v>63.125</v>
      </c>
      <c r="T1013" s="17">
        <f t="shared" ref="T1013" si="857">SUM(T1003:T1012)</f>
        <v>1.25</v>
      </c>
      <c r="U1013" s="17">
        <f t="shared" ref="U1013" si="858">SUM(U1003:U1012)</f>
        <v>25.375</v>
      </c>
      <c r="V1013" s="17">
        <f t="shared" ref="V1013" si="859">SUM(V1003:V1012)</f>
        <v>0.71250000000000002</v>
      </c>
      <c r="W1013" s="17">
        <f t="shared" ref="W1013" si="860">SUM(W1003:W1012)</f>
        <v>29.75</v>
      </c>
      <c r="X1013" s="17"/>
      <c r="Y1013" s="17"/>
      <c r="AB1013" s="87" t="s">
        <v>40</v>
      </c>
      <c r="AC1013" s="59"/>
      <c r="AD1013" s="60">
        <v>120</v>
      </c>
      <c r="AE1013" s="61">
        <v>3</v>
      </c>
      <c r="AF1013" s="61">
        <v>3.5</v>
      </c>
      <c r="AG1013" s="61">
        <v>11.7</v>
      </c>
      <c r="AH1013" s="61">
        <v>90.8</v>
      </c>
      <c r="AI1013" s="88">
        <v>0.02</v>
      </c>
      <c r="AJ1013" s="88">
        <v>0.05</v>
      </c>
      <c r="AK1013" s="22">
        <v>99.8</v>
      </c>
      <c r="AL1013" s="88">
        <v>7.0000000000000007E-2</v>
      </c>
      <c r="AM1013" s="61">
        <v>25.5</v>
      </c>
      <c r="AN1013" s="60">
        <v>133</v>
      </c>
      <c r="AO1013" s="60">
        <v>404</v>
      </c>
      <c r="AP1013" s="60">
        <v>66</v>
      </c>
      <c r="AQ1013" s="60">
        <v>26</v>
      </c>
      <c r="AR1013" s="60">
        <v>51</v>
      </c>
      <c r="AS1013" s="88">
        <v>0.98</v>
      </c>
      <c r="AT1013" s="27">
        <v>20</v>
      </c>
      <c r="AU1013" s="88">
        <v>0.56000000000000005</v>
      </c>
      <c r="AV1013" s="23">
        <v>23</v>
      </c>
    </row>
    <row r="1014" spans="1:49" x14ac:dyDescent="0.3">
      <c r="A1014" s="17" t="s">
        <v>261</v>
      </c>
      <c r="B1014" s="17"/>
      <c r="C1014" s="92">
        <v>80</v>
      </c>
      <c r="D1014" s="17"/>
      <c r="E1014" s="17"/>
      <c r="F1014" s="17"/>
      <c r="G1014" s="17"/>
      <c r="H1014" s="17"/>
      <c r="I1014" s="17"/>
      <c r="J1014" s="17"/>
      <c r="K1014" s="17"/>
      <c r="L1014" s="17"/>
      <c r="M1014" s="17"/>
      <c r="N1014" s="17"/>
      <c r="O1014" s="17"/>
      <c r="P1014" s="17"/>
      <c r="Q1014" s="17"/>
      <c r="R1014" s="17"/>
      <c r="S1014" s="17"/>
      <c r="T1014" s="17"/>
      <c r="U1014" s="17"/>
      <c r="V1014" s="17"/>
      <c r="W1014" s="17"/>
      <c r="X1014" s="17" t="s">
        <v>262</v>
      </c>
      <c r="Y1014" s="17">
        <v>69</v>
      </c>
      <c r="AA1014" t="s">
        <v>261</v>
      </c>
      <c r="AW1014" t="s">
        <v>262</v>
      </c>
    </row>
    <row r="1015" spans="1:49" ht="15" customHeight="1" x14ac:dyDescent="0.3">
      <c r="A1015" s="17"/>
      <c r="B1015" s="70" t="s">
        <v>64</v>
      </c>
      <c r="C1015" s="92"/>
      <c r="D1015" s="17">
        <f>C$1014*AC1015/AD$1022</f>
        <v>77.733333333333334</v>
      </c>
      <c r="E1015" s="17">
        <f>C$1014*AD1015/AD$1022</f>
        <v>68.8</v>
      </c>
      <c r="F1015" s="17">
        <f>$C$1014*AE1015/$AD$1022</f>
        <v>12</v>
      </c>
      <c r="G1015" s="17">
        <f t="shared" ref="G1015:W1021" si="861">$C$1014*AF1015/$AD$1022</f>
        <v>9.7333333333333325</v>
      </c>
      <c r="H1015" s="17">
        <f t="shared" si="861"/>
        <v>0</v>
      </c>
      <c r="I1015" s="17">
        <f t="shared" si="861"/>
        <v>135.19999999999999</v>
      </c>
      <c r="J1015" s="17">
        <f t="shared" si="861"/>
        <v>0</v>
      </c>
      <c r="K1015" s="17">
        <f t="shared" si="861"/>
        <v>0.13333333333333333</v>
      </c>
      <c r="L1015" s="17">
        <f t="shared" si="861"/>
        <v>0</v>
      </c>
      <c r="M1015" s="17">
        <f t="shared" si="861"/>
        <v>0</v>
      </c>
      <c r="N1015" s="17">
        <f t="shared" si="861"/>
        <v>0</v>
      </c>
      <c r="O1015" s="17">
        <f t="shared" si="861"/>
        <v>34</v>
      </c>
      <c r="P1015" s="17">
        <f t="shared" si="861"/>
        <v>186.66666666666666</v>
      </c>
      <c r="Q1015" s="17">
        <f t="shared" si="861"/>
        <v>5.4666666666666668</v>
      </c>
      <c r="R1015" s="17">
        <f t="shared" si="861"/>
        <v>13.2</v>
      </c>
      <c r="S1015" s="17">
        <f t="shared" si="861"/>
        <v>112.53333333333333</v>
      </c>
      <c r="T1015" s="17">
        <f t="shared" si="861"/>
        <v>1.6</v>
      </c>
      <c r="U1015" s="17">
        <f t="shared" si="861"/>
        <v>4.9333333333333336</v>
      </c>
      <c r="V1015" s="17">
        <f t="shared" si="861"/>
        <v>0</v>
      </c>
      <c r="W1015" s="17">
        <f t="shared" si="861"/>
        <v>44</v>
      </c>
      <c r="X1015" s="17"/>
      <c r="Y1015" s="17"/>
      <c r="AB1015" s="86" t="s">
        <v>64</v>
      </c>
      <c r="AC1015" s="56">
        <v>58.3</v>
      </c>
      <c r="AD1015" s="56">
        <v>51.6</v>
      </c>
      <c r="AE1015" s="56">
        <v>9</v>
      </c>
      <c r="AF1015" s="56">
        <v>7.3</v>
      </c>
      <c r="AG1015" s="56">
        <v>0</v>
      </c>
      <c r="AH1015" s="56">
        <v>101.4</v>
      </c>
      <c r="AI1015" s="63">
        <v>0</v>
      </c>
      <c r="AJ1015" s="63">
        <v>0.1</v>
      </c>
      <c r="AK1015" s="30">
        <v>0</v>
      </c>
      <c r="AL1015" s="63">
        <v>0</v>
      </c>
      <c r="AM1015" s="63">
        <v>0</v>
      </c>
      <c r="AN1015" s="63">
        <v>25.5</v>
      </c>
      <c r="AO1015" s="62">
        <v>140</v>
      </c>
      <c r="AP1015" s="63">
        <v>4.0999999999999996</v>
      </c>
      <c r="AQ1015" s="63">
        <v>9.9</v>
      </c>
      <c r="AR1015" s="63">
        <v>84.4</v>
      </c>
      <c r="AS1015" s="63">
        <v>1.2</v>
      </c>
      <c r="AT1015" s="29">
        <v>3.7</v>
      </c>
      <c r="AU1015" s="63">
        <v>0</v>
      </c>
      <c r="AV1015" s="28">
        <v>33</v>
      </c>
    </row>
    <row r="1016" spans="1:49" ht="15" customHeight="1" x14ac:dyDescent="0.3">
      <c r="A1016" s="17"/>
      <c r="B1016" s="70" t="s">
        <v>75</v>
      </c>
      <c r="C1016" s="92"/>
      <c r="D1016" s="17">
        <f t="shared" ref="D1016:D1021" si="862">C$1014*AC1016/AD$1022</f>
        <v>15.2</v>
      </c>
      <c r="E1016" s="17">
        <f t="shared" ref="E1016:E1021" si="863">C$1014*AD1016/AD$1022</f>
        <v>15.2</v>
      </c>
      <c r="F1016" s="17">
        <f t="shared" ref="F1016:F1021" si="864">$C$1014*AE1016/$AD$1022</f>
        <v>1.0666666666666667</v>
      </c>
      <c r="G1016" s="17">
        <f t="shared" si="861"/>
        <v>0.13333333333333333</v>
      </c>
      <c r="H1016" s="17">
        <f t="shared" si="861"/>
        <v>6.8</v>
      </c>
      <c r="I1016" s="17">
        <f t="shared" si="861"/>
        <v>32.666666666666664</v>
      </c>
      <c r="J1016" s="17">
        <f t="shared" si="861"/>
        <v>1.3333333333333334E-2</v>
      </c>
      <c r="K1016" s="17">
        <f t="shared" si="861"/>
        <v>0</v>
      </c>
      <c r="L1016" s="17">
        <f t="shared" si="861"/>
        <v>0</v>
      </c>
      <c r="M1016" s="17">
        <f t="shared" si="861"/>
        <v>0</v>
      </c>
      <c r="N1016" s="17">
        <f t="shared" si="861"/>
        <v>0</v>
      </c>
      <c r="O1016" s="17">
        <f t="shared" si="861"/>
        <v>57.333333333333336</v>
      </c>
      <c r="P1016" s="17">
        <f t="shared" si="861"/>
        <v>11.773333333333333</v>
      </c>
      <c r="Q1016" s="17">
        <f t="shared" si="861"/>
        <v>2.6666666666666665</v>
      </c>
      <c r="R1016" s="17">
        <f t="shared" si="861"/>
        <v>1.8666666666666667</v>
      </c>
      <c r="S1016" s="17">
        <f t="shared" si="861"/>
        <v>8.6666666666666661</v>
      </c>
      <c r="T1016" s="17">
        <f t="shared" si="861"/>
        <v>0.14666666666666667</v>
      </c>
      <c r="U1016" s="17">
        <f t="shared" si="861"/>
        <v>0.53333333333333333</v>
      </c>
      <c r="V1016" s="17">
        <f t="shared" si="861"/>
        <v>0.81333333333333324</v>
      </c>
      <c r="W1016" s="17">
        <f t="shared" si="861"/>
        <v>2.2666666666666666</v>
      </c>
      <c r="X1016" s="17"/>
      <c r="Y1016" s="17"/>
      <c r="AB1016" s="86" t="s">
        <v>75</v>
      </c>
      <c r="AC1016" s="56">
        <v>11.4</v>
      </c>
      <c r="AD1016" s="56">
        <v>11.4</v>
      </c>
      <c r="AE1016" s="56">
        <v>0.8</v>
      </c>
      <c r="AF1016" s="56">
        <v>0.1</v>
      </c>
      <c r="AG1016" s="56">
        <v>5.0999999999999996</v>
      </c>
      <c r="AH1016" s="56">
        <v>24.5</v>
      </c>
      <c r="AI1016" s="64">
        <v>0.01</v>
      </c>
      <c r="AJ1016" s="62">
        <v>0</v>
      </c>
      <c r="AK1016" s="28">
        <v>0</v>
      </c>
      <c r="AL1016" s="62">
        <v>0</v>
      </c>
      <c r="AM1016" s="62">
        <v>0</v>
      </c>
      <c r="AN1016" s="62">
        <v>43</v>
      </c>
      <c r="AO1016" s="64">
        <v>8.83</v>
      </c>
      <c r="AP1016" s="62">
        <v>2</v>
      </c>
      <c r="AQ1016" s="63">
        <v>1.4</v>
      </c>
      <c r="AR1016" s="63">
        <v>6.5</v>
      </c>
      <c r="AS1016" s="64">
        <v>0.11</v>
      </c>
      <c r="AT1016" s="29">
        <v>0.4</v>
      </c>
      <c r="AU1016" s="64">
        <v>0.61</v>
      </c>
      <c r="AV1016" s="30">
        <v>1.7</v>
      </c>
    </row>
    <row r="1017" spans="1:49" x14ac:dyDescent="0.3">
      <c r="A1017" s="17"/>
      <c r="B1017" s="70" t="s">
        <v>35</v>
      </c>
      <c r="C1017" s="92"/>
      <c r="D1017" s="17">
        <f t="shared" si="862"/>
        <v>18.399999999999999</v>
      </c>
      <c r="E1017" s="17">
        <f t="shared" si="863"/>
        <v>18.399999999999999</v>
      </c>
      <c r="F1017" s="17">
        <f t="shared" si="864"/>
        <v>0.53333333333333333</v>
      </c>
      <c r="G1017" s="17">
        <f t="shared" si="861"/>
        <v>0.4</v>
      </c>
      <c r="H1017" s="17">
        <f t="shared" si="861"/>
        <v>0.8</v>
      </c>
      <c r="I1017" s="17">
        <f t="shared" si="861"/>
        <v>8.8000000000000007</v>
      </c>
      <c r="J1017" s="17">
        <f t="shared" si="861"/>
        <v>0</v>
      </c>
      <c r="K1017" s="17">
        <f t="shared" si="861"/>
        <v>2.6666666666666668E-2</v>
      </c>
      <c r="L1017" s="17">
        <f t="shared" si="861"/>
        <v>2.4266666666666667</v>
      </c>
      <c r="M1017" s="17">
        <f t="shared" si="861"/>
        <v>0</v>
      </c>
      <c r="N1017" s="17">
        <f t="shared" si="861"/>
        <v>9.3333333333333338E-2</v>
      </c>
      <c r="O1017" s="17">
        <f t="shared" si="861"/>
        <v>7.0666666666666664</v>
      </c>
      <c r="P1017" s="17">
        <f t="shared" si="861"/>
        <v>22.4</v>
      </c>
      <c r="Q1017" s="17">
        <f t="shared" si="861"/>
        <v>20</v>
      </c>
      <c r="R1017" s="17">
        <f t="shared" si="861"/>
        <v>2.2666666666666666</v>
      </c>
      <c r="S1017" s="17">
        <f t="shared" si="861"/>
        <v>14.666666666666666</v>
      </c>
      <c r="T1017" s="17">
        <f t="shared" si="861"/>
        <v>2.6666666666666668E-2</v>
      </c>
      <c r="U1017" s="17">
        <f t="shared" si="861"/>
        <v>1.6</v>
      </c>
      <c r="V1017" s="17">
        <f t="shared" si="861"/>
        <v>0.32</v>
      </c>
      <c r="W1017" s="17">
        <f t="shared" si="861"/>
        <v>3.7333333333333334</v>
      </c>
      <c r="X1017" s="17"/>
      <c r="Y1017" s="17"/>
      <c r="AB1017" s="86" t="s">
        <v>35</v>
      </c>
      <c r="AC1017" s="56">
        <v>13.8</v>
      </c>
      <c r="AD1017" s="56">
        <v>13.8</v>
      </c>
      <c r="AE1017" s="56">
        <v>0.4</v>
      </c>
      <c r="AF1017" s="56">
        <v>0.3</v>
      </c>
      <c r="AG1017" s="56">
        <v>0.6</v>
      </c>
      <c r="AH1017" s="56">
        <v>6.6</v>
      </c>
      <c r="AI1017" s="62">
        <v>0</v>
      </c>
      <c r="AJ1017" s="64">
        <v>0.02</v>
      </c>
      <c r="AK1017" s="43">
        <v>1.82</v>
      </c>
      <c r="AL1017" s="62">
        <v>0</v>
      </c>
      <c r="AM1017" s="64">
        <v>7.0000000000000007E-2</v>
      </c>
      <c r="AN1017" s="63">
        <v>5.3</v>
      </c>
      <c r="AO1017" s="63">
        <v>16.8</v>
      </c>
      <c r="AP1017" s="62">
        <v>15</v>
      </c>
      <c r="AQ1017" s="63">
        <v>1.7</v>
      </c>
      <c r="AR1017" s="62">
        <v>11</v>
      </c>
      <c r="AS1017" s="64">
        <v>0.02</v>
      </c>
      <c r="AT1017" s="29">
        <v>1.2</v>
      </c>
      <c r="AU1017" s="64">
        <v>0.24</v>
      </c>
      <c r="AV1017" s="30">
        <v>2.8</v>
      </c>
    </row>
    <row r="1018" spans="1:49" ht="15" customHeight="1" x14ac:dyDescent="0.3">
      <c r="A1018" s="17"/>
      <c r="B1018" s="70" t="s">
        <v>73</v>
      </c>
      <c r="C1018" s="92"/>
      <c r="D1018" s="17">
        <f t="shared" si="862"/>
        <v>8.8000000000000007</v>
      </c>
      <c r="E1018" s="17">
        <f t="shared" si="863"/>
        <v>8.8000000000000007</v>
      </c>
      <c r="F1018" s="17">
        <f t="shared" si="864"/>
        <v>0.93333333333333335</v>
      </c>
      <c r="G1018" s="17">
        <f t="shared" si="861"/>
        <v>0.13333333333333333</v>
      </c>
      <c r="H1018" s="17">
        <f t="shared" si="861"/>
        <v>5.4666666666666668</v>
      </c>
      <c r="I1018" s="17">
        <f t="shared" si="861"/>
        <v>26.4</v>
      </c>
      <c r="J1018" s="17">
        <f t="shared" si="861"/>
        <v>1.3333333333333334E-2</v>
      </c>
      <c r="K1018" s="17">
        <f t="shared" si="861"/>
        <v>1.3333333333333334E-2</v>
      </c>
      <c r="L1018" s="17">
        <f t="shared" si="861"/>
        <v>0</v>
      </c>
      <c r="M1018" s="17">
        <f t="shared" si="861"/>
        <v>0</v>
      </c>
      <c r="N1018" s="17">
        <f t="shared" si="861"/>
        <v>0</v>
      </c>
      <c r="O1018" s="17">
        <f t="shared" si="861"/>
        <v>36</v>
      </c>
      <c r="P1018" s="17">
        <f t="shared" si="861"/>
        <v>14</v>
      </c>
      <c r="Q1018" s="17">
        <f t="shared" si="861"/>
        <v>2.4</v>
      </c>
      <c r="R1018" s="17">
        <f t="shared" si="861"/>
        <v>3.6</v>
      </c>
      <c r="S1018" s="17">
        <f t="shared" si="861"/>
        <v>9.6</v>
      </c>
      <c r="T1018" s="17">
        <f t="shared" si="861"/>
        <v>0.2533333333333333</v>
      </c>
      <c r="U1018" s="17">
        <f t="shared" si="861"/>
        <v>0</v>
      </c>
      <c r="V1018" s="17">
        <f t="shared" si="861"/>
        <v>1.96</v>
      </c>
      <c r="W1018" s="17">
        <f t="shared" si="861"/>
        <v>0</v>
      </c>
      <c r="X1018" s="17"/>
      <c r="Y1018" s="17"/>
      <c r="AB1018" s="86" t="s">
        <v>73</v>
      </c>
      <c r="AC1018" s="56">
        <v>6.6</v>
      </c>
      <c r="AD1018" s="56">
        <v>6.6</v>
      </c>
      <c r="AE1018" s="56">
        <v>0.7</v>
      </c>
      <c r="AF1018" s="56">
        <v>0.1</v>
      </c>
      <c r="AG1018" s="56">
        <v>4.0999999999999996</v>
      </c>
      <c r="AH1018" s="56">
        <v>19.8</v>
      </c>
      <c r="AI1018" s="64">
        <v>0.01</v>
      </c>
      <c r="AJ1018" s="64">
        <v>0.01</v>
      </c>
      <c r="AK1018" s="28">
        <v>0</v>
      </c>
      <c r="AL1018" s="62">
        <v>0</v>
      </c>
      <c r="AM1018" s="62">
        <v>0</v>
      </c>
      <c r="AN1018" s="62">
        <v>27</v>
      </c>
      <c r="AO1018" s="63">
        <v>10.5</v>
      </c>
      <c r="AP1018" s="63">
        <v>1.8</v>
      </c>
      <c r="AQ1018" s="63">
        <v>2.7</v>
      </c>
      <c r="AR1018" s="63">
        <v>7.2</v>
      </c>
      <c r="AS1018" s="64">
        <v>0.19</v>
      </c>
      <c r="AT1018" s="31">
        <v>0</v>
      </c>
      <c r="AU1018" s="64">
        <v>1.47</v>
      </c>
      <c r="AV1018" s="28">
        <v>0</v>
      </c>
    </row>
    <row r="1019" spans="1:49" ht="15" customHeight="1" x14ac:dyDescent="0.3">
      <c r="A1019" s="17"/>
      <c r="B1019" s="70" t="s">
        <v>37</v>
      </c>
      <c r="C1019" s="92"/>
      <c r="D1019" s="17">
        <f t="shared" si="862"/>
        <v>5.6</v>
      </c>
      <c r="E1019" s="17">
        <f t="shared" si="863"/>
        <v>5.6</v>
      </c>
      <c r="F1019" s="17">
        <f t="shared" si="864"/>
        <v>0</v>
      </c>
      <c r="G1019" s="17">
        <f t="shared" si="861"/>
        <v>3.6</v>
      </c>
      <c r="H1019" s="17">
        <f t="shared" si="861"/>
        <v>0.13333333333333333</v>
      </c>
      <c r="I1019" s="17">
        <f t="shared" si="861"/>
        <v>32.799999999999997</v>
      </c>
      <c r="J1019" s="17">
        <f t="shared" si="861"/>
        <v>0</v>
      </c>
      <c r="K1019" s="17">
        <f t="shared" si="861"/>
        <v>1.3333333333333334E-2</v>
      </c>
      <c r="L1019" s="17">
        <f t="shared" si="861"/>
        <v>15.2</v>
      </c>
      <c r="M1019" s="17">
        <f t="shared" si="861"/>
        <v>0.08</v>
      </c>
      <c r="N1019" s="17">
        <f t="shared" si="861"/>
        <v>0</v>
      </c>
      <c r="O1019" s="17">
        <f t="shared" si="861"/>
        <v>0.66666666666666663</v>
      </c>
      <c r="P1019" s="17">
        <f t="shared" si="861"/>
        <v>1.4133333333333336</v>
      </c>
      <c r="Q1019" s="17">
        <f t="shared" si="861"/>
        <v>1.2</v>
      </c>
      <c r="R1019" s="17">
        <f t="shared" si="861"/>
        <v>0</v>
      </c>
      <c r="S1019" s="17">
        <f t="shared" si="861"/>
        <v>1.4666666666666666</v>
      </c>
      <c r="T1019" s="17">
        <f t="shared" si="861"/>
        <v>1.3333333333333334E-2</v>
      </c>
      <c r="U1019" s="17">
        <f t="shared" si="861"/>
        <v>0</v>
      </c>
      <c r="V1019" s="17">
        <f t="shared" si="861"/>
        <v>5.3333333333333337E-2</v>
      </c>
      <c r="W1019" s="17">
        <f t="shared" si="861"/>
        <v>0.13333333333333333</v>
      </c>
      <c r="X1019" s="17"/>
      <c r="Y1019" s="17"/>
      <c r="AB1019" s="86" t="s">
        <v>37</v>
      </c>
      <c r="AC1019" s="56">
        <v>4.2</v>
      </c>
      <c r="AD1019" s="56">
        <v>4.2</v>
      </c>
      <c r="AE1019" s="57">
        <v>0</v>
      </c>
      <c r="AF1019" s="56">
        <v>2.7</v>
      </c>
      <c r="AG1019" s="56">
        <v>0.1</v>
      </c>
      <c r="AH1019" s="56">
        <v>24.6</v>
      </c>
      <c r="AI1019" s="62">
        <v>0</v>
      </c>
      <c r="AJ1019" s="64">
        <v>0.01</v>
      </c>
      <c r="AK1019" s="30">
        <v>11.4</v>
      </c>
      <c r="AL1019" s="64">
        <v>0.06</v>
      </c>
      <c r="AM1019" s="62">
        <v>0</v>
      </c>
      <c r="AN1019" s="63">
        <v>0.5</v>
      </c>
      <c r="AO1019" s="64">
        <v>1.06</v>
      </c>
      <c r="AP1019" s="63">
        <v>0.9</v>
      </c>
      <c r="AQ1019" s="62">
        <v>0</v>
      </c>
      <c r="AR1019" s="63">
        <v>1.1000000000000001</v>
      </c>
      <c r="AS1019" s="64">
        <v>0.01</v>
      </c>
      <c r="AT1019" s="31">
        <v>0</v>
      </c>
      <c r="AU1019" s="64">
        <v>0.04</v>
      </c>
      <c r="AV1019" s="30">
        <v>0.1</v>
      </c>
    </row>
    <row r="1020" spans="1:49" ht="15" customHeight="1" x14ac:dyDescent="0.3">
      <c r="A1020" s="17"/>
      <c r="B1020" s="70" t="s">
        <v>38</v>
      </c>
      <c r="C1020" s="92"/>
      <c r="D1020" s="17">
        <f t="shared" si="862"/>
        <v>0.26666666666666666</v>
      </c>
      <c r="E1020" s="17">
        <f t="shared" si="863"/>
        <v>0.26666666666666666</v>
      </c>
      <c r="F1020" s="17">
        <f t="shared" si="864"/>
        <v>0</v>
      </c>
      <c r="G1020" s="17">
        <f t="shared" si="861"/>
        <v>0</v>
      </c>
      <c r="H1020" s="17">
        <f t="shared" si="861"/>
        <v>0</v>
      </c>
      <c r="I1020" s="17">
        <f t="shared" si="861"/>
        <v>0</v>
      </c>
      <c r="J1020" s="17">
        <f t="shared" si="861"/>
        <v>0</v>
      </c>
      <c r="K1020" s="17">
        <f t="shared" si="861"/>
        <v>0</v>
      </c>
      <c r="L1020" s="17">
        <f t="shared" si="861"/>
        <v>0</v>
      </c>
      <c r="M1020" s="17">
        <f t="shared" si="861"/>
        <v>0</v>
      </c>
      <c r="N1020" s="17">
        <f t="shared" si="861"/>
        <v>0</v>
      </c>
      <c r="O1020" s="17">
        <f t="shared" si="861"/>
        <v>62.666666666666664</v>
      </c>
      <c r="P1020" s="17">
        <f t="shared" si="861"/>
        <v>1.3333333333333334E-2</v>
      </c>
      <c r="Q1020" s="17">
        <f t="shared" si="861"/>
        <v>0.66666666666666663</v>
      </c>
      <c r="R1020" s="17">
        <f t="shared" si="861"/>
        <v>0</v>
      </c>
      <c r="S1020" s="17">
        <f t="shared" si="861"/>
        <v>0.13333333333333333</v>
      </c>
      <c r="T1020" s="17">
        <f t="shared" si="861"/>
        <v>1.3333333333333334E-2</v>
      </c>
      <c r="U1020" s="17">
        <f t="shared" si="861"/>
        <v>8.5333333333333332</v>
      </c>
      <c r="V1020" s="17">
        <f t="shared" si="861"/>
        <v>0</v>
      </c>
      <c r="W1020" s="17">
        <f t="shared" si="861"/>
        <v>0</v>
      </c>
      <c r="X1020" s="17"/>
      <c r="Y1020" s="17"/>
      <c r="AB1020" s="86" t="s">
        <v>38</v>
      </c>
      <c r="AC1020" s="56">
        <v>0.2</v>
      </c>
      <c r="AD1020" s="56">
        <v>0.2</v>
      </c>
      <c r="AE1020" s="57">
        <v>0</v>
      </c>
      <c r="AF1020" s="57">
        <v>0</v>
      </c>
      <c r="AG1020" s="57">
        <v>0</v>
      </c>
      <c r="AH1020" s="57">
        <v>0</v>
      </c>
      <c r="AI1020" s="62">
        <v>0</v>
      </c>
      <c r="AJ1020" s="62">
        <v>0</v>
      </c>
      <c r="AK1020" s="28">
        <v>0</v>
      </c>
      <c r="AL1020" s="62">
        <v>0</v>
      </c>
      <c r="AM1020" s="62">
        <v>0</v>
      </c>
      <c r="AN1020" s="62">
        <v>47</v>
      </c>
      <c r="AO1020" s="64">
        <v>0.01</v>
      </c>
      <c r="AP1020" s="63">
        <v>0.5</v>
      </c>
      <c r="AQ1020" s="62">
        <v>0</v>
      </c>
      <c r="AR1020" s="63">
        <v>0.1</v>
      </c>
      <c r="AS1020" s="64">
        <v>0.01</v>
      </c>
      <c r="AT1020" s="29">
        <v>6.4</v>
      </c>
      <c r="AU1020" s="62">
        <v>0</v>
      </c>
      <c r="AV1020" s="28">
        <v>0</v>
      </c>
    </row>
    <row r="1021" spans="1:49" ht="15" customHeight="1" x14ac:dyDescent="0.3">
      <c r="A1021" s="17"/>
      <c r="B1021" s="150" t="s">
        <v>77</v>
      </c>
      <c r="C1021" s="92"/>
      <c r="D1021" s="17">
        <f t="shared" si="862"/>
        <v>0</v>
      </c>
      <c r="E1021" s="17">
        <f t="shared" si="863"/>
        <v>117.2</v>
      </c>
      <c r="F1021" s="17">
        <f t="shared" si="864"/>
        <v>0</v>
      </c>
      <c r="G1021" s="17">
        <f t="shared" si="861"/>
        <v>0</v>
      </c>
      <c r="H1021" s="17">
        <f t="shared" si="861"/>
        <v>0</v>
      </c>
      <c r="I1021" s="17">
        <f t="shared" si="861"/>
        <v>0</v>
      </c>
      <c r="J1021" s="17">
        <f t="shared" si="861"/>
        <v>0</v>
      </c>
      <c r="K1021" s="17">
        <f t="shared" si="861"/>
        <v>0</v>
      </c>
      <c r="L1021" s="17">
        <f t="shared" si="861"/>
        <v>0</v>
      </c>
      <c r="M1021" s="17">
        <f t="shared" si="861"/>
        <v>0</v>
      </c>
      <c r="N1021" s="17">
        <f t="shared" si="861"/>
        <v>0</v>
      </c>
      <c r="O1021" s="17">
        <f t="shared" si="861"/>
        <v>0</v>
      </c>
      <c r="P1021" s="17">
        <f t="shared" si="861"/>
        <v>0</v>
      </c>
      <c r="Q1021" s="17">
        <f t="shared" si="861"/>
        <v>0</v>
      </c>
      <c r="R1021" s="17">
        <f t="shared" si="861"/>
        <v>0</v>
      </c>
      <c r="S1021" s="17">
        <f t="shared" si="861"/>
        <v>0</v>
      </c>
      <c r="T1021" s="17">
        <f t="shared" si="861"/>
        <v>0</v>
      </c>
      <c r="U1021" s="17">
        <f t="shared" si="861"/>
        <v>0</v>
      </c>
      <c r="V1021" s="17">
        <f t="shared" si="861"/>
        <v>0</v>
      </c>
      <c r="W1021" s="17">
        <f t="shared" si="861"/>
        <v>0</v>
      </c>
      <c r="X1021" s="17"/>
      <c r="Y1021" s="17"/>
      <c r="AB1021" s="147" t="s">
        <v>77</v>
      </c>
      <c r="AC1021" s="148"/>
      <c r="AD1021" s="217">
        <v>87.9</v>
      </c>
      <c r="AE1021" s="148"/>
      <c r="AF1021" s="148"/>
      <c r="AG1021" s="148"/>
      <c r="AH1021" s="148"/>
    </row>
    <row r="1022" spans="1:49" x14ac:dyDescent="0.3">
      <c r="A1022" s="17"/>
      <c r="B1022" s="69" t="s">
        <v>40</v>
      </c>
      <c r="C1022" s="92"/>
      <c r="D1022" s="17"/>
      <c r="E1022" s="17"/>
      <c r="F1022" s="17">
        <f>SUM(F1015:F1021)</f>
        <v>14.533333333333333</v>
      </c>
      <c r="G1022" s="17">
        <f t="shared" ref="G1022:W1022" si="865">SUM(G1015:G1021)</f>
        <v>13.999999999999998</v>
      </c>
      <c r="H1022" s="17">
        <f t="shared" si="865"/>
        <v>13.2</v>
      </c>
      <c r="I1022" s="17">
        <f t="shared" si="865"/>
        <v>235.86666666666667</v>
      </c>
      <c r="J1022" s="17">
        <f t="shared" si="865"/>
        <v>2.6666666666666668E-2</v>
      </c>
      <c r="K1022" s="17">
        <f t="shared" si="865"/>
        <v>0.18666666666666668</v>
      </c>
      <c r="L1022" s="17">
        <f t="shared" si="865"/>
        <v>17.626666666666665</v>
      </c>
      <c r="M1022" s="17">
        <f t="shared" si="865"/>
        <v>0.08</v>
      </c>
      <c r="N1022" s="17">
        <f t="shared" si="865"/>
        <v>9.3333333333333338E-2</v>
      </c>
      <c r="O1022" s="17">
        <f t="shared" si="865"/>
        <v>197.73333333333332</v>
      </c>
      <c r="P1022" s="17">
        <f t="shared" si="865"/>
        <v>236.26666666666665</v>
      </c>
      <c r="Q1022" s="17">
        <f t="shared" si="865"/>
        <v>32.4</v>
      </c>
      <c r="R1022" s="17">
        <f t="shared" si="865"/>
        <v>20.933333333333334</v>
      </c>
      <c r="S1022" s="17">
        <f t="shared" si="865"/>
        <v>147.06666666666666</v>
      </c>
      <c r="T1022" s="17">
        <f t="shared" si="865"/>
        <v>2.0533333333333332</v>
      </c>
      <c r="U1022" s="17">
        <f t="shared" si="865"/>
        <v>15.6</v>
      </c>
      <c r="V1022" s="17">
        <f t="shared" si="865"/>
        <v>3.1466666666666665</v>
      </c>
      <c r="W1022" s="17">
        <f t="shared" si="865"/>
        <v>50.133333333333333</v>
      </c>
      <c r="X1022" s="17"/>
      <c r="Y1022" s="17"/>
      <c r="AB1022" s="87" t="s">
        <v>40</v>
      </c>
      <c r="AC1022" s="59"/>
      <c r="AD1022" s="60">
        <v>60</v>
      </c>
      <c r="AE1022" s="60">
        <v>11</v>
      </c>
      <c r="AF1022" s="61">
        <v>10.5</v>
      </c>
      <c r="AG1022" s="61">
        <v>9.9</v>
      </c>
      <c r="AH1022" s="60">
        <v>177</v>
      </c>
      <c r="AI1022" s="65">
        <v>0.04</v>
      </c>
      <c r="AJ1022" s="83">
        <v>0.1</v>
      </c>
      <c r="AK1022" s="47">
        <v>13.3</v>
      </c>
      <c r="AL1022" s="65">
        <v>0.06</v>
      </c>
      <c r="AM1022" s="65">
        <v>7.0000000000000007E-2</v>
      </c>
      <c r="AN1022" s="66">
        <v>149</v>
      </c>
      <c r="AO1022" s="66">
        <v>177</v>
      </c>
      <c r="AP1022" s="66">
        <v>24</v>
      </c>
      <c r="AQ1022" s="66">
        <v>16</v>
      </c>
      <c r="AR1022" s="66">
        <v>110</v>
      </c>
      <c r="AS1022" s="65">
        <v>1.55</v>
      </c>
      <c r="AT1022" s="33">
        <v>12</v>
      </c>
      <c r="AU1022" s="65">
        <v>2.36</v>
      </c>
      <c r="AV1022" s="32">
        <v>37</v>
      </c>
    </row>
    <row r="1023" spans="1:49" x14ac:dyDescent="0.3">
      <c r="A1023" s="17" t="s">
        <v>140</v>
      </c>
      <c r="B1023" s="17"/>
      <c r="C1023" s="92">
        <v>40</v>
      </c>
      <c r="D1023" s="17"/>
      <c r="E1023" s="17"/>
      <c r="F1023" s="17"/>
      <c r="G1023" s="17"/>
      <c r="H1023" s="17"/>
      <c r="I1023" s="17"/>
      <c r="J1023" s="17"/>
      <c r="K1023" s="17"/>
      <c r="L1023" s="17"/>
      <c r="M1023" s="17"/>
      <c r="N1023" s="17"/>
      <c r="O1023" s="17"/>
      <c r="P1023" s="17"/>
      <c r="Q1023" s="17"/>
      <c r="R1023" s="17"/>
      <c r="S1023" s="17"/>
      <c r="T1023" s="17"/>
      <c r="U1023" s="17"/>
      <c r="V1023" s="17"/>
      <c r="W1023" s="17"/>
      <c r="X1023" s="17" t="s">
        <v>141</v>
      </c>
      <c r="Y1023" s="17">
        <v>23</v>
      </c>
      <c r="AA1023" t="s">
        <v>140</v>
      </c>
      <c r="AW1023" t="s">
        <v>141</v>
      </c>
    </row>
    <row r="1024" spans="1:49" ht="15" customHeight="1" x14ac:dyDescent="0.3">
      <c r="A1024" s="17"/>
      <c r="B1024" s="70" t="s">
        <v>45</v>
      </c>
      <c r="C1024" s="92"/>
      <c r="D1024" s="17">
        <f>C$1023*AC1024/AD$1029</f>
        <v>5.4666666666666668</v>
      </c>
      <c r="E1024" s="17">
        <f>C$1023*AD1024/AD$1029</f>
        <v>4.8</v>
      </c>
      <c r="F1024" s="84">
        <f t="shared" ref="F1024:O1028" si="866">$C$1023*AE$483/$AD$1029</f>
        <v>0</v>
      </c>
      <c r="G1024" s="84">
        <f t="shared" si="866"/>
        <v>0</v>
      </c>
      <c r="H1024" s="84">
        <f t="shared" si="866"/>
        <v>0.13333333333333333</v>
      </c>
      <c r="I1024" s="84">
        <f t="shared" si="866"/>
        <v>0.93333333333333335</v>
      </c>
      <c r="J1024" s="84">
        <f t="shared" si="866"/>
        <v>0</v>
      </c>
      <c r="K1024" s="84">
        <f t="shared" si="866"/>
        <v>0</v>
      </c>
      <c r="L1024" s="84">
        <f t="shared" si="866"/>
        <v>16</v>
      </c>
      <c r="M1024" s="84">
        <f t="shared" si="866"/>
        <v>0</v>
      </c>
      <c r="N1024" s="84">
        <f t="shared" si="866"/>
        <v>1.4400000000000002</v>
      </c>
      <c r="O1024" s="84">
        <f t="shared" si="866"/>
        <v>0.53333333333333333</v>
      </c>
      <c r="P1024" s="84">
        <f t="shared" ref="P1024:W1028" si="867">$C$1023*AO$483/$AD$1029</f>
        <v>12.4</v>
      </c>
      <c r="Q1024" s="84">
        <f t="shared" si="867"/>
        <v>4.8</v>
      </c>
      <c r="R1024" s="84">
        <f t="shared" si="867"/>
        <v>0.93333333333333335</v>
      </c>
      <c r="S1024" s="84">
        <f t="shared" si="867"/>
        <v>1.2</v>
      </c>
      <c r="T1024" s="84">
        <f t="shared" si="867"/>
        <v>5.3333333333333337E-2</v>
      </c>
      <c r="U1024" s="84">
        <f t="shared" si="867"/>
        <v>0.13333333333333333</v>
      </c>
      <c r="V1024" s="84">
        <f t="shared" si="867"/>
        <v>2.6666666666666668E-2</v>
      </c>
      <c r="W1024" s="84">
        <f t="shared" si="867"/>
        <v>3.3333333333333335</v>
      </c>
      <c r="X1024" s="17"/>
      <c r="Y1024" s="17"/>
      <c r="AB1024" s="86" t="s">
        <v>45</v>
      </c>
      <c r="AC1024" s="56">
        <v>4.0999999999999996</v>
      </c>
      <c r="AD1024" s="56">
        <v>3.6</v>
      </c>
      <c r="AE1024" s="57">
        <v>0</v>
      </c>
      <c r="AF1024" s="57">
        <v>0</v>
      </c>
      <c r="AG1024" s="56">
        <v>0.1</v>
      </c>
      <c r="AH1024" s="56">
        <v>0.7</v>
      </c>
      <c r="AI1024" s="57">
        <v>0</v>
      </c>
      <c r="AJ1024" s="57">
        <v>0</v>
      </c>
      <c r="AK1024" s="19">
        <v>12</v>
      </c>
      <c r="AL1024" s="57">
        <v>0</v>
      </c>
      <c r="AM1024" s="71">
        <v>1.08</v>
      </c>
      <c r="AN1024" s="56">
        <v>0.4</v>
      </c>
      <c r="AO1024" s="56">
        <v>9.3000000000000007</v>
      </c>
      <c r="AP1024" s="56">
        <v>3.6</v>
      </c>
      <c r="AQ1024" s="56">
        <v>0.7</v>
      </c>
      <c r="AR1024" s="56">
        <v>0.9</v>
      </c>
      <c r="AS1024" s="71">
        <v>0.04</v>
      </c>
      <c r="AT1024" s="20">
        <v>0.1</v>
      </c>
      <c r="AU1024" s="71">
        <v>0.02</v>
      </c>
      <c r="AV1024" s="20">
        <v>2.5</v>
      </c>
    </row>
    <row r="1025" spans="1:49" x14ac:dyDescent="0.3">
      <c r="A1025" s="17"/>
      <c r="B1025" s="70" t="s">
        <v>43</v>
      </c>
      <c r="C1025" s="92"/>
      <c r="D1025" s="17">
        <f t="shared" ref="D1025:D1028" si="868">C$1023*AC1025/AD$1029</f>
        <v>15.866666666666667</v>
      </c>
      <c r="E1025" s="17">
        <f t="shared" ref="E1025:E1028" si="869">C$1023*AD1025/AD$1029</f>
        <v>14</v>
      </c>
      <c r="F1025" s="84">
        <f t="shared" si="866"/>
        <v>0</v>
      </c>
      <c r="G1025" s="84">
        <f t="shared" si="866"/>
        <v>0</v>
      </c>
      <c r="H1025" s="84">
        <f t="shared" si="866"/>
        <v>0.13333333333333333</v>
      </c>
      <c r="I1025" s="84">
        <f t="shared" si="866"/>
        <v>0.93333333333333335</v>
      </c>
      <c r="J1025" s="84">
        <f t="shared" si="866"/>
        <v>0</v>
      </c>
      <c r="K1025" s="84">
        <f t="shared" si="866"/>
        <v>0</v>
      </c>
      <c r="L1025" s="84">
        <f t="shared" si="866"/>
        <v>16</v>
      </c>
      <c r="M1025" s="84">
        <f t="shared" si="866"/>
        <v>0</v>
      </c>
      <c r="N1025" s="84">
        <f t="shared" si="866"/>
        <v>1.4400000000000002</v>
      </c>
      <c r="O1025" s="84">
        <f t="shared" si="866"/>
        <v>0.53333333333333333</v>
      </c>
      <c r="P1025" s="84">
        <f t="shared" si="867"/>
        <v>12.4</v>
      </c>
      <c r="Q1025" s="84">
        <f t="shared" si="867"/>
        <v>4.8</v>
      </c>
      <c r="R1025" s="84">
        <f t="shared" si="867"/>
        <v>0.93333333333333335</v>
      </c>
      <c r="S1025" s="84">
        <f t="shared" si="867"/>
        <v>1.2</v>
      </c>
      <c r="T1025" s="84">
        <f t="shared" si="867"/>
        <v>5.3333333333333337E-2</v>
      </c>
      <c r="U1025" s="84">
        <f t="shared" si="867"/>
        <v>0.13333333333333333</v>
      </c>
      <c r="V1025" s="84">
        <f t="shared" si="867"/>
        <v>2.6666666666666668E-2</v>
      </c>
      <c r="W1025" s="84">
        <f t="shared" si="867"/>
        <v>3.3333333333333335</v>
      </c>
      <c r="X1025" s="17"/>
      <c r="Y1025" s="17"/>
      <c r="AB1025" s="86" t="s">
        <v>43</v>
      </c>
      <c r="AC1025" s="56">
        <v>11.9</v>
      </c>
      <c r="AD1025" s="56">
        <v>10.5</v>
      </c>
      <c r="AE1025" s="56">
        <v>0.1</v>
      </c>
      <c r="AF1025" s="57">
        <v>0</v>
      </c>
      <c r="AG1025" s="56">
        <v>0.3</v>
      </c>
      <c r="AH1025" s="56">
        <v>1.5</v>
      </c>
      <c r="AI1025" s="57">
        <v>0</v>
      </c>
      <c r="AJ1025" s="57">
        <v>0</v>
      </c>
      <c r="AK1025" s="21">
        <v>1.05</v>
      </c>
      <c r="AL1025" s="57">
        <v>0</v>
      </c>
      <c r="AM1025" s="71">
        <v>1.05</v>
      </c>
      <c r="AN1025" s="56">
        <v>0.8</v>
      </c>
      <c r="AO1025" s="57">
        <v>15</v>
      </c>
      <c r="AP1025" s="56">
        <v>2.4</v>
      </c>
      <c r="AQ1025" s="56">
        <v>1.5</v>
      </c>
      <c r="AR1025" s="56">
        <v>4.4000000000000004</v>
      </c>
      <c r="AS1025" s="71">
        <v>0.06</v>
      </c>
      <c r="AT1025" s="20">
        <v>0.3</v>
      </c>
      <c r="AU1025" s="71">
        <v>0.03</v>
      </c>
      <c r="AV1025" s="20">
        <v>1.8</v>
      </c>
    </row>
    <row r="1026" spans="1:49" x14ac:dyDescent="0.3">
      <c r="A1026" s="17"/>
      <c r="B1026" s="70" t="s">
        <v>44</v>
      </c>
      <c r="C1026" s="92"/>
      <c r="D1026" s="17">
        <f t="shared" si="868"/>
        <v>21.733333333333334</v>
      </c>
      <c r="E1026" s="17">
        <f t="shared" si="869"/>
        <v>19.2</v>
      </c>
      <c r="F1026" s="84">
        <f t="shared" si="866"/>
        <v>0</v>
      </c>
      <c r="G1026" s="84">
        <f t="shared" si="866"/>
        <v>0</v>
      </c>
      <c r="H1026" s="84">
        <f t="shared" si="866"/>
        <v>0.13333333333333333</v>
      </c>
      <c r="I1026" s="84">
        <f t="shared" si="866"/>
        <v>0.93333333333333335</v>
      </c>
      <c r="J1026" s="84">
        <f t="shared" si="866"/>
        <v>0</v>
      </c>
      <c r="K1026" s="84">
        <f t="shared" si="866"/>
        <v>0</v>
      </c>
      <c r="L1026" s="84">
        <f t="shared" si="866"/>
        <v>16</v>
      </c>
      <c r="M1026" s="84">
        <f t="shared" si="866"/>
        <v>0</v>
      </c>
      <c r="N1026" s="84">
        <f t="shared" si="866"/>
        <v>1.4400000000000002</v>
      </c>
      <c r="O1026" s="84">
        <f t="shared" si="866"/>
        <v>0.53333333333333333</v>
      </c>
      <c r="P1026" s="84">
        <f t="shared" si="867"/>
        <v>12.4</v>
      </c>
      <c r="Q1026" s="84">
        <f t="shared" si="867"/>
        <v>4.8</v>
      </c>
      <c r="R1026" s="84">
        <f t="shared" si="867"/>
        <v>0.93333333333333335</v>
      </c>
      <c r="S1026" s="84">
        <f t="shared" si="867"/>
        <v>1.2</v>
      </c>
      <c r="T1026" s="84">
        <f t="shared" si="867"/>
        <v>5.3333333333333337E-2</v>
      </c>
      <c r="U1026" s="84">
        <f t="shared" si="867"/>
        <v>0.13333333333333333</v>
      </c>
      <c r="V1026" s="84">
        <f t="shared" si="867"/>
        <v>2.6666666666666668E-2</v>
      </c>
      <c r="W1026" s="84">
        <f t="shared" si="867"/>
        <v>3.3333333333333335</v>
      </c>
      <c r="X1026" s="17"/>
      <c r="Y1026" s="17"/>
      <c r="AB1026" s="86" t="s">
        <v>44</v>
      </c>
      <c r="AC1026" s="56">
        <v>16.3</v>
      </c>
      <c r="AD1026" s="56">
        <v>14.4</v>
      </c>
      <c r="AE1026" s="56">
        <v>0.2</v>
      </c>
      <c r="AF1026" s="57">
        <v>0</v>
      </c>
      <c r="AG1026" s="56">
        <v>0.5</v>
      </c>
      <c r="AH1026" s="56">
        <v>3.1</v>
      </c>
      <c r="AI1026" s="71">
        <v>0.01</v>
      </c>
      <c r="AJ1026" s="71">
        <v>0.01</v>
      </c>
      <c r="AK1026" s="20">
        <v>19.2</v>
      </c>
      <c r="AL1026" s="57">
        <v>0</v>
      </c>
      <c r="AM1026" s="56">
        <v>3.6</v>
      </c>
      <c r="AN1026" s="56">
        <v>0.4</v>
      </c>
      <c r="AO1026" s="57">
        <v>42</v>
      </c>
      <c r="AP1026" s="57">
        <v>2</v>
      </c>
      <c r="AQ1026" s="56">
        <v>2.9</v>
      </c>
      <c r="AR1026" s="56">
        <v>3.7</v>
      </c>
      <c r="AS1026" s="71">
        <v>0.13</v>
      </c>
      <c r="AT1026" s="20">
        <v>0.3</v>
      </c>
      <c r="AU1026" s="71">
        <v>0.06</v>
      </c>
      <c r="AV1026" s="20">
        <v>2.9</v>
      </c>
    </row>
    <row r="1027" spans="1:49" ht="15" customHeight="1" x14ac:dyDescent="0.3">
      <c r="A1027" s="17"/>
      <c r="B1027" s="70" t="s">
        <v>46</v>
      </c>
      <c r="C1027" s="92"/>
      <c r="D1027" s="17">
        <f t="shared" si="868"/>
        <v>2</v>
      </c>
      <c r="E1027" s="17">
        <f t="shared" si="869"/>
        <v>2</v>
      </c>
      <c r="F1027" s="84">
        <f t="shared" si="866"/>
        <v>0</v>
      </c>
      <c r="G1027" s="84">
        <f t="shared" si="866"/>
        <v>0</v>
      </c>
      <c r="H1027" s="84">
        <f t="shared" si="866"/>
        <v>0.13333333333333333</v>
      </c>
      <c r="I1027" s="84">
        <f t="shared" si="866"/>
        <v>0.93333333333333335</v>
      </c>
      <c r="J1027" s="84">
        <f t="shared" si="866"/>
        <v>0</v>
      </c>
      <c r="K1027" s="84">
        <f t="shared" si="866"/>
        <v>0</v>
      </c>
      <c r="L1027" s="84">
        <f t="shared" si="866"/>
        <v>16</v>
      </c>
      <c r="M1027" s="84">
        <f t="shared" si="866"/>
        <v>0</v>
      </c>
      <c r="N1027" s="84">
        <f t="shared" si="866"/>
        <v>1.4400000000000002</v>
      </c>
      <c r="O1027" s="84">
        <f t="shared" si="866"/>
        <v>0.53333333333333333</v>
      </c>
      <c r="P1027" s="84">
        <f t="shared" si="867"/>
        <v>12.4</v>
      </c>
      <c r="Q1027" s="84">
        <f t="shared" si="867"/>
        <v>4.8</v>
      </c>
      <c r="R1027" s="84">
        <f t="shared" si="867"/>
        <v>0.93333333333333335</v>
      </c>
      <c r="S1027" s="84">
        <f t="shared" si="867"/>
        <v>1.2</v>
      </c>
      <c r="T1027" s="84">
        <f t="shared" si="867"/>
        <v>5.3333333333333337E-2</v>
      </c>
      <c r="U1027" s="84">
        <f t="shared" si="867"/>
        <v>0.13333333333333333</v>
      </c>
      <c r="V1027" s="84">
        <f t="shared" si="867"/>
        <v>2.6666666666666668E-2</v>
      </c>
      <c r="W1027" s="84">
        <f t="shared" si="867"/>
        <v>3.3333333333333335</v>
      </c>
      <c r="X1027" s="17"/>
      <c r="Y1027" s="17"/>
      <c r="AB1027" s="86" t="s">
        <v>46</v>
      </c>
      <c r="AC1027" s="56">
        <v>1.5</v>
      </c>
      <c r="AD1027" s="56">
        <v>1.5</v>
      </c>
      <c r="AE1027" s="57">
        <v>0</v>
      </c>
      <c r="AF1027" s="56">
        <v>1.5</v>
      </c>
      <c r="AG1027" s="57">
        <v>0</v>
      </c>
      <c r="AH1027" s="56">
        <v>13.5</v>
      </c>
      <c r="AI1027" s="57">
        <v>0</v>
      </c>
      <c r="AJ1027" s="57">
        <v>0</v>
      </c>
      <c r="AK1027" s="19">
        <v>0</v>
      </c>
      <c r="AL1027" s="57">
        <v>0</v>
      </c>
      <c r="AM1027" s="57">
        <v>0</v>
      </c>
      <c r="AN1027" s="57">
        <v>0</v>
      </c>
      <c r="AO1027" s="57">
        <v>0</v>
      </c>
      <c r="AP1027" s="57">
        <v>0</v>
      </c>
      <c r="AQ1027" s="57">
        <v>0</v>
      </c>
      <c r="AR1027" s="57">
        <v>0</v>
      </c>
      <c r="AS1027" s="57">
        <v>0</v>
      </c>
      <c r="AT1027" s="19">
        <v>0</v>
      </c>
      <c r="AU1027" s="57">
        <v>0</v>
      </c>
      <c r="AV1027" s="19">
        <v>0</v>
      </c>
    </row>
    <row r="1028" spans="1:49" ht="15" customHeight="1" x14ac:dyDescent="0.3">
      <c r="A1028" s="17"/>
      <c r="B1028" s="70" t="s">
        <v>38</v>
      </c>
      <c r="C1028" s="92"/>
      <c r="D1028" s="17">
        <f t="shared" si="868"/>
        <v>0.13333333333333333</v>
      </c>
      <c r="E1028" s="17">
        <f t="shared" si="869"/>
        <v>0.13333333333333333</v>
      </c>
      <c r="F1028" s="84">
        <f t="shared" si="866"/>
        <v>0</v>
      </c>
      <c r="G1028" s="84">
        <f t="shared" si="866"/>
        <v>0</v>
      </c>
      <c r="H1028" s="84">
        <f t="shared" si="866"/>
        <v>0.13333333333333333</v>
      </c>
      <c r="I1028" s="84">
        <f t="shared" si="866"/>
        <v>0.93333333333333335</v>
      </c>
      <c r="J1028" s="84">
        <f t="shared" si="866"/>
        <v>0</v>
      </c>
      <c r="K1028" s="84">
        <f t="shared" si="866"/>
        <v>0</v>
      </c>
      <c r="L1028" s="84">
        <f t="shared" si="866"/>
        <v>16</v>
      </c>
      <c r="M1028" s="84">
        <f t="shared" si="866"/>
        <v>0</v>
      </c>
      <c r="N1028" s="84">
        <f t="shared" si="866"/>
        <v>1.4400000000000002</v>
      </c>
      <c r="O1028" s="84">
        <f t="shared" si="866"/>
        <v>0.53333333333333333</v>
      </c>
      <c r="P1028" s="84">
        <f t="shared" si="867"/>
        <v>12.4</v>
      </c>
      <c r="Q1028" s="84">
        <f t="shared" si="867"/>
        <v>4.8</v>
      </c>
      <c r="R1028" s="84">
        <f t="shared" si="867"/>
        <v>0.93333333333333335</v>
      </c>
      <c r="S1028" s="84">
        <f t="shared" si="867"/>
        <v>1.2</v>
      </c>
      <c r="T1028" s="84">
        <f t="shared" si="867"/>
        <v>5.3333333333333337E-2</v>
      </c>
      <c r="U1028" s="84">
        <f t="shared" si="867"/>
        <v>0.13333333333333333</v>
      </c>
      <c r="V1028" s="84">
        <f t="shared" si="867"/>
        <v>2.6666666666666668E-2</v>
      </c>
      <c r="W1028" s="84">
        <f t="shared" si="867"/>
        <v>3.3333333333333335</v>
      </c>
      <c r="X1028" s="17"/>
      <c r="Y1028" s="17"/>
      <c r="AB1028" s="86" t="s">
        <v>38</v>
      </c>
      <c r="AC1028" s="56">
        <v>0.1</v>
      </c>
      <c r="AD1028" s="56">
        <v>0.1</v>
      </c>
      <c r="AE1028" s="57">
        <v>0</v>
      </c>
      <c r="AF1028" s="57">
        <v>0</v>
      </c>
      <c r="AG1028" s="57">
        <v>0</v>
      </c>
      <c r="AH1028" s="57">
        <v>0</v>
      </c>
      <c r="AI1028" s="57">
        <v>0</v>
      </c>
      <c r="AJ1028" s="57">
        <v>0</v>
      </c>
      <c r="AK1028" s="19">
        <v>0</v>
      </c>
      <c r="AL1028" s="57">
        <v>0</v>
      </c>
      <c r="AM1028" s="57">
        <v>0</v>
      </c>
      <c r="AN1028" s="57">
        <v>39</v>
      </c>
      <c r="AO1028" s="57">
        <v>0</v>
      </c>
      <c r="AP1028" s="56">
        <v>0.4</v>
      </c>
      <c r="AQ1028" s="57">
        <v>0</v>
      </c>
      <c r="AR1028" s="56">
        <v>0.1</v>
      </c>
      <c r="AS1028" s="57">
        <v>0</v>
      </c>
      <c r="AT1028" s="19">
        <v>4</v>
      </c>
      <c r="AU1028" s="57">
        <v>0</v>
      </c>
      <c r="AV1028" s="19">
        <v>0</v>
      </c>
    </row>
    <row r="1029" spans="1:49" x14ac:dyDescent="0.3">
      <c r="A1029" s="17"/>
      <c r="B1029" s="69" t="s">
        <v>40</v>
      </c>
      <c r="C1029" s="92"/>
      <c r="D1029" s="17"/>
      <c r="E1029" s="17"/>
      <c r="F1029" s="146">
        <f>SUM(F1024:F1028)</f>
        <v>0</v>
      </c>
      <c r="G1029" s="146">
        <f t="shared" ref="G1029:W1029" si="870">SUM(G1024:G1028)</f>
        <v>0</v>
      </c>
      <c r="H1029" s="146">
        <f t="shared" si="870"/>
        <v>0.66666666666666663</v>
      </c>
      <c r="I1029" s="146">
        <f t="shared" si="870"/>
        <v>4.666666666666667</v>
      </c>
      <c r="J1029" s="146">
        <f t="shared" si="870"/>
        <v>0</v>
      </c>
      <c r="K1029" s="146">
        <f t="shared" si="870"/>
        <v>0</v>
      </c>
      <c r="L1029" s="146">
        <f t="shared" si="870"/>
        <v>80</v>
      </c>
      <c r="M1029" s="146">
        <f t="shared" si="870"/>
        <v>0</v>
      </c>
      <c r="N1029" s="146">
        <f t="shared" si="870"/>
        <v>7.2000000000000011</v>
      </c>
      <c r="O1029" s="146">
        <f t="shared" si="870"/>
        <v>2.6666666666666665</v>
      </c>
      <c r="P1029" s="146">
        <f t="shared" si="870"/>
        <v>62</v>
      </c>
      <c r="Q1029" s="146">
        <f t="shared" si="870"/>
        <v>24</v>
      </c>
      <c r="R1029" s="146">
        <f t="shared" si="870"/>
        <v>4.666666666666667</v>
      </c>
      <c r="S1029" s="146">
        <f t="shared" si="870"/>
        <v>6</v>
      </c>
      <c r="T1029" s="146">
        <f t="shared" si="870"/>
        <v>0.26666666666666666</v>
      </c>
      <c r="U1029" s="146">
        <f t="shared" si="870"/>
        <v>0.66666666666666663</v>
      </c>
      <c r="V1029" s="146">
        <f t="shared" si="870"/>
        <v>0.13333333333333333</v>
      </c>
      <c r="W1029" s="146">
        <f t="shared" si="870"/>
        <v>16.666666666666668</v>
      </c>
      <c r="X1029" s="17"/>
      <c r="Y1029" s="17"/>
      <c r="AB1029" s="87" t="s">
        <v>40</v>
      </c>
      <c r="AC1029" s="59"/>
      <c r="AD1029" s="60">
        <v>30</v>
      </c>
      <c r="AE1029" s="61">
        <v>0.3</v>
      </c>
      <c r="AF1029" s="61">
        <v>1.5</v>
      </c>
      <c r="AG1029" s="61">
        <v>0.9</v>
      </c>
      <c r="AH1029" s="61">
        <v>18.8</v>
      </c>
      <c r="AI1029" s="88">
        <v>0.01</v>
      </c>
      <c r="AJ1029" s="88">
        <v>0.01</v>
      </c>
      <c r="AK1029" s="22">
        <v>32.200000000000003</v>
      </c>
      <c r="AL1029" s="60">
        <v>0</v>
      </c>
      <c r="AM1029" s="88">
        <v>5.73</v>
      </c>
      <c r="AN1029" s="60">
        <v>40</v>
      </c>
      <c r="AO1029" s="60">
        <v>66</v>
      </c>
      <c r="AP1029" s="61">
        <v>8.4</v>
      </c>
      <c r="AQ1029" s="60">
        <v>5</v>
      </c>
      <c r="AR1029" s="61">
        <v>9.1999999999999993</v>
      </c>
      <c r="AS1029" s="88">
        <v>0.23</v>
      </c>
      <c r="AT1029" s="22">
        <v>4.7</v>
      </c>
      <c r="AU1029" s="88">
        <v>0.11</v>
      </c>
      <c r="AV1029" s="22">
        <v>7.2</v>
      </c>
    </row>
    <row r="1030" spans="1:49" x14ac:dyDescent="0.3">
      <c r="A1030" s="17"/>
      <c r="B1030" s="96"/>
      <c r="C1030" s="92"/>
      <c r="D1030" s="17"/>
      <c r="E1030" s="17"/>
      <c r="F1030" s="17"/>
      <c r="G1030" s="17"/>
      <c r="H1030" s="17"/>
      <c r="I1030" s="17"/>
      <c r="J1030" s="17"/>
      <c r="K1030" s="17"/>
      <c r="L1030" s="17"/>
      <c r="M1030" s="17"/>
      <c r="N1030" s="17"/>
      <c r="O1030" s="17"/>
      <c r="P1030" s="17"/>
      <c r="Q1030" s="17"/>
      <c r="R1030" s="17"/>
      <c r="S1030" s="17"/>
      <c r="T1030" s="17"/>
      <c r="U1030" s="17"/>
      <c r="V1030" s="17"/>
      <c r="W1030" s="17"/>
      <c r="X1030" s="17"/>
      <c r="Y1030" s="17"/>
      <c r="AB1030" s="90"/>
      <c r="AC1030" s="127"/>
      <c r="AD1030" s="128"/>
      <c r="AE1030" s="128"/>
      <c r="AF1030" s="129"/>
      <c r="AG1030" s="129"/>
      <c r="AH1030" s="128"/>
      <c r="AI1030" s="158"/>
      <c r="AJ1030" s="161"/>
      <c r="AK1030" s="177"/>
      <c r="AL1030" s="158"/>
      <c r="AM1030" s="158"/>
      <c r="AN1030" s="160"/>
      <c r="AO1030" s="160"/>
      <c r="AP1030" s="160"/>
      <c r="AQ1030" s="160"/>
      <c r="AR1030" s="160"/>
      <c r="AS1030" s="158"/>
      <c r="AT1030" s="178"/>
      <c r="AU1030" s="158"/>
      <c r="AV1030" s="159"/>
    </row>
    <row r="1031" spans="1:49" x14ac:dyDescent="0.3">
      <c r="A1031" s="17" t="s">
        <v>193</v>
      </c>
      <c r="B1031" s="17"/>
      <c r="C1031" s="92">
        <v>170</v>
      </c>
      <c r="D1031" s="17"/>
      <c r="E1031" s="17"/>
      <c r="F1031" s="17"/>
      <c r="G1031" s="17"/>
      <c r="H1031" s="17"/>
      <c r="I1031" s="17"/>
      <c r="J1031" s="17"/>
      <c r="K1031" s="17"/>
      <c r="L1031" s="17"/>
      <c r="M1031" s="17"/>
      <c r="N1031" s="17"/>
      <c r="O1031" s="17"/>
      <c r="P1031" s="17"/>
      <c r="Q1031" s="17"/>
      <c r="R1031" s="17"/>
      <c r="S1031" s="17"/>
      <c r="T1031" s="17"/>
      <c r="U1031" s="17"/>
      <c r="V1031" s="17"/>
      <c r="W1031" s="17"/>
      <c r="X1031" t="s">
        <v>108</v>
      </c>
      <c r="Y1031" s="17">
        <v>42</v>
      </c>
      <c r="AA1031" s="17" t="s">
        <v>193</v>
      </c>
      <c r="AW1031" t="s">
        <v>108</v>
      </c>
    </row>
    <row r="1032" spans="1:49" ht="15" customHeight="1" x14ac:dyDescent="0.3">
      <c r="A1032" s="17"/>
      <c r="B1032" s="86" t="s">
        <v>36</v>
      </c>
      <c r="C1032" s="92"/>
      <c r="D1032" s="67">
        <f>C$1031*AC1032/AD$1036</f>
        <v>10.199999999999999</v>
      </c>
      <c r="E1032" s="17">
        <f>C$1031*AD1032/AD$1036</f>
        <v>10.199999999999999</v>
      </c>
      <c r="F1032" s="17">
        <f>$C$1031*AE1032/$AD$1036</f>
        <v>0</v>
      </c>
      <c r="G1032" s="17">
        <f t="shared" ref="G1032:W1035" si="871">$C$1031*AF1032/$AD$1036</f>
        <v>0</v>
      </c>
      <c r="H1032" s="17">
        <f t="shared" si="871"/>
        <v>5.44</v>
      </c>
      <c r="I1032" s="17">
        <f t="shared" si="871"/>
        <v>21.646666666666668</v>
      </c>
      <c r="J1032" s="17">
        <f t="shared" si="871"/>
        <v>0</v>
      </c>
      <c r="K1032" s="17">
        <f t="shared" si="871"/>
        <v>0</v>
      </c>
      <c r="L1032" s="17">
        <f t="shared" si="871"/>
        <v>0</v>
      </c>
      <c r="M1032" s="17">
        <f t="shared" si="871"/>
        <v>0</v>
      </c>
      <c r="N1032" s="17">
        <f t="shared" si="871"/>
        <v>0</v>
      </c>
      <c r="O1032" s="17">
        <f t="shared" si="871"/>
        <v>0</v>
      </c>
      <c r="P1032" s="17">
        <f t="shared" si="871"/>
        <v>0.14733333333333334</v>
      </c>
      <c r="Q1032" s="17">
        <f t="shared" si="871"/>
        <v>0.11333333333333333</v>
      </c>
      <c r="R1032" s="17">
        <f t="shared" si="871"/>
        <v>0</v>
      </c>
      <c r="S1032" s="17">
        <f t="shared" si="871"/>
        <v>0</v>
      </c>
      <c r="T1032" s="17">
        <f t="shared" si="871"/>
        <v>1.1333333333333332E-2</v>
      </c>
      <c r="U1032" s="17">
        <f t="shared" si="871"/>
        <v>0</v>
      </c>
      <c r="V1032" s="17">
        <f t="shared" si="871"/>
        <v>0</v>
      </c>
      <c r="W1032" s="17">
        <f t="shared" si="871"/>
        <v>0</v>
      </c>
      <c r="X1032" s="17"/>
      <c r="Y1032" s="17"/>
      <c r="AB1032" s="86" t="s">
        <v>36</v>
      </c>
      <c r="AC1032" s="299">
        <v>9</v>
      </c>
      <c r="AD1032" s="299">
        <v>9</v>
      </c>
      <c r="AE1032" s="57">
        <v>0</v>
      </c>
      <c r="AF1032" s="57">
        <v>0</v>
      </c>
      <c r="AG1032" s="56">
        <v>4.8</v>
      </c>
      <c r="AH1032" s="56">
        <v>19.100000000000001</v>
      </c>
      <c r="AI1032" s="62">
        <v>0</v>
      </c>
      <c r="AJ1032" s="62">
        <v>0</v>
      </c>
      <c r="AK1032" s="28">
        <v>0</v>
      </c>
      <c r="AL1032" s="62">
        <v>0</v>
      </c>
      <c r="AM1032" s="62">
        <v>0</v>
      </c>
      <c r="AN1032" s="62">
        <v>0</v>
      </c>
      <c r="AO1032" s="64">
        <v>0.13</v>
      </c>
      <c r="AP1032" s="63">
        <v>0.1</v>
      </c>
      <c r="AQ1032" s="62">
        <v>0</v>
      </c>
      <c r="AR1032" s="62">
        <v>0</v>
      </c>
      <c r="AS1032" s="64">
        <v>0.01</v>
      </c>
      <c r="AT1032" s="28">
        <v>0</v>
      </c>
      <c r="AU1032" s="62">
        <v>0</v>
      </c>
      <c r="AV1032" s="28">
        <v>0</v>
      </c>
    </row>
    <row r="1033" spans="1:49" ht="15" customHeight="1" x14ac:dyDescent="0.3">
      <c r="A1033" s="17"/>
      <c r="B1033" s="86" t="s">
        <v>83</v>
      </c>
      <c r="C1033" s="92"/>
      <c r="D1033" s="67">
        <f t="shared" ref="D1033:D1035" si="872">C$1031*AC1033/AD$1036</f>
        <v>6.3466666666666658</v>
      </c>
      <c r="E1033" s="17">
        <f t="shared" ref="E1033:E1035" si="873">C$1031*AD1033/AD$1036</f>
        <v>5.8933333333333335</v>
      </c>
      <c r="F1033" s="17">
        <f t="shared" ref="F1033:F1035" si="874">$C$1031*AE1033/$AD$1036</f>
        <v>0</v>
      </c>
      <c r="G1033" s="17">
        <f t="shared" si="871"/>
        <v>0</v>
      </c>
      <c r="H1033" s="17">
        <f t="shared" si="871"/>
        <v>0.11333333333333333</v>
      </c>
      <c r="I1033" s="17">
        <f t="shared" si="871"/>
        <v>0.90666666666666662</v>
      </c>
      <c r="J1033" s="17">
        <f t="shared" si="871"/>
        <v>0</v>
      </c>
      <c r="K1033" s="17">
        <f t="shared" si="871"/>
        <v>0</v>
      </c>
      <c r="L1033" s="17">
        <f t="shared" si="871"/>
        <v>6.7999999999999991E-2</v>
      </c>
      <c r="M1033" s="17">
        <f t="shared" si="871"/>
        <v>0</v>
      </c>
      <c r="N1033" s="17">
        <f t="shared" si="871"/>
        <v>0.95199999999999985</v>
      </c>
      <c r="O1033" s="17">
        <f t="shared" si="871"/>
        <v>0.45333333333333331</v>
      </c>
      <c r="P1033" s="17">
        <f t="shared" si="871"/>
        <v>8.0466666666666669</v>
      </c>
      <c r="Q1033" s="17">
        <f t="shared" si="871"/>
        <v>2.1533333333333333</v>
      </c>
      <c r="R1033" s="17">
        <f t="shared" si="871"/>
        <v>0.68</v>
      </c>
      <c r="S1033" s="17">
        <f t="shared" si="871"/>
        <v>1.1333333333333333</v>
      </c>
      <c r="T1033" s="17">
        <f t="shared" si="871"/>
        <v>3.3999999999999996E-2</v>
      </c>
      <c r="U1033" s="17">
        <f t="shared" si="871"/>
        <v>0</v>
      </c>
      <c r="V1033" s="17">
        <f t="shared" si="871"/>
        <v>2.2666666666666665E-2</v>
      </c>
      <c r="W1033" s="17">
        <f t="shared" si="871"/>
        <v>0.56666666666666665</v>
      </c>
      <c r="X1033" s="17"/>
      <c r="Y1033" s="17"/>
      <c r="AB1033" s="86" t="s">
        <v>83</v>
      </c>
      <c r="AC1033" s="56">
        <v>5.6</v>
      </c>
      <c r="AD1033" s="56">
        <v>5.2</v>
      </c>
      <c r="AE1033" s="57">
        <v>0</v>
      </c>
      <c r="AF1033" s="57">
        <v>0</v>
      </c>
      <c r="AG1033" s="56">
        <v>0.1</v>
      </c>
      <c r="AH1033" s="56">
        <v>0.8</v>
      </c>
      <c r="AI1033" s="62">
        <v>0</v>
      </c>
      <c r="AJ1033" s="62">
        <v>0</v>
      </c>
      <c r="AK1033" s="43">
        <v>0.06</v>
      </c>
      <c r="AL1033" s="62">
        <v>0</v>
      </c>
      <c r="AM1033" s="64">
        <v>0.84</v>
      </c>
      <c r="AN1033" s="63">
        <v>0.4</v>
      </c>
      <c r="AO1033" s="63">
        <v>7.1</v>
      </c>
      <c r="AP1033" s="63">
        <v>1.9</v>
      </c>
      <c r="AQ1033" s="63">
        <v>0.6</v>
      </c>
      <c r="AR1033" s="62">
        <v>1</v>
      </c>
      <c r="AS1033" s="64">
        <v>0.03</v>
      </c>
      <c r="AT1033" s="28">
        <v>0</v>
      </c>
      <c r="AU1033" s="64">
        <v>0.02</v>
      </c>
      <c r="AV1033" s="30">
        <v>0.5</v>
      </c>
    </row>
    <row r="1034" spans="1:49" ht="55.2" x14ac:dyDescent="0.3">
      <c r="A1034" s="17"/>
      <c r="B1034" s="86" t="s">
        <v>82</v>
      </c>
      <c r="C1034" s="92"/>
      <c r="D1034" s="67">
        <f t="shared" si="872"/>
        <v>0.90666666666666662</v>
      </c>
      <c r="E1034" s="17">
        <f t="shared" si="873"/>
        <v>0.90666666666666662</v>
      </c>
      <c r="F1034" s="17">
        <f t="shared" si="874"/>
        <v>0.11333333333333333</v>
      </c>
      <c r="G1034" s="17">
        <f t="shared" si="871"/>
        <v>0</v>
      </c>
      <c r="H1034" s="17">
        <f t="shared" si="871"/>
        <v>0</v>
      </c>
      <c r="I1034" s="17">
        <f t="shared" si="871"/>
        <v>0.56666666666666665</v>
      </c>
      <c r="J1034" s="17">
        <f t="shared" si="871"/>
        <v>0</v>
      </c>
      <c r="K1034" s="17">
        <f t="shared" si="871"/>
        <v>0</v>
      </c>
      <c r="L1034" s="17">
        <f t="shared" si="871"/>
        <v>0.12466666666666666</v>
      </c>
      <c r="M1034" s="17">
        <f t="shared" si="871"/>
        <v>0</v>
      </c>
      <c r="N1034" s="17">
        <f t="shared" si="871"/>
        <v>1.1333333333333332E-2</v>
      </c>
      <c r="O1034" s="17">
        <f t="shared" si="871"/>
        <v>0.22666666666666666</v>
      </c>
      <c r="P1034" s="17">
        <f t="shared" si="871"/>
        <v>8.7493333333333325</v>
      </c>
      <c r="Q1034" s="17">
        <f t="shared" si="871"/>
        <v>1.8133333333333332</v>
      </c>
      <c r="R1034" s="17">
        <f t="shared" si="871"/>
        <v>1.5866666666666664</v>
      </c>
      <c r="S1034" s="17">
        <f t="shared" si="871"/>
        <v>3.0600000000000005</v>
      </c>
      <c r="T1034" s="17">
        <f t="shared" si="871"/>
        <v>0.30600000000000005</v>
      </c>
      <c r="U1034" s="17">
        <f t="shared" si="871"/>
        <v>0</v>
      </c>
      <c r="V1034" s="17">
        <f t="shared" si="871"/>
        <v>0</v>
      </c>
      <c r="W1034" s="17">
        <f t="shared" si="871"/>
        <v>0</v>
      </c>
      <c r="X1034" s="17"/>
      <c r="Y1034" s="17"/>
      <c r="AB1034" s="86" t="s">
        <v>82</v>
      </c>
      <c r="AC1034" s="299">
        <v>0.8</v>
      </c>
      <c r="AD1034" s="299">
        <v>0.8</v>
      </c>
      <c r="AE1034" s="56">
        <v>0.1</v>
      </c>
      <c r="AF1034" s="57">
        <v>0</v>
      </c>
      <c r="AG1034" s="57">
        <v>0</v>
      </c>
      <c r="AH1034" s="56">
        <v>0.5</v>
      </c>
      <c r="AI1034" s="62">
        <v>0</v>
      </c>
      <c r="AJ1034" s="62">
        <v>0</v>
      </c>
      <c r="AK1034" s="43">
        <v>0.11</v>
      </c>
      <c r="AL1034" s="62">
        <v>0</v>
      </c>
      <c r="AM1034" s="64">
        <v>0.01</v>
      </c>
      <c r="AN1034" s="63">
        <v>0.2</v>
      </c>
      <c r="AO1034" s="64">
        <v>7.72</v>
      </c>
      <c r="AP1034" s="63">
        <v>1.6</v>
      </c>
      <c r="AQ1034" s="63">
        <v>1.4</v>
      </c>
      <c r="AR1034" s="63">
        <v>2.7</v>
      </c>
      <c r="AS1034" s="64">
        <v>0.27</v>
      </c>
      <c r="AT1034" s="28">
        <v>0</v>
      </c>
      <c r="AU1034" s="62">
        <v>0</v>
      </c>
      <c r="AV1034" s="28">
        <v>0</v>
      </c>
    </row>
    <row r="1035" spans="1:49" x14ac:dyDescent="0.3">
      <c r="A1035" s="17"/>
      <c r="B1035" s="86" t="s">
        <v>39</v>
      </c>
      <c r="C1035" s="92"/>
      <c r="D1035" s="67">
        <f t="shared" si="872"/>
        <v>165.6933333333333</v>
      </c>
      <c r="E1035" s="17">
        <f t="shared" si="873"/>
        <v>165.6933333333333</v>
      </c>
      <c r="F1035" s="17">
        <f t="shared" si="874"/>
        <v>0</v>
      </c>
      <c r="G1035" s="17">
        <f t="shared" si="871"/>
        <v>0</v>
      </c>
      <c r="H1035" s="17">
        <f t="shared" si="871"/>
        <v>0</v>
      </c>
      <c r="I1035" s="17">
        <f t="shared" si="871"/>
        <v>0</v>
      </c>
      <c r="J1035" s="17">
        <f t="shared" si="871"/>
        <v>0</v>
      </c>
      <c r="K1035" s="17">
        <f t="shared" si="871"/>
        <v>0</v>
      </c>
      <c r="L1035" s="17">
        <f t="shared" si="871"/>
        <v>0</v>
      </c>
      <c r="M1035" s="17">
        <f t="shared" si="871"/>
        <v>0</v>
      </c>
      <c r="N1035" s="17">
        <f t="shared" si="871"/>
        <v>0</v>
      </c>
      <c r="O1035" s="17">
        <f t="shared" si="871"/>
        <v>0</v>
      </c>
      <c r="P1035" s="17">
        <f t="shared" si="871"/>
        <v>0</v>
      </c>
      <c r="Q1035" s="17">
        <f t="shared" si="871"/>
        <v>0</v>
      </c>
      <c r="R1035" s="17">
        <f t="shared" si="871"/>
        <v>0</v>
      </c>
      <c r="S1035" s="17">
        <f t="shared" si="871"/>
        <v>0</v>
      </c>
      <c r="T1035" s="17">
        <f t="shared" si="871"/>
        <v>0</v>
      </c>
      <c r="U1035" s="17">
        <f t="shared" si="871"/>
        <v>0</v>
      </c>
      <c r="V1035" s="17">
        <f t="shared" si="871"/>
        <v>0</v>
      </c>
      <c r="W1035" s="17">
        <f t="shared" si="871"/>
        <v>0</v>
      </c>
      <c r="X1035" s="17"/>
      <c r="Y1035" s="17"/>
      <c r="AB1035" s="86" t="s">
        <v>39</v>
      </c>
      <c r="AC1035" s="56">
        <v>146.19999999999999</v>
      </c>
      <c r="AD1035" s="56">
        <v>146.19999999999999</v>
      </c>
      <c r="AE1035" s="57">
        <v>0</v>
      </c>
      <c r="AF1035" s="57">
        <v>0</v>
      </c>
      <c r="AG1035" s="57">
        <v>0</v>
      </c>
      <c r="AH1035" s="57">
        <v>0</v>
      </c>
      <c r="AI1035" s="62">
        <v>0</v>
      </c>
      <c r="AJ1035" s="62">
        <v>0</v>
      </c>
      <c r="AK1035" s="28">
        <v>0</v>
      </c>
      <c r="AL1035" s="62">
        <v>0</v>
      </c>
      <c r="AM1035" s="62">
        <v>0</v>
      </c>
      <c r="AN1035" s="62">
        <v>0</v>
      </c>
      <c r="AO1035" s="62">
        <v>0</v>
      </c>
      <c r="AP1035" s="62">
        <v>0</v>
      </c>
      <c r="AQ1035" s="62">
        <v>0</v>
      </c>
      <c r="AR1035" s="62">
        <v>0</v>
      </c>
      <c r="AS1035" s="62">
        <v>0</v>
      </c>
      <c r="AT1035" s="28">
        <v>0</v>
      </c>
      <c r="AU1035" s="62">
        <v>0</v>
      </c>
      <c r="AV1035" s="28">
        <v>0</v>
      </c>
    </row>
    <row r="1036" spans="1:49" x14ac:dyDescent="0.3">
      <c r="A1036" s="17"/>
      <c r="B1036" s="87" t="s">
        <v>40</v>
      </c>
      <c r="C1036" s="92"/>
      <c r="D1036" s="17"/>
      <c r="E1036" s="17"/>
      <c r="F1036" s="18">
        <f>SUM(F1032:F1034)</f>
        <v>0.11333333333333333</v>
      </c>
      <c r="G1036" s="18">
        <f t="shared" ref="G1036:W1036" si="875">SUM(G1032:G1034)</f>
        <v>0</v>
      </c>
      <c r="H1036" s="18">
        <f t="shared" si="875"/>
        <v>5.5533333333333337</v>
      </c>
      <c r="I1036" s="18">
        <f t="shared" si="875"/>
        <v>23.12</v>
      </c>
      <c r="J1036" s="18">
        <f t="shared" si="875"/>
        <v>0</v>
      </c>
      <c r="K1036" s="18">
        <f t="shared" si="875"/>
        <v>0</v>
      </c>
      <c r="L1036" s="18">
        <f t="shared" si="875"/>
        <v>0.19266666666666665</v>
      </c>
      <c r="M1036" s="18">
        <f t="shared" si="875"/>
        <v>0</v>
      </c>
      <c r="N1036" s="18">
        <f t="shared" si="875"/>
        <v>0.96333333333333315</v>
      </c>
      <c r="O1036" s="18">
        <f t="shared" si="875"/>
        <v>0.67999999999999994</v>
      </c>
      <c r="P1036" s="18">
        <f t="shared" si="875"/>
        <v>16.943333333333335</v>
      </c>
      <c r="Q1036" s="18">
        <f t="shared" si="875"/>
        <v>4.08</v>
      </c>
      <c r="R1036" s="18">
        <f t="shared" si="875"/>
        <v>2.2666666666666666</v>
      </c>
      <c r="S1036" s="18">
        <f t="shared" si="875"/>
        <v>4.1933333333333334</v>
      </c>
      <c r="T1036" s="18">
        <f t="shared" si="875"/>
        <v>0.35133333333333339</v>
      </c>
      <c r="U1036" s="18">
        <f t="shared" si="875"/>
        <v>0</v>
      </c>
      <c r="V1036" s="18">
        <f t="shared" si="875"/>
        <v>2.2666666666666665E-2</v>
      </c>
      <c r="W1036" s="18">
        <f t="shared" si="875"/>
        <v>0.56666666666666665</v>
      </c>
      <c r="X1036" s="17"/>
      <c r="Y1036" s="17"/>
      <c r="AB1036" s="87" t="s">
        <v>40</v>
      </c>
      <c r="AC1036" s="59"/>
      <c r="AD1036" s="60">
        <v>150</v>
      </c>
      <c r="AE1036" s="61">
        <v>0.1</v>
      </c>
      <c r="AF1036" s="60">
        <v>0</v>
      </c>
      <c r="AG1036" s="61">
        <v>4.9000000000000004</v>
      </c>
      <c r="AH1036" s="61">
        <v>20.399999999999999</v>
      </c>
      <c r="AI1036" s="66">
        <v>0</v>
      </c>
      <c r="AJ1036" s="66">
        <v>0</v>
      </c>
      <c r="AK1036" s="48">
        <v>0.17</v>
      </c>
      <c r="AL1036" s="66">
        <v>0</v>
      </c>
      <c r="AM1036" s="65">
        <v>0.85</v>
      </c>
      <c r="AN1036" s="83">
        <v>0.7</v>
      </c>
      <c r="AO1036" s="66">
        <v>15</v>
      </c>
      <c r="AP1036" s="83">
        <v>3.6</v>
      </c>
      <c r="AQ1036" s="66">
        <v>2</v>
      </c>
      <c r="AR1036" s="83">
        <v>3.7</v>
      </c>
      <c r="AS1036" s="65">
        <v>0.31</v>
      </c>
      <c r="AT1036" s="32">
        <v>0</v>
      </c>
      <c r="AU1036" s="65">
        <v>0.02</v>
      </c>
      <c r="AV1036" s="47">
        <v>0.5</v>
      </c>
    </row>
    <row r="1037" spans="1:49" ht="15" customHeight="1" x14ac:dyDescent="0.3">
      <c r="A1037" s="70" t="s">
        <v>109</v>
      </c>
      <c r="B1037" s="70"/>
      <c r="C1037" s="92">
        <v>40</v>
      </c>
      <c r="D1037" s="17"/>
      <c r="E1037" s="17"/>
      <c r="F1037" s="17"/>
      <c r="G1037" s="17"/>
      <c r="H1037" s="17"/>
      <c r="I1037" s="17"/>
      <c r="J1037" s="17"/>
      <c r="K1037" s="17"/>
      <c r="L1037" s="17"/>
      <c r="M1037" s="17"/>
      <c r="N1037" s="17"/>
      <c r="O1037" s="17"/>
      <c r="P1037" s="17"/>
      <c r="Q1037" s="17"/>
      <c r="R1037" s="17"/>
      <c r="S1037" s="17"/>
      <c r="T1037" s="17"/>
      <c r="U1037" s="17"/>
      <c r="V1037" s="17"/>
      <c r="W1037" s="17"/>
      <c r="X1037" s="17" t="s">
        <v>96</v>
      </c>
      <c r="Y1037" s="17">
        <v>12</v>
      </c>
      <c r="AA1037" s="89" t="s">
        <v>109</v>
      </c>
      <c r="AB1037" s="89"/>
      <c r="AW1037" t="s">
        <v>96</v>
      </c>
    </row>
    <row r="1038" spans="1:49" ht="13.5" customHeight="1" x14ac:dyDescent="0.35">
      <c r="A1038" s="17"/>
      <c r="B1038" s="234" t="s">
        <v>109</v>
      </c>
      <c r="C1038" s="92"/>
      <c r="D1038" s="17">
        <f>C1037*AC1038/AD1039</f>
        <v>40</v>
      </c>
      <c r="E1038" s="17">
        <f>C1037*AD1038/AD1039</f>
        <v>40</v>
      </c>
      <c r="F1038" s="17">
        <f>C1037*AE1038/AD1039</f>
        <v>2.6666666666666665</v>
      </c>
      <c r="G1038" s="17">
        <f>C1037*AF1038/AD1039</f>
        <v>0.53333333333333333</v>
      </c>
      <c r="H1038" s="17">
        <f>C1037*AG1038/AD1039</f>
        <v>15.866666666666667</v>
      </c>
      <c r="I1038" s="17">
        <f>C1037*AH1038/AD1039</f>
        <v>78.266666666666666</v>
      </c>
      <c r="J1038" s="17">
        <f>C1037*AI1038/AD1039</f>
        <v>0</v>
      </c>
      <c r="K1038" s="17">
        <f>C1037*AJ1038/AD1039</f>
        <v>0</v>
      </c>
      <c r="L1038" s="17">
        <f>C1037*AK1038/AD1039</f>
        <v>0</v>
      </c>
      <c r="M1038" s="17">
        <f>C1037*AL1038/AD1039</f>
        <v>0</v>
      </c>
      <c r="N1038" s="17">
        <f>C1037*AM1038/AD1039</f>
        <v>0</v>
      </c>
      <c r="O1038" s="17">
        <f>C1037*AN1038/AD1039</f>
        <v>0</v>
      </c>
      <c r="P1038" s="17">
        <f>C1037*AO1038/AD1039</f>
        <v>0</v>
      </c>
      <c r="Q1038" s="17">
        <f>C1037*AP1038/AD1039</f>
        <v>0</v>
      </c>
      <c r="R1038" s="17">
        <f>C1037*AQ1038/AD1039</f>
        <v>0</v>
      </c>
      <c r="S1038" s="17">
        <f>C1037*AR1038/AD1039</f>
        <v>0</v>
      </c>
      <c r="T1038" s="17">
        <f>C1037*AS1038/AD1039</f>
        <v>0</v>
      </c>
      <c r="U1038" s="17">
        <f>C1037*AT1038/AD1039</f>
        <v>0</v>
      </c>
      <c r="V1038" s="17">
        <f>C1037*AU1038/AD1039</f>
        <v>0</v>
      </c>
      <c r="W1038" s="17">
        <f>C1037*AV1038/AD1039</f>
        <v>0</v>
      </c>
      <c r="X1038" s="110"/>
      <c r="Y1038" s="110"/>
      <c r="AB1038" s="70" t="s">
        <v>109</v>
      </c>
      <c r="AC1038" s="101">
        <v>30</v>
      </c>
      <c r="AD1038" s="101">
        <v>30</v>
      </c>
      <c r="AE1038" s="102">
        <v>2</v>
      </c>
      <c r="AF1038" s="103">
        <v>0.4</v>
      </c>
      <c r="AG1038" s="103">
        <v>11.9</v>
      </c>
      <c r="AH1038" s="103">
        <v>58.7</v>
      </c>
      <c r="AI1038" s="17"/>
      <c r="AJ1038" s="17"/>
      <c r="AK1038" s="17"/>
      <c r="AL1038" s="17"/>
      <c r="AM1038" s="17"/>
      <c r="AN1038" s="17"/>
      <c r="AO1038" s="17"/>
      <c r="AP1038" s="17"/>
      <c r="AQ1038" s="17"/>
      <c r="AR1038" s="17"/>
      <c r="AS1038" s="17"/>
      <c r="AT1038" s="17"/>
      <c r="AU1038" s="17"/>
      <c r="AV1038" s="17"/>
    </row>
    <row r="1039" spans="1:49" ht="18" x14ac:dyDescent="0.35">
      <c r="A1039" s="17"/>
      <c r="B1039" s="235" t="s">
        <v>244</v>
      </c>
      <c r="C1039" s="92"/>
      <c r="D1039" s="17"/>
      <c r="E1039" s="17"/>
      <c r="F1039" s="18">
        <f>SUM(F1038)</f>
        <v>2.6666666666666665</v>
      </c>
      <c r="G1039" s="18">
        <f t="shared" ref="G1039:W1039" si="876">SUM(G1038)</f>
        <v>0.53333333333333333</v>
      </c>
      <c r="H1039" s="18">
        <f t="shared" si="876"/>
        <v>15.866666666666667</v>
      </c>
      <c r="I1039" s="18">
        <f t="shared" si="876"/>
        <v>78.266666666666666</v>
      </c>
      <c r="J1039" s="18">
        <f t="shared" si="876"/>
        <v>0</v>
      </c>
      <c r="K1039" s="18">
        <f t="shared" si="876"/>
        <v>0</v>
      </c>
      <c r="L1039" s="18">
        <f t="shared" si="876"/>
        <v>0</v>
      </c>
      <c r="M1039" s="18">
        <f t="shared" si="876"/>
        <v>0</v>
      </c>
      <c r="N1039" s="18">
        <f t="shared" si="876"/>
        <v>0</v>
      </c>
      <c r="O1039" s="18">
        <f t="shared" si="876"/>
        <v>0</v>
      </c>
      <c r="P1039" s="18">
        <f t="shared" si="876"/>
        <v>0</v>
      </c>
      <c r="Q1039" s="18">
        <f t="shared" si="876"/>
        <v>0</v>
      </c>
      <c r="R1039" s="18">
        <f t="shared" si="876"/>
        <v>0</v>
      </c>
      <c r="S1039" s="18">
        <f t="shared" si="876"/>
        <v>0</v>
      </c>
      <c r="T1039" s="18">
        <f t="shared" si="876"/>
        <v>0</v>
      </c>
      <c r="U1039" s="18">
        <f t="shared" si="876"/>
        <v>0</v>
      </c>
      <c r="V1039" s="18">
        <f t="shared" si="876"/>
        <v>0</v>
      </c>
      <c r="W1039" s="18">
        <f t="shared" si="876"/>
        <v>0</v>
      </c>
      <c r="X1039" s="110"/>
      <c r="Y1039" s="110"/>
      <c r="AB1039" s="87" t="s">
        <v>40</v>
      </c>
      <c r="AC1039" s="100">
        <v>30</v>
      </c>
      <c r="AD1039" s="100">
        <v>30</v>
      </c>
      <c r="AE1039" s="104">
        <f>AE1038</f>
        <v>2</v>
      </c>
      <c r="AF1039" s="104">
        <f t="shared" ref="AF1039:AV1039" si="877">AF1038</f>
        <v>0.4</v>
      </c>
      <c r="AG1039" s="104">
        <f t="shared" si="877"/>
        <v>11.9</v>
      </c>
      <c r="AH1039" s="104">
        <f t="shared" si="877"/>
        <v>58.7</v>
      </c>
      <c r="AI1039" s="104">
        <f t="shared" si="877"/>
        <v>0</v>
      </c>
      <c r="AJ1039" s="104">
        <f t="shared" si="877"/>
        <v>0</v>
      </c>
      <c r="AK1039" s="104">
        <f t="shared" si="877"/>
        <v>0</v>
      </c>
      <c r="AL1039" s="104">
        <f t="shared" si="877"/>
        <v>0</v>
      </c>
      <c r="AM1039" s="104">
        <f t="shared" si="877"/>
        <v>0</v>
      </c>
      <c r="AN1039" s="104">
        <f t="shared" si="877"/>
        <v>0</v>
      </c>
      <c r="AO1039" s="104">
        <f t="shared" si="877"/>
        <v>0</v>
      </c>
      <c r="AP1039" s="104">
        <f t="shared" si="877"/>
        <v>0</v>
      </c>
      <c r="AQ1039" s="104">
        <f t="shared" si="877"/>
        <v>0</v>
      </c>
      <c r="AR1039" s="104">
        <f t="shared" si="877"/>
        <v>0</v>
      </c>
      <c r="AS1039" s="104">
        <f t="shared" si="877"/>
        <v>0</v>
      </c>
      <c r="AT1039" s="104">
        <f t="shared" si="877"/>
        <v>0</v>
      </c>
      <c r="AU1039" s="104">
        <f t="shared" si="877"/>
        <v>0</v>
      </c>
      <c r="AV1039" s="104">
        <f t="shared" si="877"/>
        <v>0</v>
      </c>
    </row>
    <row r="1040" spans="1:49" ht="18" x14ac:dyDescent="0.35">
      <c r="A1040" s="110" t="s">
        <v>133</v>
      </c>
      <c r="B1040" s="110"/>
      <c r="C1040" s="119">
        <f>SUM(C983:C1039)</f>
        <v>660</v>
      </c>
      <c r="D1040" s="119">
        <f t="shared" ref="D1040" si="878">SUM(D983:D1039)</f>
        <v>1105.4776666666667</v>
      </c>
      <c r="E1040" s="119">
        <f>SUM(E983:E1039)</f>
        <v>1126.0993333333333</v>
      </c>
      <c r="F1040" s="134">
        <f>SUM(F993+F1013+F1022+F1036+F1039+F1029)</f>
        <v>27.200333333333333</v>
      </c>
      <c r="G1040" s="134">
        <f t="shared" ref="G1040:W1040" si="879">SUM(G993+G1013+G1022+G1036+G1039+G1029)</f>
        <v>23.048333333333336</v>
      </c>
      <c r="H1040" s="134">
        <f t="shared" si="879"/>
        <v>64.688666666666677</v>
      </c>
      <c r="I1040" s="134">
        <f>SUM(I993+I1013+I1022+I1036+I1039+I1029)</f>
        <v>574.99599999999998</v>
      </c>
      <c r="J1040" s="134">
        <f t="shared" si="879"/>
        <v>0.18306666666666666</v>
      </c>
      <c r="K1040" s="134">
        <f t="shared" si="879"/>
        <v>0.29956666666666665</v>
      </c>
      <c r="L1040" s="134">
        <f t="shared" si="879"/>
        <v>309.9903333333333</v>
      </c>
      <c r="M1040" s="134">
        <f t="shared" si="879"/>
        <v>0.16750000000000001</v>
      </c>
      <c r="N1040" s="134">
        <f t="shared" si="879"/>
        <v>44.460366666666665</v>
      </c>
      <c r="O1040" s="134">
        <f t="shared" si="879"/>
        <v>453.39620000000002</v>
      </c>
      <c r="P1040" s="134">
        <f t="shared" si="879"/>
        <v>1164.5301999999999</v>
      </c>
      <c r="Q1040" s="134">
        <f t="shared" si="879"/>
        <v>167.012</v>
      </c>
      <c r="R1040" s="134">
        <f t="shared" si="879"/>
        <v>86.840666666666678</v>
      </c>
      <c r="S1040" s="134">
        <f t="shared" si="879"/>
        <v>292.745</v>
      </c>
      <c r="T1040" s="134">
        <f t="shared" si="879"/>
        <v>5.2497333333333334</v>
      </c>
      <c r="U1040" s="134">
        <f t="shared" si="879"/>
        <v>56.095666666666666</v>
      </c>
      <c r="V1040" s="134">
        <f t="shared" si="879"/>
        <v>5.8223666666666674</v>
      </c>
      <c r="W1040" s="134">
        <f t="shared" si="879"/>
        <v>123.03666666666668</v>
      </c>
      <c r="X1040" s="110"/>
      <c r="Y1040" s="110"/>
    </row>
    <row r="1041" spans="1:49" ht="18" x14ac:dyDescent="0.35">
      <c r="A1041" s="110" t="s">
        <v>144</v>
      </c>
      <c r="B1041" s="110"/>
      <c r="C1041" s="119"/>
      <c r="D1041" s="110"/>
      <c r="E1041" s="110"/>
      <c r="F1041" s="110"/>
      <c r="G1041" s="110"/>
      <c r="H1041" s="110"/>
      <c r="I1041" s="110"/>
      <c r="J1041" s="110"/>
      <c r="K1041" s="110"/>
      <c r="L1041" s="110"/>
      <c r="M1041" s="110"/>
      <c r="N1041" s="110"/>
      <c r="O1041" s="110"/>
      <c r="P1041" s="110"/>
      <c r="Q1041" s="110"/>
      <c r="R1041" s="110"/>
      <c r="S1041" s="110"/>
      <c r="T1041" s="110"/>
      <c r="U1041" s="110"/>
      <c r="V1041" s="110"/>
      <c r="W1041" s="110"/>
      <c r="X1041" s="110"/>
      <c r="Y1041" s="110"/>
    </row>
    <row r="1042" spans="1:49" ht="15" customHeight="1" x14ac:dyDescent="0.3">
      <c r="A1042" s="17" t="s">
        <v>171</v>
      </c>
      <c r="B1042" s="17"/>
      <c r="C1042" s="92">
        <v>109</v>
      </c>
      <c r="D1042" s="17"/>
      <c r="E1042" s="17"/>
      <c r="F1042" s="17"/>
      <c r="G1042" s="17"/>
      <c r="H1042" s="17"/>
      <c r="I1042" s="17"/>
      <c r="J1042" s="17"/>
      <c r="K1042" s="17"/>
      <c r="L1042" s="17"/>
      <c r="M1042" s="17"/>
      <c r="N1042" s="17"/>
      <c r="O1042" s="17"/>
      <c r="P1042" s="17"/>
      <c r="Q1042" s="17"/>
      <c r="R1042" s="17"/>
      <c r="S1042" s="17"/>
      <c r="T1042" s="17"/>
      <c r="U1042" s="17"/>
      <c r="V1042" s="17"/>
      <c r="W1042" s="17"/>
      <c r="X1042" s="17" t="s">
        <v>172</v>
      </c>
      <c r="Y1042" s="17">
        <v>35</v>
      </c>
      <c r="AA1042" t="s">
        <v>171</v>
      </c>
      <c r="AW1042" t="s">
        <v>172</v>
      </c>
    </row>
    <row r="1043" spans="1:49" ht="27.6" x14ac:dyDescent="0.3">
      <c r="A1043" s="17"/>
      <c r="B1043" s="70" t="s">
        <v>48</v>
      </c>
      <c r="C1043" s="92"/>
      <c r="D1043" s="67">
        <f>C$1042*AC1043/AD$1047</f>
        <v>1.67642</v>
      </c>
      <c r="E1043" s="17">
        <f>C$1042*AD1043/AD$1047</f>
        <v>1.6753299999999998</v>
      </c>
      <c r="F1043" s="17">
        <f>$C$1042*AE1043/$AD$1047</f>
        <v>7.956999999999999</v>
      </c>
      <c r="G1043" s="17">
        <f t="shared" ref="G1043:W1046" si="880">$C$1042*AF1043/$AD$1047</f>
        <v>6.7580000000000009</v>
      </c>
      <c r="H1043" s="17">
        <f t="shared" si="880"/>
        <v>0.436</v>
      </c>
      <c r="I1043" s="17">
        <f t="shared" si="880"/>
        <v>94.83</v>
      </c>
      <c r="J1043" s="17">
        <f t="shared" si="880"/>
        <v>3.27E-2</v>
      </c>
      <c r="K1043" s="17">
        <f t="shared" si="880"/>
        <v>0.22889999999999999</v>
      </c>
      <c r="L1043" s="17">
        <f t="shared" si="880"/>
        <v>104.64</v>
      </c>
      <c r="M1043" s="17">
        <f t="shared" si="880"/>
        <v>1.4715</v>
      </c>
      <c r="N1043" s="17">
        <f t="shared" si="880"/>
        <v>0</v>
      </c>
      <c r="O1043" s="17">
        <f t="shared" si="880"/>
        <v>68.67</v>
      </c>
      <c r="P1043" s="17">
        <f t="shared" si="880"/>
        <v>78.48</v>
      </c>
      <c r="Q1043" s="17">
        <f t="shared" si="880"/>
        <v>32.700000000000003</v>
      </c>
      <c r="R1043" s="17">
        <f t="shared" si="880"/>
        <v>6.976</v>
      </c>
      <c r="S1043" s="17">
        <f t="shared" si="880"/>
        <v>112.27</v>
      </c>
      <c r="T1043" s="17">
        <f t="shared" si="880"/>
        <v>1.4606000000000001</v>
      </c>
      <c r="U1043" s="17">
        <f t="shared" si="880"/>
        <v>13.08</v>
      </c>
      <c r="V1043" s="17">
        <f t="shared" si="880"/>
        <v>18.094000000000001</v>
      </c>
      <c r="W1043" s="17">
        <f t="shared" si="880"/>
        <v>37.06</v>
      </c>
      <c r="X1043" s="17"/>
      <c r="Y1043" s="17"/>
      <c r="AB1043" s="86" t="s">
        <v>48</v>
      </c>
      <c r="AC1043" s="56">
        <v>1.538</v>
      </c>
      <c r="AD1043" s="56">
        <v>1.5369999999999999</v>
      </c>
      <c r="AE1043" s="56">
        <v>7.3</v>
      </c>
      <c r="AF1043" s="56">
        <v>6.2</v>
      </c>
      <c r="AG1043" s="56">
        <v>0.4</v>
      </c>
      <c r="AH1043" s="57">
        <v>87</v>
      </c>
      <c r="AI1043" s="71">
        <v>0.03</v>
      </c>
      <c r="AJ1043" s="71">
        <v>0.21</v>
      </c>
      <c r="AK1043" s="19">
        <v>96</v>
      </c>
      <c r="AL1043" s="71">
        <v>1.35</v>
      </c>
      <c r="AM1043" s="57">
        <v>0</v>
      </c>
      <c r="AN1043" s="57">
        <v>63</v>
      </c>
      <c r="AO1043" s="57">
        <v>72</v>
      </c>
      <c r="AP1043" s="57">
        <v>30</v>
      </c>
      <c r="AQ1043" s="56">
        <v>6.4</v>
      </c>
      <c r="AR1043" s="57">
        <v>103</v>
      </c>
      <c r="AS1043" s="71">
        <v>1.34</v>
      </c>
      <c r="AT1043" s="39">
        <v>12</v>
      </c>
      <c r="AU1043" s="56">
        <v>16.600000000000001</v>
      </c>
      <c r="AV1043" s="19">
        <v>34</v>
      </c>
    </row>
    <row r="1044" spans="1:49" ht="15" customHeight="1" x14ac:dyDescent="0.3">
      <c r="A1044" s="17"/>
      <c r="B1044" s="70" t="s">
        <v>35</v>
      </c>
      <c r="C1044" s="92"/>
      <c r="D1044" s="67">
        <f t="shared" ref="D1044:D1046" si="881">C$1042*AC1044/AD$1047</f>
        <v>54.5</v>
      </c>
      <c r="E1044" s="17">
        <f t="shared" ref="E1044:E1046" si="882">C$1042*AD1044/AD$1047</f>
        <v>54.5</v>
      </c>
      <c r="F1044" s="17">
        <f t="shared" ref="F1044:F1046" si="883">$C$1042*AE1044/$AD$1047</f>
        <v>1.1990000000000001</v>
      </c>
      <c r="G1044" s="17">
        <f t="shared" si="880"/>
        <v>0.98100000000000009</v>
      </c>
      <c r="H1044" s="17">
        <f t="shared" si="880"/>
        <v>1.8529999999999998</v>
      </c>
      <c r="I1044" s="17">
        <f t="shared" si="880"/>
        <v>20.164999999999999</v>
      </c>
      <c r="J1044" s="17">
        <f t="shared" si="880"/>
        <v>1.09E-2</v>
      </c>
      <c r="K1044" s="17">
        <f t="shared" si="880"/>
        <v>5.45E-2</v>
      </c>
      <c r="L1044" s="17">
        <f t="shared" si="880"/>
        <v>5.5372000000000003</v>
      </c>
      <c r="M1044" s="17">
        <f t="shared" si="880"/>
        <v>0</v>
      </c>
      <c r="N1044" s="17">
        <f t="shared" si="880"/>
        <v>0.218</v>
      </c>
      <c r="O1044" s="17">
        <f t="shared" si="880"/>
        <v>16.350000000000001</v>
      </c>
      <c r="P1044" s="17">
        <f t="shared" si="880"/>
        <v>51.23</v>
      </c>
      <c r="Q1044" s="17">
        <f t="shared" si="880"/>
        <v>44.69</v>
      </c>
      <c r="R1044" s="17">
        <f t="shared" si="880"/>
        <v>5.1230000000000011</v>
      </c>
      <c r="S1044" s="17">
        <f t="shared" si="880"/>
        <v>32.700000000000003</v>
      </c>
      <c r="T1044" s="17">
        <f t="shared" si="880"/>
        <v>3.27E-2</v>
      </c>
      <c r="U1044" s="17">
        <f t="shared" si="880"/>
        <v>3.8149999999999999</v>
      </c>
      <c r="V1044" s="17">
        <f t="shared" si="880"/>
        <v>0.74120000000000008</v>
      </c>
      <c r="W1044" s="17">
        <f t="shared" si="880"/>
        <v>8.3930000000000007</v>
      </c>
      <c r="X1044" s="17"/>
      <c r="Y1044" s="17"/>
      <c r="AB1044" s="86" t="s">
        <v>35</v>
      </c>
      <c r="AC1044" s="299">
        <v>50</v>
      </c>
      <c r="AD1044" s="299">
        <v>50</v>
      </c>
      <c r="AE1044" s="56">
        <v>1.1000000000000001</v>
      </c>
      <c r="AF1044" s="56">
        <v>0.9</v>
      </c>
      <c r="AG1044" s="56">
        <v>1.7</v>
      </c>
      <c r="AH1044" s="56">
        <v>18.5</v>
      </c>
      <c r="AI1044" s="71">
        <v>0.01</v>
      </c>
      <c r="AJ1044" s="71">
        <v>0.05</v>
      </c>
      <c r="AK1044" s="21">
        <v>5.08</v>
      </c>
      <c r="AL1044" s="57">
        <v>0</v>
      </c>
      <c r="AM1044" s="56">
        <v>0.2</v>
      </c>
      <c r="AN1044" s="57">
        <v>15</v>
      </c>
      <c r="AO1044" s="57">
        <v>47</v>
      </c>
      <c r="AP1044" s="57">
        <v>41</v>
      </c>
      <c r="AQ1044" s="56">
        <v>4.7</v>
      </c>
      <c r="AR1044" s="57">
        <v>30</v>
      </c>
      <c r="AS1044" s="71">
        <v>0.03</v>
      </c>
      <c r="AT1044" s="24">
        <v>3.5</v>
      </c>
      <c r="AU1044" s="71">
        <v>0.68</v>
      </c>
      <c r="AV1044" s="20">
        <v>7.7</v>
      </c>
    </row>
    <row r="1045" spans="1:49" ht="15" customHeight="1" x14ac:dyDescent="0.3">
      <c r="A1045" s="17"/>
      <c r="B1045" s="70" t="s">
        <v>37</v>
      </c>
      <c r="C1045" s="92"/>
      <c r="D1045" s="67">
        <f t="shared" si="881"/>
        <v>4.3600000000000003</v>
      </c>
      <c r="E1045" s="17">
        <f t="shared" si="882"/>
        <v>4.3600000000000003</v>
      </c>
      <c r="F1045" s="17">
        <f t="shared" si="883"/>
        <v>0.109</v>
      </c>
      <c r="G1045" s="17">
        <f t="shared" si="880"/>
        <v>5.3410000000000002</v>
      </c>
      <c r="H1045" s="17">
        <f t="shared" si="880"/>
        <v>0.109</v>
      </c>
      <c r="I1045" s="17">
        <f t="shared" si="880"/>
        <v>48.614000000000004</v>
      </c>
      <c r="J1045" s="17">
        <f t="shared" si="880"/>
        <v>0</v>
      </c>
      <c r="K1045" s="17">
        <f t="shared" si="880"/>
        <v>1.09E-2</v>
      </c>
      <c r="L1045" s="17">
        <f t="shared" si="880"/>
        <v>22.562999999999999</v>
      </c>
      <c r="M1045" s="17">
        <f t="shared" si="880"/>
        <v>0.109</v>
      </c>
      <c r="N1045" s="17">
        <f t="shared" si="880"/>
        <v>0</v>
      </c>
      <c r="O1045" s="17">
        <f t="shared" si="880"/>
        <v>0.98100000000000009</v>
      </c>
      <c r="P1045" s="17">
        <f t="shared" si="880"/>
        <v>2.0709999999999997</v>
      </c>
      <c r="Q1045" s="17">
        <f t="shared" si="880"/>
        <v>1.744</v>
      </c>
      <c r="R1045" s="17">
        <f t="shared" si="880"/>
        <v>0</v>
      </c>
      <c r="S1045" s="17">
        <f t="shared" si="880"/>
        <v>2.1800000000000002</v>
      </c>
      <c r="T1045" s="17">
        <f t="shared" si="880"/>
        <v>1.09E-2</v>
      </c>
      <c r="U1045" s="17">
        <f t="shared" si="880"/>
        <v>0</v>
      </c>
      <c r="V1045" s="17">
        <f t="shared" si="880"/>
        <v>7.6300000000000007E-2</v>
      </c>
      <c r="W1045" s="17">
        <f t="shared" si="880"/>
        <v>0.218</v>
      </c>
      <c r="X1045" s="17"/>
      <c r="Y1045" s="17"/>
      <c r="AB1045" s="86" t="s">
        <v>37</v>
      </c>
      <c r="AC1045" s="299">
        <v>4</v>
      </c>
      <c r="AD1045" s="299">
        <v>4</v>
      </c>
      <c r="AE1045" s="56">
        <v>0.1</v>
      </c>
      <c r="AF1045" s="56">
        <v>4.9000000000000004</v>
      </c>
      <c r="AG1045" s="56">
        <v>0.1</v>
      </c>
      <c r="AH1045" s="56">
        <v>44.6</v>
      </c>
      <c r="AI1045" s="57">
        <v>0</v>
      </c>
      <c r="AJ1045" s="71">
        <v>0.01</v>
      </c>
      <c r="AK1045" s="20">
        <v>20.7</v>
      </c>
      <c r="AL1045" s="56">
        <v>0.1</v>
      </c>
      <c r="AM1045" s="57">
        <v>0</v>
      </c>
      <c r="AN1045" s="56">
        <v>0.9</v>
      </c>
      <c r="AO1045" s="56">
        <v>1.9</v>
      </c>
      <c r="AP1045" s="56">
        <v>1.6</v>
      </c>
      <c r="AQ1045" s="57">
        <v>0</v>
      </c>
      <c r="AR1045" s="57">
        <v>2</v>
      </c>
      <c r="AS1045" s="71">
        <v>0.01</v>
      </c>
      <c r="AT1045" s="25">
        <v>0</v>
      </c>
      <c r="AU1045" s="71">
        <v>7.0000000000000007E-2</v>
      </c>
      <c r="AV1045" s="20">
        <v>0.2</v>
      </c>
    </row>
    <row r="1046" spans="1:49" ht="16.5" customHeight="1" x14ac:dyDescent="0.3">
      <c r="A1046" s="17"/>
      <c r="B1046" s="70" t="s">
        <v>38</v>
      </c>
      <c r="C1046" s="92"/>
      <c r="D1046" s="67">
        <f t="shared" si="881"/>
        <v>0.872</v>
      </c>
      <c r="E1046" s="17">
        <f t="shared" si="882"/>
        <v>0.872</v>
      </c>
      <c r="F1046" s="17">
        <f t="shared" si="883"/>
        <v>0</v>
      </c>
      <c r="G1046" s="17">
        <f t="shared" si="880"/>
        <v>0</v>
      </c>
      <c r="H1046" s="17">
        <f t="shared" si="880"/>
        <v>0</v>
      </c>
      <c r="I1046" s="17">
        <f t="shared" si="880"/>
        <v>0</v>
      </c>
      <c r="J1046" s="17">
        <f t="shared" si="880"/>
        <v>0</v>
      </c>
      <c r="K1046" s="17">
        <f t="shared" si="880"/>
        <v>0</v>
      </c>
      <c r="L1046" s="17">
        <f t="shared" si="880"/>
        <v>0</v>
      </c>
      <c r="M1046" s="17">
        <f t="shared" si="880"/>
        <v>0</v>
      </c>
      <c r="N1046" s="17">
        <f t="shared" si="880"/>
        <v>0</v>
      </c>
      <c r="O1046" s="17">
        <f t="shared" si="880"/>
        <v>106.82</v>
      </c>
      <c r="P1046" s="17">
        <f t="shared" si="880"/>
        <v>0</v>
      </c>
      <c r="Q1046" s="17">
        <f t="shared" si="880"/>
        <v>1.1990000000000001</v>
      </c>
      <c r="R1046" s="17">
        <f t="shared" si="880"/>
        <v>0.109</v>
      </c>
      <c r="S1046" s="17">
        <f t="shared" si="880"/>
        <v>0.218</v>
      </c>
      <c r="T1046" s="17">
        <f t="shared" si="880"/>
        <v>1.09E-2</v>
      </c>
      <c r="U1046" s="17">
        <f t="shared" si="880"/>
        <v>14.17</v>
      </c>
      <c r="V1046" s="17">
        <f t="shared" si="880"/>
        <v>0</v>
      </c>
      <c r="W1046" s="17">
        <f t="shared" si="880"/>
        <v>0</v>
      </c>
      <c r="X1046" s="17"/>
      <c r="Y1046" s="17"/>
      <c r="AB1046" s="86" t="s">
        <v>38</v>
      </c>
      <c r="AC1046" s="299">
        <v>0.8</v>
      </c>
      <c r="AD1046" s="299">
        <v>0.8</v>
      </c>
      <c r="AE1046" s="57">
        <v>0</v>
      </c>
      <c r="AF1046" s="57">
        <v>0</v>
      </c>
      <c r="AG1046" s="57">
        <v>0</v>
      </c>
      <c r="AH1046" s="57">
        <v>0</v>
      </c>
      <c r="AI1046" s="57">
        <v>0</v>
      </c>
      <c r="AJ1046" s="57">
        <v>0</v>
      </c>
      <c r="AK1046" s="19">
        <v>0</v>
      </c>
      <c r="AL1046" s="57">
        <v>0</v>
      </c>
      <c r="AM1046" s="57">
        <v>0</v>
      </c>
      <c r="AN1046" s="57">
        <v>98</v>
      </c>
      <c r="AO1046" s="57">
        <v>0</v>
      </c>
      <c r="AP1046" s="56">
        <v>1.1000000000000001</v>
      </c>
      <c r="AQ1046" s="56">
        <v>0.1</v>
      </c>
      <c r="AR1046" s="56">
        <v>0.2</v>
      </c>
      <c r="AS1046" s="71">
        <v>0.01</v>
      </c>
      <c r="AT1046" s="39">
        <v>13</v>
      </c>
      <c r="AU1046" s="57">
        <v>0</v>
      </c>
      <c r="AV1046" s="19">
        <v>0</v>
      </c>
    </row>
    <row r="1047" spans="1:49" x14ac:dyDescent="0.3">
      <c r="A1047" s="17"/>
      <c r="B1047" s="69" t="s">
        <v>40</v>
      </c>
      <c r="C1047" s="92"/>
      <c r="D1047" s="17"/>
      <c r="E1047" s="17"/>
      <c r="F1047" s="18">
        <f>SUM(F1043:F1046)</f>
        <v>9.2649999999999988</v>
      </c>
      <c r="G1047" s="18">
        <f t="shared" ref="G1047:W1047" si="884">SUM(G1043:G1046)</f>
        <v>13.080000000000002</v>
      </c>
      <c r="H1047" s="18">
        <f t="shared" si="884"/>
        <v>2.3979999999999997</v>
      </c>
      <c r="I1047" s="18">
        <f t="shared" si="884"/>
        <v>163.60900000000001</v>
      </c>
      <c r="J1047" s="18">
        <f t="shared" si="884"/>
        <v>4.36E-2</v>
      </c>
      <c r="K1047" s="18">
        <f t="shared" si="884"/>
        <v>0.29430000000000001</v>
      </c>
      <c r="L1047" s="18">
        <f t="shared" si="884"/>
        <v>132.74019999999999</v>
      </c>
      <c r="M1047" s="18">
        <f t="shared" si="884"/>
        <v>1.5805</v>
      </c>
      <c r="N1047" s="18">
        <f t="shared" si="884"/>
        <v>0.218</v>
      </c>
      <c r="O1047" s="18">
        <f t="shared" si="884"/>
        <v>192.821</v>
      </c>
      <c r="P1047" s="18">
        <f t="shared" si="884"/>
        <v>131.78100000000001</v>
      </c>
      <c r="Q1047" s="18">
        <f t="shared" si="884"/>
        <v>80.332999999999998</v>
      </c>
      <c r="R1047" s="18">
        <f t="shared" si="884"/>
        <v>12.208</v>
      </c>
      <c r="S1047" s="18">
        <f t="shared" si="884"/>
        <v>147.36799999999999</v>
      </c>
      <c r="T1047" s="18">
        <f t="shared" si="884"/>
        <v>1.5150999999999999</v>
      </c>
      <c r="U1047" s="18">
        <f t="shared" si="884"/>
        <v>31.064999999999998</v>
      </c>
      <c r="V1047" s="18">
        <f t="shared" si="884"/>
        <v>18.9115</v>
      </c>
      <c r="W1047" s="18">
        <f t="shared" si="884"/>
        <v>45.671000000000006</v>
      </c>
      <c r="X1047" s="17"/>
      <c r="Y1047" s="17"/>
      <c r="AB1047" s="87" t="s">
        <v>40</v>
      </c>
      <c r="AC1047" s="59"/>
      <c r="AD1047" s="60">
        <v>100</v>
      </c>
      <c r="AE1047" s="61">
        <v>8.5</v>
      </c>
      <c r="AF1047" s="61">
        <v>11.9</v>
      </c>
      <c r="AG1047" s="61">
        <v>2.1</v>
      </c>
      <c r="AH1047" s="61">
        <v>150.1</v>
      </c>
      <c r="AI1047" s="88">
        <v>0.05</v>
      </c>
      <c r="AJ1047" s="88">
        <v>0.27</v>
      </c>
      <c r="AK1047" s="23">
        <v>122</v>
      </c>
      <c r="AL1047" s="88">
        <v>1.45</v>
      </c>
      <c r="AM1047" s="61">
        <v>0.2</v>
      </c>
      <c r="AN1047" s="60">
        <v>176</v>
      </c>
      <c r="AO1047" s="60">
        <v>120</v>
      </c>
      <c r="AP1047" s="60">
        <v>73</v>
      </c>
      <c r="AQ1047" s="60">
        <v>11</v>
      </c>
      <c r="AR1047" s="60">
        <v>135</v>
      </c>
      <c r="AS1047" s="88">
        <v>1.39</v>
      </c>
      <c r="AT1047" s="27">
        <v>29</v>
      </c>
      <c r="AU1047" s="61">
        <v>17.399999999999999</v>
      </c>
      <c r="AV1047" s="23">
        <v>42</v>
      </c>
    </row>
    <row r="1048" spans="1:49" x14ac:dyDescent="0.3">
      <c r="A1048" s="17" t="s">
        <v>173</v>
      </c>
      <c r="B1048" s="17"/>
      <c r="C1048" s="92">
        <v>55</v>
      </c>
      <c r="D1048" s="17"/>
      <c r="E1048" s="17"/>
      <c r="F1048" s="17"/>
      <c r="G1048" s="17"/>
      <c r="H1048" s="17"/>
      <c r="I1048" s="17"/>
      <c r="J1048" s="17"/>
      <c r="K1048" s="17"/>
      <c r="L1048" s="17"/>
      <c r="M1048" s="17"/>
      <c r="N1048" s="17"/>
      <c r="O1048" s="17"/>
      <c r="P1048" s="17"/>
      <c r="Q1048" s="17"/>
      <c r="R1048" s="17"/>
      <c r="S1048" s="17"/>
      <c r="T1048" s="17"/>
      <c r="U1048" s="17"/>
      <c r="V1048" s="17"/>
      <c r="W1048" s="17"/>
      <c r="X1048" s="17"/>
      <c r="Y1048" s="17">
        <v>36</v>
      </c>
      <c r="AA1048" t="s">
        <v>173</v>
      </c>
      <c r="AW1048" t="s">
        <v>174</v>
      </c>
    </row>
    <row r="1049" spans="1:49" ht="15" customHeight="1" x14ac:dyDescent="0.3">
      <c r="A1049" s="17"/>
      <c r="B1049" s="70" t="s">
        <v>36</v>
      </c>
      <c r="C1049" s="92"/>
      <c r="D1049" s="17">
        <f>C$1048*AC1049/AD$1057</f>
        <v>9.1666666666666661</v>
      </c>
      <c r="E1049" s="17">
        <f>C$1048*AD1049/AD$1057</f>
        <v>9.1666666666666661</v>
      </c>
      <c r="F1049" s="17">
        <f>$C$1048*AE1049/$AD$1057</f>
        <v>0</v>
      </c>
      <c r="G1049" s="17">
        <f t="shared" ref="G1049:W1056" si="885">$C$1048*AF1049/$AD$1057</f>
        <v>0</v>
      </c>
      <c r="H1049" s="17">
        <f t="shared" si="885"/>
        <v>2.4750000000000001</v>
      </c>
      <c r="I1049" s="17">
        <f t="shared" si="885"/>
        <v>9.9916666666666671</v>
      </c>
      <c r="J1049" s="17">
        <f t="shared" si="885"/>
        <v>0</v>
      </c>
      <c r="K1049" s="17">
        <f t="shared" si="885"/>
        <v>0</v>
      </c>
      <c r="L1049" s="17">
        <f t="shared" si="885"/>
        <v>0</v>
      </c>
      <c r="M1049" s="17">
        <f t="shared" si="885"/>
        <v>0</v>
      </c>
      <c r="N1049" s="17">
        <f t="shared" si="885"/>
        <v>0</v>
      </c>
      <c r="O1049" s="17">
        <f t="shared" si="885"/>
        <v>0</v>
      </c>
      <c r="P1049" s="17">
        <f t="shared" si="885"/>
        <v>6.4166666666666677E-2</v>
      </c>
      <c r="Q1049" s="17">
        <f t="shared" si="885"/>
        <v>9.166666666666666E-2</v>
      </c>
      <c r="R1049" s="17">
        <f t="shared" si="885"/>
        <v>0</v>
      </c>
      <c r="S1049" s="17">
        <f t="shared" si="885"/>
        <v>0</v>
      </c>
      <c r="T1049" s="17">
        <f t="shared" si="885"/>
        <v>9.1666666666666667E-3</v>
      </c>
      <c r="U1049" s="17">
        <f t="shared" si="885"/>
        <v>0</v>
      </c>
      <c r="V1049" s="17">
        <f t="shared" si="885"/>
        <v>0</v>
      </c>
      <c r="W1049" s="17">
        <f t="shared" si="885"/>
        <v>0</v>
      </c>
      <c r="X1049" s="17" t="s">
        <v>174</v>
      </c>
      <c r="Y1049" s="17"/>
      <c r="AB1049" s="70" t="s">
        <v>36</v>
      </c>
      <c r="AC1049" s="285">
        <v>10</v>
      </c>
      <c r="AD1049" s="285">
        <v>10</v>
      </c>
      <c r="AE1049" s="180">
        <v>0</v>
      </c>
      <c r="AF1049" s="180">
        <v>0</v>
      </c>
      <c r="AG1049" s="101">
        <v>2.7</v>
      </c>
      <c r="AH1049" s="101">
        <v>10.9</v>
      </c>
      <c r="AI1049" s="102">
        <v>0</v>
      </c>
      <c r="AJ1049" s="102">
        <v>0</v>
      </c>
      <c r="AK1049" s="181">
        <v>0</v>
      </c>
      <c r="AL1049" s="102">
        <v>0</v>
      </c>
      <c r="AM1049" s="102">
        <v>0</v>
      </c>
      <c r="AN1049" s="102">
        <v>0</v>
      </c>
      <c r="AO1049" s="182">
        <v>7.0000000000000007E-2</v>
      </c>
      <c r="AP1049" s="103">
        <v>0.1</v>
      </c>
      <c r="AQ1049" s="102">
        <v>0</v>
      </c>
      <c r="AR1049" s="102">
        <v>0</v>
      </c>
      <c r="AS1049" s="182">
        <v>0.01</v>
      </c>
      <c r="AT1049" s="183">
        <v>0</v>
      </c>
      <c r="AU1049" s="102">
        <v>0</v>
      </c>
      <c r="AV1049" s="184">
        <v>0</v>
      </c>
    </row>
    <row r="1050" spans="1:49" ht="15" customHeight="1" x14ac:dyDescent="0.3">
      <c r="A1050" s="17"/>
      <c r="B1050" s="70" t="s">
        <v>89</v>
      </c>
      <c r="C1050" s="92"/>
      <c r="D1050" s="17">
        <f t="shared" ref="D1050:D1056" si="886">C$1048*AC1050/AD$1057</f>
        <v>1.0083333333333335</v>
      </c>
      <c r="E1050" s="17">
        <f t="shared" ref="E1050:E1056" si="887">C$1048*AD1050/AD$1057</f>
        <v>1.0083333333333335</v>
      </c>
      <c r="F1050" s="17">
        <f t="shared" ref="F1050:F1056" si="888">$C$1048*AE1050/$AD$1057</f>
        <v>0.18333333333333332</v>
      </c>
      <c r="G1050" s="17">
        <f t="shared" si="885"/>
        <v>0</v>
      </c>
      <c r="H1050" s="17">
        <f t="shared" si="885"/>
        <v>9.166666666666666E-2</v>
      </c>
      <c r="I1050" s="17">
        <f t="shared" si="885"/>
        <v>1.375</v>
      </c>
      <c r="J1050" s="17">
        <f t="shared" si="885"/>
        <v>9.1666666666666667E-3</v>
      </c>
      <c r="K1050" s="17">
        <f t="shared" si="885"/>
        <v>9.1666666666666667E-3</v>
      </c>
      <c r="L1050" s="17">
        <f t="shared" si="885"/>
        <v>0</v>
      </c>
      <c r="M1050" s="17">
        <f t="shared" si="885"/>
        <v>0</v>
      </c>
      <c r="N1050" s="17">
        <f t="shared" si="885"/>
        <v>0</v>
      </c>
      <c r="O1050" s="17">
        <f t="shared" si="885"/>
        <v>0.18333333333333332</v>
      </c>
      <c r="P1050" s="17">
        <f t="shared" si="885"/>
        <v>6.7374999999999998</v>
      </c>
      <c r="Q1050" s="17">
        <f t="shared" si="885"/>
        <v>0.36666666666666664</v>
      </c>
      <c r="R1050" s="17">
        <f t="shared" si="885"/>
        <v>0.64166666666666672</v>
      </c>
      <c r="S1050" s="17">
        <f t="shared" si="885"/>
        <v>4.7666666666666666</v>
      </c>
      <c r="T1050" s="17">
        <f t="shared" si="885"/>
        <v>3.6666666666666667E-2</v>
      </c>
      <c r="U1050" s="17">
        <f t="shared" si="885"/>
        <v>9.166666666666666E-2</v>
      </c>
      <c r="V1050" s="17">
        <f t="shared" si="885"/>
        <v>0</v>
      </c>
      <c r="W1050" s="17">
        <f t="shared" si="885"/>
        <v>0</v>
      </c>
      <c r="X1050" s="17"/>
      <c r="Y1050" s="17"/>
      <c r="AB1050" s="70" t="s">
        <v>89</v>
      </c>
      <c r="AC1050" s="286">
        <v>1.1000000000000001</v>
      </c>
      <c r="AD1050" s="286">
        <v>1.1000000000000001</v>
      </c>
      <c r="AE1050" s="101">
        <v>0.2</v>
      </c>
      <c r="AF1050" s="180">
        <v>0</v>
      </c>
      <c r="AG1050" s="101">
        <v>0.1</v>
      </c>
      <c r="AH1050" s="101">
        <v>1.5</v>
      </c>
      <c r="AI1050" s="182">
        <v>0.01</v>
      </c>
      <c r="AJ1050" s="182">
        <v>0.01</v>
      </c>
      <c r="AK1050" s="181">
        <v>0</v>
      </c>
      <c r="AL1050" s="102">
        <v>0</v>
      </c>
      <c r="AM1050" s="102">
        <v>0</v>
      </c>
      <c r="AN1050" s="103">
        <v>0.2</v>
      </c>
      <c r="AO1050" s="182">
        <v>7.35</v>
      </c>
      <c r="AP1050" s="103">
        <v>0.4</v>
      </c>
      <c r="AQ1050" s="103">
        <v>0.7</v>
      </c>
      <c r="AR1050" s="103">
        <v>5.2</v>
      </c>
      <c r="AS1050" s="182">
        <v>0.04</v>
      </c>
      <c r="AT1050" s="185">
        <v>0.1</v>
      </c>
      <c r="AU1050" s="102">
        <v>0</v>
      </c>
      <c r="AV1050" s="184">
        <v>0</v>
      </c>
    </row>
    <row r="1051" spans="1:49" ht="15" customHeight="1" x14ac:dyDescent="0.3">
      <c r="A1051" s="17"/>
      <c r="B1051" s="70" t="s">
        <v>59</v>
      </c>
      <c r="C1051" s="92"/>
      <c r="D1051" s="17">
        <f t="shared" si="886"/>
        <v>50.416666666666664</v>
      </c>
      <c r="E1051" s="17">
        <f t="shared" si="887"/>
        <v>50.416666666666664</v>
      </c>
      <c r="F1051" s="17">
        <f t="shared" si="888"/>
        <v>4.583333333333333</v>
      </c>
      <c r="G1051" s="17">
        <f t="shared" si="885"/>
        <v>0.55000000000000004</v>
      </c>
      <c r="H1051" s="17">
        <f t="shared" si="885"/>
        <v>28.6</v>
      </c>
      <c r="I1051" s="17">
        <f t="shared" si="885"/>
        <v>137.13333333333333</v>
      </c>
      <c r="J1051" s="17">
        <f t="shared" si="885"/>
        <v>5.5E-2</v>
      </c>
      <c r="K1051" s="17">
        <f t="shared" si="885"/>
        <v>1.8333333333333333E-2</v>
      </c>
      <c r="L1051" s="17">
        <f t="shared" si="885"/>
        <v>0</v>
      </c>
      <c r="M1051" s="17">
        <f t="shared" si="885"/>
        <v>0</v>
      </c>
      <c r="N1051" s="17">
        <f t="shared" si="885"/>
        <v>0</v>
      </c>
      <c r="O1051" s="17">
        <f t="shared" si="885"/>
        <v>1.0083333333333335</v>
      </c>
      <c r="P1051" s="17">
        <f t="shared" si="885"/>
        <v>45.466666666666669</v>
      </c>
      <c r="Q1051" s="17">
        <f t="shared" si="885"/>
        <v>7.15</v>
      </c>
      <c r="R1051" s="17">
        <f t="shared" si="885"/>
        <v>6.2333333333333334</v>
      </c>
      <c r="S1051" s="17">
        <f t="shared" si="885"/>
        <v>33.916666666666664</v>
      </c>
      <c r="T1051" s="17">
        <f t="shared" si="885"/>
        <v>0.46750000000000003</v>
      </c>
      <c r="U1051" s="17">
        <f t="shared" si="885"/>
        <v>0.64166666666666672</v>
      </c>
      <c r="V1051" s="17">
        <f t="shared" si="885"/>
        <v>2.3741666666666665</v>
      </c>
      <c r="W1051" s="17">
        <f t="shared" si="885"/>
        <v>10.083333333333334</v>
      </c>
      <c r="X1051" s="17"/>
      <c r="Y1051" s="17"/>
      <c r="AB1051" s="70" t="s">
        <v>59</v>
      </c>
      <c r="AC1051" s="285">
        <v>55</v>
      </c>
      <c r="AD1051" s="285">
        <v>55</v>
      </c>
      <c r="AE1051" s="180">
        <v>5</v>
      </c>
      <c r="AF1051" s="101">
        <v>0.6</v>
      </c>
      <c r="AG1051" s="101">
        <v>31.2</v>
      </c>
      <c r="AH1051" s="101">
        <v>149.6</v>
      </c>
      <c r="AI1051" s="182">
        <v>0.06</v>
      </c>
      <c r="AJ1051" s="182">
        <v>0.02</v>
      </c>
      <c r="AK1051" s="181">
        <v>0</v>
      </c>
      <c r="AL1051" s="102">
        <v>0</v>
      </c>
      <c r="AM1051" s="102">
        <v>0</v>
      </c>
      <c r="AN1051" s="103">
        <v>1.1000000000000001</v>
      </c>
      <c r="AO1051" s="103">
        <v>49.6</v>
      </c>
      <c r="AP1051" s="103">
        <v>7.8</v>
      </c>
      <c r="AQ1051" s="103">
        <v>6.8</v>
      </c>
      <c r="AR1051" s="102">
        <v>37</v>
      </c>
      <c r="AS1051" s="182">
        <v>0.51</v>
      </c>
      <c r="AT1051" s="185">
        <v>0.7</v>
      </c>
      <c r="AU1051" s="182">
        <v>2.59</v>
      </c>
      <c r="AV1051" s="186">
        <v>11</v>
      </c>
    </row>
    <row r="1052" spans="1:49" ht="15" customHeight="1" x14ac:dyDescent="0.3">
      <c r="A1052" s="17"/>
      <c r="B1052" s="70" t="s">
        <v>37</v>
      </c>
      <c r="C1052" s="92"/>
      <c r="D1052" s="17">
        <f t="shared" si="886"/>
        <v>1.375</v>
      </c>
      <c r="E1052" s="17">
        <f t="shared" si="887"/>
        <v>1.375</v>
      </c>
      <c r="F1052" s="17">
        <f t="shared" si="888"/>
        <v>0</v>
      </c>
      <c r="G1052" s="17">
        <f t="shared" si="885"/>
        <v>0.91666666666666663</v>
      </c>
      <c r="H1052" s="17">
        <f t="shared" si="885"/>
        <v>0</v>
      </c>
      <c r="I1052" s="17">
        <f t="shared" si="885"/>
        <v>7.9749999999999988</v>
      </c>
      <c r="J1052" s="17">
        <f t="shared" si="885"/>
        <v>0</v>
      </c>
      <c r="K1052" s="17">
        <f t="shared" si="885"/>
        <v>0</v>
      </c>
      <c r="L1052" s="17">
        <f t="shared" si="885"/>
        <v>3.7124999999999999</v>
      </c>
      <c r="M1052" s="17">
        <f t="shared" si="885"/>
        <v>1.8333333333333333E-2</v>
      </c>
      <c r="N1052" s="17">
        <f t="shared" si="885"/>
        <v>0</v>
      </c>
      <c r="O1052" s="17">
        <f t="shared" si="885"/>
        <v>0.18333333333333332</v>
      </c>
      <c r="P1052" s="17">
        <f t="shared" si="885"/>
        <v>0.33916666666666667</v>
      </c>
      <c r="Q1052" s="17">
        <f t="shared" si="885"/>
        <v>0.27500000000000002</v>
      </c>
      <c r="R1052" s="17">
        <f t="shared" si="885"/>
        <v>0</v>
      </c>
      <c r="S1052" s="17">
        <f t="shared" si="885"/>
        <v>0.36666666666666664</v>
      </c>
      <c r="T1052" s="17">
        <f t="shared" si="885"/>
        <v>0</v>
      </c>
      <c r="U1052" s="17">
        <f t="shared" si="885"/>
        <v>0</v>
      </c>
      <c r="V1052" s="17">
        <f t="shared" si="885"/>
        <v>9.1666666666666667E-3</v>
      </c>
      <c r="W1052" s="17">
        <f t="shared" si="885"/>
        <v>0</v>
      </c>
      <c r="X1052" s="17"/>
      <c r="Y1052" s="17"/>
      <c r="AB1052" s="70" t="s">
        <v>37</v>
      </c>
      <c r="AC1052" s="101">
        <v>1.5</v>
      </c>
      <c r="AD1052" s="101">
        <v>1.5</v>
      </c>
      <c r="AE1052" s="180">
        <v>0</v>
      </c>
      <c r="AF1052" s="180">
        <v>1</v>
      </c>
      <c r="AG1052" s="180">
        <v>0</v>
      </c>
      <c r="AH1052" s="101">
        <v>8.6999999999999993</v>
      </c>
      <c r="AI1052" s="102">
        <v>0</v>
      </c>
      <c r="AJ1052" s="102">
        <v>0</v>
      </c>
      <c r="AK1052" s="187">
        <v>4.05</v>
      </c>
      <c r="AL1052" s="182">
        <v>0.02</v>
      </c>
      <c r="AM1052" s="102">
        <v>0</v>
      </c>
      <c r="AN1052" s="103">
        <v>0.2</v>
      </c>
      <c r="AO1052" s="182">
        <v>0.37</v>
      </c>
      <c r="AP1052" s="103">
        <v>0.3</v>
      </c>
      <c r="AQ1052" s="102">
        <v>0</v>
      </c>
      <c r="AR1052" s="103">
        <v>0.4</v>
      </c>
      <c r="AS1052" s="102">
        <v>0</v>
      </c>
      <c r="AT1052" s="183">
        <v>0</v>
      </c>
      <c r="AU1052" s="182">
        <v>0.01</v>
      </c>
      <c r="AV1052" s="184">
        <v>0</v>
      </c>
    </row>
    <row r="1053" spans="1:49" ht="15" customHeight="1" x14ac:dyDescent="0.3">
      <c r="A1053" s="17"/>
      <c r="B1053" s="70" t="s">
        <v>46</v>
      </c>
      <c r="C1053" s="92"/>
      <c r="D1053" s="17">
        <f t="shared" si="886"/>
        <v>0.18333333333333332</v>
      </c>
      <c r="E1053" s="17">
        <f t="shared" si="887"/>
        <v>0.18333333333333332</v>
      </c>
      <c r="F1053" s="17">
        <f t="shared" si="888"/>
        <v>0</v>
      </c>
      <c r="G1053" s="17">
        <f t="shared" si="885"/>
        <v>0.18333333333333332</v>
      </c>
      <c r="H1053" s="17">
        <f t="shared" si="885"/>
        <v>0</v>
      </c>
      <c r="I1053" s="17">
        <f t="shared" si="885"/>
        <v>1.7416666666666667</v>
      </c>
      <c r="J1053" s="17">
        <f t="shared" si="885"/>
        <v>0</v>
      </c>
      <c r="K1053" s="17">
        <f t="shared" si="885"/>
        <v>0</v>
      </c>
      <c r="L1053" s="17">
        <f t="shared" si="885"/>
        <v>0</v>
      </c>
      <c r="M1053" s="17">
        <f t="shared" si="885"/>
        <v>0</v>
      </c>
      <c r="N1053" s="17">
        <f t="shared" si="885"/>
        <v>0</v>
      </c>
      <c r="O1053" s="17">
        <f t="shared" si="885"/>
        <v>0</v>
      </c>
      <c r="P1053" s="17">
        <f t="shared" si="885"/>
        <v>0</v>
      </c>
      <c r="Q1053" s="17">
        <f t="shared" si="885"/>
        <v>0</v>
      </c>
      <c r="R1053" s="17">
        <f t="shared" si="885"/>
        <v>0</v>
      </c>
      <c r="S1053" s="17">
        <f t="shared" si="885"/>
        <v>0</v>
      </c>
      <c r="T1053" s="17">
        <f t="shared" si="885"/>
        <v>0</v>
      </c>
      <c r="U1053" s="17">
        <f t="shared" si="885"/>
        <v>0</v>
      </c>
      <c r="V1053" s="17">
        <f t="shared" si="885"/>
        <v>0</v>
      </c>
      <c r="W1053" s="17">
        <f t="shared" si="885"/>
        <v>0</v>
      </c>
      <c r="X1053" s="17"/>
      <c r="Y1053" s="17"/>
      <c r="AB1053" s="70" t="s">
        <v>46</v>
      </c>
      <c r="AC1053" s="101">
        <v>0.2</v>
      </c>
      <c r="AD1053" s="101">
        <v>0.2</v>
      </c>
      <c r="AE1053" s="180">
        <v>0</v>
      </c>
      <c r="AF1053" s="101">
        <v>0.2</v>
      </c>
      <c r="AG1053" s="180">
        <v>0</v>
      </c>
      <c r="AH1053" s="101">
        <v>1.9</v>
      </c>
      <c r="AI1053" s="102">
        <v>0</v>
      </c>
      <c r="AJ1053" s="102">
        <v>0</v>
      </c>
      <c r="AK1053" s="181">
        <v>0</v>
      </c>
      <c r="AL1053" s="102">
        <v>0</v>
      </c>
      <c r="AM1053" s="102">
        <v>0</v>
      </c>
      <c r="AN1053" s="102">
        <v>0</v>
      </c>
      <c r="AO1053" s="102">
        <v>0</v>
      </c>
      <c r="AP1053" s="102">
        <v>0</v>
      </c>
      <c r="AQ1053" s="102">
        <v>0</v>
      </c>
      <c r="AR1053" s="102">
        <v>0</v>
      </c>
      <c r="AS1053" s="102">
        <v>0</v>
      </c>
      <c r="AT1053" s="183">
        <v>0</v>
      </c>
      <c r="AU1053" s="102">
        <v>0</v>
      </c>
      <c r="AV1053" s="184">
        <v>0</v>
      </c>
    </row>
    <row r="1054" spans="1:49" ht="15" customHeight="1" x14ac:dyDescent="0.3">
      <c r="A1054" s="17"/>
      <c r="B1054" s="70" t="s">
        <v>38</v>
      </c>
      <c r="C1054" s="92"/>
      <c r="D1054" s="17">
        <f t="shared" si="886"/>
        <v>0.91666666666666663</v>
      </c>
      <c r="E1054" s="17">
        <f t="shared" si="887"/>
        <v>0.91666666666666663</v>
      </c>
      <c r="F1054" s="17">
        <f t="shared" si="888"/>
        <v>0</v>
      </c>
      <c r="G1054" s="17">
        <f t="shared" si="885"/>
        <v>0</v>
      </c>
      <c r="H1054" s="17">
        <f t="shared" si="885"/>
        <v>0</v>
      </c>
      <c r="I1054" s="17">
        <f t="shared" si="885"/>
        <v>0</v>
      </c>
      <c r="J1054" s="17">
        <f t="shared" si="885"/>
        <v>0</v>
      </c>
      <c r="K1054" s="17">
        <f t="shared" si="885"/>
        <v>0</v>
      </c>
      <c r="L1054" s="17">
        <f t="shared" si="885"/>
        <v>0</v>
      </c>
      <c r="M1054" s="17">
        <f t="shared" si="885"/>
        <v>0</v>
      </c>
      <c r="N1054" s="17">
        <f t="shared" si="885"/>
        <v>0</v>
      </c>
      <c r="O1054" s="17">
        <f t="shared" si="885"/>
        <v>188.83333333333334</v>
      </c>
      <c r="P1054" s="17">
        <f t="shared" si="885"/>
        <v>4.583333333333333E-2</v>
      </c>
      <c r="Q1054" s="17">
        <f t="shared" si="885"/>
        <v>2.1083333333333329</v>
      </c>
      <c r="R1054" s="17">
        <f t="shared" si="885"/>
        <v>9.166666666666666E-2</v>
      </c>
      <c r="S1054" s="17">
        <f t="shared" si="885"/>
        <v>0.45833333333333331</v>
      </c>
      <c r="T1054" s="17">
        <f t="shared" si="885"/>
        <v>1.8333333333333333E-2</v>
      </c>
      <c r="U1054" s="17">
        <f t="shared" si="885"/>
        <v>25.666666666666668</v>
      </c>
      <c r="V1054" s="17">
        <f t="shared" si="885"/>
        <v>0</v>
      </c>
      <c r="W1054" s="17">
        <f t="shared" si="885"/>
        <v>0</v>
      </c>
      <c r="X1054" s="17"/>
      <c r="Y1054" s="17"/>
      <c r="AB1054" s="70" t="s">
        <v>38</v>
      </c>
      <c r="AC1054" s="286">
        <v>1</v>
      </c>
      <c r="AD1054" s="286">
        <v>1</v>
      </c>
      <c r="AE1054" s="180">
        <v>0</v>
      </c>
      <c r="AF1054" s="180">
        <v>0</v>
      </c>
      <c r="AG1054" s="180">
        <v>0</v>
      </c>
      <c r="AH1054" s="180">
        <v>0</v>
      </c>
      <c r="AI1054" s="102">
        <v>0</v>
      </c>
      <c r="AJ1054" s="102">
        <v>0</v>
      </c>
      <c r="AK1054" s="181">
        <v>0</v>
      </c>
      <c r="AL1054" s="102">
        <v>0</v>
      </c>
      <c r="AM1054" s="102">
        <v>0</v>
      </c>
      <c r="AN1054" s="102">
        <v>206</v>
      </c>
      <c r="AO1054" s="182">
        <v>0.05</v>
      </c>
      <c r="AP1054" s="103">
        <v>2.2999999999999998</v>
      </c>
      <c r="AQ1054" s="103">
        <v>0.1</v>
      </c>
      <c r="AR1054" s="103">
        <v>0.5</v>
      </c>
      <c r="AS1054" s="182">
        <v>0.02</v>
      </c>
      <c r="AT1054" s="188">
        <v>28</v>
      </c>
      <c r="AU1054" s="102">
        <v>0</v>
      </c>
      <c r="AV1054" s="184">
        <v>0</v>
      </c>
    </row>
    <row r="1055" spans="1:49" x14ac:dyDescent="0.3">
      <c r="A1055" s="17"/>
      <c r="B1055" s="70" t="s">
        <v>39</v>
      </c>
      <c r="C1055" s="92"/>
      <c r="D1055" s="17">
        <f t="shared" si="886"/>
        <v>22</v>
      </c>
      <c r="E1055" s="17">
        <f t="shared" si="887"/>
        <v>22</v>
      </c>
      <c r="F1055" s="17">
        <f t="shared" si="888"/>
        <v>0</v>
      </c>
      <c r="G1055" s="17">
        <f t="shared" si="885"/>
        <v>0</v>
      </c>
      <c r="H1055" s="17">
        <f t="shared" si="885"/>
        <v>0</v>
      </c>
      <c r="I1055" s="17">
        <f t="shared" si="885"/>
        <v>0</v>
      </c>
      <c r="J1055" s="17">
        <f t="shared" si="885"/>
        <v>0</v>
      </c>
      <c r="K1055" s="17">
        <f t="shared" si="885"/>
        <v>0</v>
      </c>
      <c r="L1055" s="17">
        <f t="shared" si="885"/>
        <v>0</v>
      </c>
      <c r="M1055" s="17">
        <f t="shared" si="885"/>
        <v>0</v>
      </c>
      <c r="N1055" s="17">
        <f t="shared" si="885"/>
        <v>0</v>
      </c>
      <c r="O1055" s="17">
        <f t="shared" si="885"/>
        <v>0</v>
      </c>
      <c r="P1055" s="17">
        <f t="shared" si="885"/>
        <v>0</v>
      </c>
      <c r="Q1055" s="17">
        <f t="shared" si="885"/>
        <v>0</v>
      </c>
      <c r="R1055" s="17">
        <f t="shared" si="885"/>
        <v>0</v>
      </c>
      <c r="S1055" s="17">
        <f t="shared" si="885"/>
        <v>0</v>
      </c>
      <c r="T1055" s="17">
        <f t="shared" si="885"/>
        <v>0</v>
      </c>
      <c r="U1055" s="17">
        <f t="shared" si="885"/>
        <v>0</v>
      </c>
      <c r="V1055" s="17">
        <f t="shared" si="885"/>
        <v>0</v>
      </c>
      <c r="W1055" s="17">
        <f t="shared" si="885"/>
        <v>0</v>
      </c>
      <c r="X1055" s="17"/>
      <c r="Y1055" s="17"/>
      <c r="AB1055" s="70" t="s">
        <v>39</v>
      </c>
      <c r="AC1055" s="180">
        <v>24</v>
      </c>
      <c r="AD1055" s="180">
        <v>24</v>
      </c>
      <c r="AE1055" s="180">
        <v>0</v>
      </c>
      <c r="AF1055" s="180">
        <v>0</v>
      </c>
      <c r="AG1055" s="180">
        <v>0</v>
      </c>
      <c r="AH1055" s="180">
        <v>0</v>
      </c>
      <c r="AI1055" s="102">
        <v>0</v>
      </c>
      <c r="AJ1055" s="102">
        <v>0</v>
      </c>
      <c r="AK1055" s="181">
        <v>0</v>
      </c>
      <c r="AL1055" s="102">
        <v>0</v>
      </c>
      <c r="AM1055" s="102">
        <v>0</v>
      </c>
      <c r="AN1055" s="102">
        <v>0</v>
      </c>
      <c r="AO1055" s="102">
        <v>0</v>
      </c>
      <c r="AP1055" s="102">
        <v>0</v>
      </c>
      <c r="AQ1055" s="102">
        <v>0</v>
      </c>
      <c r="AR1055" s="102">
        <v>0</v>
      </c>
      <c r="AS1055" s="102">
        <v>0</v>
      </c>
      <c r="AT1055" s="183">
        <v>0</v>
      </c>
      <c r="AU1055" s="102">
        <v>0</v>
      </c>
      <c r="AV1055" s="184">
        <v>0</v>
      </c>
    </row>
    <row r="1056" spans="1:49" ht="15" customHeight="1" x14ac:dyDescent="0.3">
      <c r="A1056" s="17"/>
      <c r="B1056" s="150" t="s">
        <v>88</v>
      </c>
      <c r="C1056" s="92"/>
      <c r="D1056" s="17">
        <f t="shared" si="886"/>
        <v>0</v>
      </c>
      <c r="E1056" s="17">
        <f t="shared" si="887"/>
        <v>73.24166666666666</v>
      </c>
      <c r="F1056" s="17">
        <f t="shared" si="888"/>
        <v>0</v>
      </c>
      <c r="G1056" s="17">
        <f t="shared" si="885"/>
        <v>0</v>
      </c>
      <c r="H1056" s="17">
        <f t="shared" si="885"/>
        <v>0</v>
      </c>
      <c r="I1056" s="17">
        <f t="shared" si="885"/>
        <v>0</v>
      </c>
      <c r="J1056" s="17">
        <f t="shared" si="885"/>
        <v>0</v>
      </c>
      <c r="K1056" s="17">
        <f t="shared" si="885"/>
        <v>0</v>
      </c>
      <c r="L1056" s="17">
        <f t="shared" si="885"/>
        <v>0</v>
      </c>
      <c r="M1056" s="17">
        <f t="shared" si="885"/>
        <v>0</v>
      </c>
      <c r="N1056" s="17">
        <f t="shared" si="885"/>
        <v>0</v>
      </c>
      <c r="O1056" s="17">
        <f t="shared" si="885"/>
        <v>0</v>
      </c>
      <c r="P1056" s="17">
        <f t="shared" si="885"/>
        <v>0</v>
      </c>
      <c r="Q1056" s="17">
        <f t="shared" si="885"/>
        <v>0</v>
      </c>
      <c r="R1056" s="17">
        <f t="shared" si="885"/>
        <v>0</v>
      </c>
      <c r="S1056" s="17">
        <f t="shared" si="885"/>
        <v>0</v>
      </c>
      <c r="T1056" s="17">
        <f t="shared" si="885"/>
        <v>0</v>
      </c>
      <c r="U1056" s="17">
        <f t="shared" si="885"/>
        <v>0</v>
      </c>
      <c r="V1056" s="17">
        <f t="shared" si="885"/>
        <v>0</v>
      </c>
      <c r="W1056" s="17">
        <f t="shared" si="885"/>
        <v>0</v>
      </c>
      <c r="X1056" s="17"/>
      <c r="Y1056" s="17"/>
      <c r="AB1056" s="150" t="s">
        <v>88</v>
      </c>
      <c r="AC1056" s="189"/>
      <c r="AD1056" s="190">
        <v>79.900000000000006</v>
      </c>
      <c r="AE1056" s="189"/>
      <c r="AF1056" s="189"/>
      <c r="AG1056" s="189"/>
      <c r="AH1056" s="189"/>
      <c r="AI1056" s="17"/>
      <c r="AJ1056" s="17"/>
      <c r="AK1056" s="17"/>
      <c r="AL1056" s="17"/>
      <c r="AM1056" s="17"/>
      <c r="AN1056" s="17"/>
      <c r="AO1056" s="17"/>
      <c r="AP1056" s="17"/>
      <c r="AQ1056" s="17"/>
      <c r="AR1056" s="17"/>
      <c r="AS1056" s="17"/>
      <c r="AT1056" s="17"/>
      <c r="AU1056" s="17"/>
      <c r="AV1056" s="17"/>
    </row>
    <row r="1057" spans="1:49" x14ac:dyDescent="0.3">
      <c r="A1057" s="17"/>
      <c r="B1057" s="69" t="s">
        <v>40</v>
      </c>
      <c r="C1057" s="92"/>
      <c r="D1057" s="17"/>
      <c r="E1057" s="17"/>
      <c r="F1057" s="18">
        <f>SUM(F1049:F1056)</f>
        <v>4.7666666666666666</v>
      </c>
      <c r="G1057" s="18">
        <f t="shared" ref="G1057:W1057" si="889">SUM(G1049:G1056)</f>
        <v>1.6500000000000001</v>
      </c>
      <c r="H1057" s="18">
        <f t="shared" si="889"/>
        <v>31.166666666666668</v>
      </c>
      <c r="I1057" s="18">
        <f t="shared" si="889"/>
        <v>158.21666666666667</v>
      </c>
      <c r="J1057" s="18">
        <f t="shared" si="889"/>
        <v>6.4166666666666664E-2</v>
      </c>
      <c r="K1057" s="18">
        <f t="shared" si="889"/>
        <v>2.75E-2</v>
      </c>
      <c r="L1057" s="18">
        <f t="shared" si="889"/>
        <v>3.7124999999999999</v>
      </c>
      <c r="M1057" s="18">
        <f t="shared" si="889"/>
        <v>1.8333333333333333E-2</v>
      </c>
      <c r="N1057" s="18">
        <f t="shared" si="889"/>
        <v>0</v>
      </c>
      <c r="O1057" s="18">
        <f t="shared" si="889"/>
        <v>190.20833333333334</v>
      </c>
      <c r="P1057" s="18">
        <f t="shared" si="889"/>
        <v>52.653333333333336</v>
      </c>
      <c r="Q1057" s="18">
        <f t="shared" si="889"/>
        <v>9.9916666666666671</v>
      </c>
      <c r="R1057" s="18">
        <f t="shared" si="889"/>
        <v>6.9666666666666668</v>
      </c>
      <c r="S1057" s="18">
        <f t="shared" si="889"/>
        <v>39.508333333333333</v>
      </c>
      <c r="T1057" s="18">
        <f t="shared" si="889"/>
        <v>0.53166666666666673</v>
      </c>
      <c r="U1057" s="18">
        <f t="shared" si="889"/>
        <v>26.400000000000002</v>
      </c>
      <c r="V1057" s="18">
        <f t="shared" si="889"/>
        <v>2.3833333333333333</v>
      </c>
      <c r="W1057" s="18">
        <f t="shared" si="889"/>
        <v>10.083333333333334</v>
      </c>
      <c r="X1057" s="17"/>
      <c r="Y1057" s="17"/>
      <c r="AB1057" s="69" t="s">
        <v>40</v>
      </c>
      <c r="AC1057" s="126"/>
      <c r="AD1057" s="191">
        <v>60</v>
      </c>
      <c r="AE1057" s="192">
        <v>5.2</v>
      </c>
      <c r="AF1057" s="192">
        <v>1.8</v>
      </c>
      <c r="AG1057" s="191">
        <v>34</v>
      </c>
      <c r="AH1057" s="192">
        <v>172.6</v>
      </c>
      <c r="AI1057" s="193">
        <v>7.0000000000000007E-2</v>
      </c>
      <c r="AJ1057" s="193">
        <v>0.03</v>
      </c>
      <c r="AK1057" s="194">
        <v>4.05</v>
      </c>
      <c r="AL1057" s="193">
        <v>0.02</v>
      </c>
      <c r="AM1057" s="195">
        <v>0</v>
      </c>
      <c r="AN1057" s="195">
        <v>207</v>
      </c>
      <c r="AO1057" s="196">
        <v>57.5</v>
      </c>
      <c r="AP1057" s="195">
        <v>11</v>
      </c>
      <c r="AQ1057" s="196">
        <v>7.6</v>
      </c>
      <c r="AR1057" s="195">
        <v>43</v>
      </c>
      <c r="AS1057" s="193">
        <v>0.57999999999999996</v>
      </c>
      <c r="AT1057" s="197">
        <v>29</v>
      </c>
      <c r="AU1057" s="196">
        <v>2.6</v>
      </c>
      <c r="AV1057" s="198">
        <v>11</v>
      </c>
    </row>
    <row r="1058" spans="1:49" x14ac:dyDescent="0.3">
      <c r="A1058" s="17" t="s">
        <v>177</v>
      </c>
      <c r="B1058" s="17"/>
      <c r="C1058" s="92">
        <v>180</v>
      </c>
      <c r="D1058" s="17"/>
      <c r="E1058" s="17"/>
      <c r="F1058" s="17"/>
      <c r="G1058" s="17"/>
      <c r="H1058" s="17"/>
      <c r="I1058" s="17"/>
      <c r="J1058" s="17"/>
      <c r="K1058" s="17"/>
      <c r="L1058" s="17"/>
      <c r="M1058" s="17"/>
      <c r="N1058" s="17"/>
      <c r="O1058" s="17"/>
      <c r="P1058" s="17"/>
      <c r="Q1058" s="17"/>
      <c r="R1058" s="17"/>
      <c r="S1058" s="17"/>
      <c r="T1058" s="17"/>
      <c r="U1058" s="17"/>
      <c r="V1058" s="17"/>
      <c r="W1058" s="17"/>
      <c r="X1058" s="17" t="s">
        <v>96</v>
      </c>
      <c r="Y1058" s="17">
        <v>37</v>
      </c>
      <c r="AA1058" t="s">
        <v>175</v>
      </c>
      <c r="AB1058" s="17"/>
      <c r="AC1058" s="17"/>
      <c r="AD1058" s="17"/>
      <c r="AE1058" s="17"/>
      <c r="AF1058" s="17"/>
      <c r="AG1058" s="17"/>
      <c r="AH1058" s="17"/>
      <c r="AI1058" s="17"/>
      <c r="AJ1058" s="17"/>
      <c r="AK1058" s="17"/>
      <c r="AL1058" s="17"/>
      <c r="AM1058" s="17"/>
      <c r="AN1058" s="17"/>
      <c r="AO1058" s="17"/>
      <c r="AP1058" s="17"/>
      <c r="AQ1058" s="17"/>
      <c r="AR1058" s="17"/>
      <c r="AS1058" s="17"/>
      <c r="AT1058" s="17"/>
      <c r="AU1058" s="17"/>
      <c r="AV1058" s="17"/>
      <c r="AW1058" t="s">
        <v>114</v>
      </c>
    </row>
    <row r="1059" spans="1:49" x14ac:dyDescent="0.3">
      <c r="A1059" s="17"/>
      <c r="B1059" s="17" t="s">
        <v>176</v>
      </c>
      <c r="C1059" s="92"/>
      <c r="D1059" s="17">
        <f>C1058*AC1059/AD1060</f>
        <v>184.5</v>
      </c>
      <c r="E1059" s="17">
        <f>C1058*AD1059/AD1060</f>
        <v>180</v>
      </c>
      <c r="F1059" s="17">
        <f>C1058*AE1059/AD1060</f>
        <v>5.22</v>
      </c>
      <c r="G1059" s="17">
        <f>C1058*AF1059/AD1060</f>
        <v>4.5</v>
      </c>
      <c r="H1059" s="17">
        <f>C1058*AG1059/AD1060</f>
        <v>8.64</v>
      </c>
      <c r="I1059" s="17">
        <f>C1058*AH1059/AD1060</f>
        <v>95.94</v>
      </c>
      <c r="J1059" s="17">
        <f>C1058*AI1059/AD1060</f>
        <v>0</v>
      </c>
      <c r="K1059" s="17">
        <f>C1058*AJ1059/AD1060</f>
        <v>0</v>
      </c>
      <c r="L1059" s="17">
        <f>C1058*AK1059/AD1060</f>
        <v>0</v>
      </c>
      <c r="M1059" s="17">
        <f>C1058*AL1059/AD1060</f>
        <v>0</v>
      </c>
      <c r="N1059" s="17">
        <f>C1058*AM1059/AD1060</f>
        <v>0</v>
      </c>
      <c r="O1059" s="17">
        <f>C1058*AN1059/AD1060</f>
        <v>0</v>
      </c>
      <c r="P1059" s="17">
        <f>C1058*AO1059/AD1060</f>
        <v>0</v>
      </c>
      <c r="Q1059" s="17">
        <f>C1058*AP1059/AD1060</f>
        <v>0</v>
      </c>
      <c r="R1059" s="17">
        <f>C1058*AQ1059/AD1060</f>
        <v>0</v>
      </c>
      <c r="S1059" s="17">
        <f>C1058*AR1059/AD1060</f>
        <v>0</v>
      </c>
      <c r="T1059" s="17">
        <f>C1058*AS1059/AD1060</f>
        <v>0</v>
      </c>
      <c r="U1059" s="17">
        <f>C1058*AT1059/AD1060</f>
        <v>0</v>
      </c>
      <c r="V1059" s="17">
        <f>C1058*AU1059/AD1060</f>
        <v>0</v>
      </c>
      <c r="W1059" s="17">
        <f>C1058*AV1059/AD1060</f>
        <v>0</v>
      </c>
      <c r="X1059" s="17"/>
      <c r="Y1059" s="17"/>
      <c r="AB1059" s="17" t="s">
        <v>176</v>
      </c>
      <c r="AC1059" s="17">
        <v>205</v>
      </c>
      <c r="AD1059" s="102">
        <v>200</v>
      </c>
      <c r="AE1059" s="103">
        <v>5.8</v>
      </c>
      <c r="AF1059" s="102">
        <v>5</v>
      </c>
      <c r="AG1059" s="103">
        <v>9.6</v>
      </c>
      <c r="AH1059" s="103">
        <v>106.6</v>
      </c>
      <c r="AI1059" s="17"/>
      <c r="AJ1059" s="17"/>
      <c r="AK1059" s="17"/>
      <c r="AL1059" s="17"/>
      <c r="AM1059" s="17"/>
      <c r="AN1059" s="17"/>
      <c r="AO1059" s="17"/>
      <c r="AP1059" s="17"/>
      <c r="AQ1059" s="17"/>
      <c r="AR1059" s="17"/>
      <c r="AS1059" s="17"/>
      <c r="AT1059" s="17"/>
      <c r="AU1059" s="17"/>
      <c r="AV1059" s="17"/>
    </row>
    <row r="1060" spans="1:49" x14ac:dyDescent="0.3">
      <c r="A1060" s="17"/>
      <c r="B1060" s="69" t="s">
        <v>40</v>
      </c>
      <c r="C1060" s="92"/>
      <c r="D1060" s="17"/>
      <c r="E1060" s="17"/>
      <c r="F1060" s="18">
        <f>SUM(F1059)</f>
        <v>5.22</v>
      </c>
      <c r="G1060" s="18">
        <f t="shared" ref="G1060:W1060" si="890">SUM(G1059)</f>
        <v>4.5</v>
      </c>
      <c r="H1060" s="18">
        <f t="shared" si="890"/>
        <v>8.64</v>
      </c>
      <c r="I1060" s="18">
        <f t="shared" si="890"/>
        <v>95.94</v>
      </c>
      <c r="J1060" s="18">
        <f t="shared" si="890"/>
        <v>0</v>
      </c>
      <c r="K1060" s="18">
        <f t="shared" si="890"/>
        <v>0</v>
      </c>
      <c r="L1060" s="18">
        <f t="shared" si="890"/>
        <v>0</v>
      </c>
      <c r="M1060" s="18">
        <f t="shared" si="890"/>
        <v>0</v>
      </c>
      <c r="N1060" s="18">
        <f t="shared" si="890"/>
        <v>0</v>
      </c>
      <c r="O1060" s="18">
        <f t="shared" si="890"/>
        <v>0</v>
      </c>
      <c r="P1060" s="18">
        <f t="shared" si="890"/>
        <v>0</v>
      </c>
      <c r="Q1060" s="18">
        <f t="shared" si="890"/>
        <v>0</v>
      </c>
      <c r="R1060" s="18">
        <f t="shared" si="890"/>
        <v>0</v>
      </c>
      <c r="S1060" s="18">
        <f t="shared" si="890"/>
        <v>0</v>
      </c>
      <c r="T1060" s="18">
        <f t="shared" si="890"/>
        <v>0</v>
      </c>
      <c r="U1060" s="18">
        <f t="shared" si="890"/>
        <v>0</v>
      </c>
      <c r="V1060" s="18">
        <f t="shared" si="890"/>
        <v>0</v>
      </c>
      <c r="W1060" s="18">
        <f t="shared" si="890"/>
        <v>0</v>
      </c>
      <c r="X1060" s="17"/>
      <c r="Y1060" s="17"/>
      <c r="AB1060" s="69" t="s">
        <v>40</v>
      </c>
      <c r="AD1060">
        <v>200</v>
      </c>
      <c r="AE1060">
        <v>5.8</v>
      </c>
      <c r="AF1060">
        <v>5</v>
      </c>
      <c r="AG1060">
        <v>9.6</v>
      </c>
      <c r="AH1060">
        <v>106.6</v>
      </c>
    </row>
    <row r="1061" spans="1:49" x14ac:dyDescent="0.3">
      <c r="A1061" s="17" t="s">
        <v>95</v>
      </c>
      <c r="B1061" s="17"/>
      <c r="C1061" s="92">
        <v>30</v>
      </c>
      <c r="D1061" s="17"/>
      <c r="E1061" s="17"/>
      <c r="F1061" s="17"/>
      <c r="G1061" s="17"/>
      <c r="H1061" s="17"/>
      <c r="I1061" s="17"/>
      <c r="J1061" s="17"/>
      <c r="K1061" s="17"/>
      <c r="L1061" s="17"/>
      <c r="M1061" s="17"/>
      <c r="N1061" s="17"/>
      <c r="O1061" s="17"/>
      <c r="P1061" s="17"/>
      <c r="Q1061" s="17"/>
      <c r="R1061" s="17"/>
      <c r="S1061" s="17"/>
      <c r="T1061" s="17"/>
      <c r="U1061" s="17"/>
      <c r="V1061" s="17"/>
      <c r="W1061" s="17"/>
      <c r="X1061" s="17" t="s">
        <v>96</v>
      </c>
      <c r="Y1061" s="17">
        <v>4</v>
      </c>
      <c r="AA1061" s="17" t="s">
        <v>95</v>
      </c>
      <c r="AB1061" s="17"/>
      <c r="AC1061" s="17"/>
      <c r="AD1061" s="17"/>
      <c r="AE1061" s="17"/>
      <c r="AF1061" s="17"/>
      <c r="AG1061" s="17"/>
      <c r="AH1061" s="17"/>
      <c r="AI1061" s="17"/>
      <c r="AJ1061" s="17"/>
      <c r="AK1061" s="17"/>
      <c r="AL1061" s="17"/>
      <c r="AM1061" s="17"/>
      <c r="AN1061" s="17"/>
      <c r="AO1061" s="17"/>
      <c r="AP1061" s="17"/>
      <c r="AQ1061" s="17"/>
      <c r="AR1061" s="17"/>
      <c r="AS1061" s="17"/>
      <c r="AT1061" s="17"/>
      <c r="AU1061" s="17"/>
      <c r="AV1061" s="17"/>
      <c r="AW1061" t="s">
        <v>96</v>
      </c>
    </row>
    <row r="1062" spans="1:49" x14ac:dyDescent="0.3">
      <c r="A1062" s="17"/>
      <c r="B1062" s="17" t="s">
        <v>95</v>
      </c>
      <c r="C1062" s="92"/>
      <c r="D1062" s="17">
        <f>C1061*AC1062/AD1063</f>
        <v>30</v>
      </c>
      <c r="E1062" s="17">
        <f>C1061*AD1062/AD1063</f>
        <v>30</v>
      </c>
      <c r="F1062" s="17">
        <f>C1061*AE1062/AD1063</f>
        <v>2.25</v>
      </c>
      <c r="G1062" s="17">
        <f>C1061*AF1062/AD1063</f>
        <v>0.3</v>
      </c>
      <c r="H1062" s="17">
        <f>C1061*AG1062/AD1063</f>
        <v>15</v>
      </c>
      <c r="I1062" s="17">
        <f>C1061*AH1062/AD1063</f>
        <v>72</v>
      </c>
      <c r="J1062" s="17">
        <f>C1061*AI1062/AD1063</f>
        <v>0</v>
      </c>
      <c r="K1062" s="17">
        <f>C1061*AJ1062/AD1063</f>
        <v>0</v>
      </c>
      <c r="L1062" s="17">
        <f>C1061*AK1062/AD1063</f>
        <v>0</v>
      </c>
      <c r="M1062" s="17">
        <f>C1061*AL1062/AD1063</f>
        <v>0</v>
      </c>
      <c r="N1062" s="17">
        <f>C1061*AM1062/AD1063</f>
        <v>0</v>
      </c>
      <c r="O1062" s="17">
        <f>C1061*AN1062/AD1063</f>
        <v>0</v>
      </c>
      <c r="P1062" s="17">
        <f>C1061*AO1062/AD1063</f>
        <v>0</v>
      </c>
      <c r="Q1062" s="17">
        <f>C1061*AP1062/AD1063</f>
        <v>0</v>
      </c>
      <c r="R1062" s="17">
        <f>C1061*AQ1062/AD1063</f>
        <v>0</v>
      </c>
      <c r="S1062" s="17">
        <f>C1061*AR1062/AD1063</f>
        <v>0</v>
      </c>
      <c r="T1062" s="17">
        <f>C1061*AS1062/AD1063</f>
        <v>0</v>
      </c>
      <c r="U1062" s="17">
        <f>C1061*AT1062/AD1063</f>
        <v>0</v>
      </c>
      <c r="V1062" s="17">
        <f>C1061*AU1062/AD1063</f>
        <v>0</v>
      </c>
      <c r="W1062" s="17">
        <f>C1061*AV1062/AD1063</f>
        <v>0</v>
      </c>
      <c r="X1062" s="17"/>
      <c r="Y1062" s="17"/>
      <c r="AA1062" s="17"/>
      <c r="AB1062" s="17" t="s">
        <v>95</v>
      </c>
      <c r="AC1062" s="17">
        <v>100</v>
      </c>
      <c r="AD1062" s="17">
        <v>100</v>
      </c>
      <c r="AE1062" s="17">
        <v>7.5</v>
      </c>
      <c r="AF1062" s="17">
        <v>1</v>
      </c>
      <c r="AG1062" s="17">
        <v>50</v>
      </c>
      <c r="AH1062" s="17">
        <v>240</v>
      </c>
      <c r="AI1062" s="17"/>
      <c r="AJ1062" s="17"/>
      <c r="AK1062" s="17"/>
      <c r="AL1062" s="17"/>
      <c r="AM1062" s="17"/>
      <c r="AN1062" s="17"/>
      <c r="AO1062" s="17"/>
      <c r="AP1062" s="17"/>
      <c r="AQ1062" s="17"/>
      <c r="AR1062" s="17"/>
      <c r="AS1062" s="17"/>
      <c r="AT1062" s="17"/>
      <c r="AU1062" s="17"/>
      <c r="AV1062" s="17"/>
    </row>
    <row r="1063" spans="1:49" x14ac:dyDescent="0.3">
      <c r="A1063" s="17"/>
      <c r="B1063" s="69" t="s">
        <v>40</v>
      </c>
      <c r="C1063" s="96"/>
      <c r="D1063" s="17"/>
      <c r="E1063" s="17"/>
      <c r="F1063" s="17">
        <f>SUM(F1062)</f>
        <v>2.25</v>
      </c>
      <c r="G1063" s="17">
        <f t="shared" ref="G1063:W1063" si="891">SUM(G1062)</f>
        <v>0.3</v>
      </c>
      <c r="H1063" s="17">
        <f t="shared" si="891"/>
        <v>15</v>
      </c>
      <c r="I1063" s="17">
        <f t="shared" si="891"/>
        <v>72</v>
      </c>
      <c r="J1063" s="17">
        <f t="shared" si="891"/>
        <v>0</v>
      </c>
      <c r="K1063" s="17">
        <f t="shared" si="891"/>
        <v>0</v>
      </c>
      <c r="L1063" s="17">
        <f t="shared" si="891"/>
        <v>0</v>
      </c>
      <c r="M1063" s="17">
        <f t="shared" si="891"/>
        <v>0</v>
      </c>
      <c r="N1063" s="17">
        <f t="shared" si="891"/>
        <v>0</v>
      </c>
      <c r="O1063" s="17">
        <f t="shared" si="891"/>
        <v>0</v>
      </c>
      <c r="P1063" s="17">
        <f t="shared" si="891"/>
        <v>0</v>
      </c>
      <c r="Q1063" s="17">
        <f t="shared" si="891"/>
        <v>0</v>
      </c>
      <c r="R1063" s="17">
        <f t="shared" si="891"/>
        <v>0</v>
      </c>
      <c r="S1063" s="17">
        <f t="shared" si="891"/>
        <v>0</v>
      </c>
      <c r="T1063" s="17">
        <f t="shared" si="891"/>
        <v>0</v>
      </c>
      <c r="U1063" s="17">
        <f t="shared" si="891"/>
        <v>0</v>
      </c>
      <c r="V1063" s="17">
        <f t="shared" si="891"/>
        <v>0</v>
      </c>
      <c r="W1063" s="17">
        <f t="shared" si="891"/>
        <v>0</v>
      </c>
      <c r="X1063" s="17"/>
      <c r="Y1063" s="17"/>
      <c r="AA1063" s="17"/>
      <c r="AB1063" s="69" t="s">
        <v>40</v>
      </c>
      <c r="AC1063" s="17"/>
      <c r="AD1063" s="17">
        <v>100</v>
      </c>
      <c r="AE1063" s="17"/>
      <c r="AF1063" s="17"/>
      <c r="AG1063" s="17"/>
      <c r="AH1063" s="17"/>
      <c r="AI1063" s="17"/>
      <c r="AJ1063" s="17"/>
      <c r="AK1063" s="17"/>
      <c r="AL1063" s="17"/>
      <c r="AM1063" s="17"/>
      <c r="AN1063" s="17"/>
      <c r="AO1063" s="17"/>
      <c r="AP1063" s="17"/>
      <c r="AQ1063" s="17"/>
      <c r="AR1063" s="17"/>
      <c r="AS1063" s="17"/>
      <c r="AT1063" s="17"/>
      <c r="AU1063" s="17"/>
      <c r="AV1063" s="17"/>
    </row>
    <row r="1064" spans="1:49" ht="18" x14ac:dyDescent="0.35">
      <c r="A1064" s="110" t="s">
        <v>150</v>
      </c>
      <c r="B1064" s="110"/>
      <c r="C1064" s="119">
        <f>SUM(C1042:C1063)</f>
        <v>374</v>
      </c>
      <c r="D1064" s="119">
        <f t="shared" ref="D1064:E1064" si="892">SUM(D1042:D1063)</f>
        <v>360.9750866666667</v>
      </c>
      <c r="E1064" s="119">
        <f t="shared" si="892"/>
        <v>429.71566333333334</v>
      </c>
      <c r="F1064" s="134">
        <f>SUM(F1047+F1057+F1063)</f>
        <v>16.281666666666666</v>
      </c>
      <c r="G1064" s="134">
        <f t="shared" ref="G1064:W1064" si="893">SUM(G1047+G1057+G1063)</f>
        <v>15.030000000000003</v>
      </c>
      <c r="H1064" s="134">
        <f t="shared" si="893"/>
        <v>48.564666666666668</v>
      </c>
      <c r="I1064" s="134">
        <f t="shared" si="893"/>
        <v>393.82566666666668</v>
      </c>
      <c r="J1064" s="134">
        <f t="shared" si="893"/>
        <v>0.10776666666666666</v>
      </c>
      <c r="K1064" s="134">
        <f t="shared" si="893"/>
        <v>0.32180000000000003</v>
      </c>
      <c r="L1064" s="134">
        <f t="shared" si="893"/>
        <v>136.45269999999999</v>
      </c>
      <c r="M1064" s="134">
        <f t="shared" si="893"/>
        <v>1.5988333333333333</v>
      </c>
      <c r="N1064" s="134">
        <f t="shared" si="893"/>
        <v>0.218</v>
      </c>
      <c r="O1064" s="134">
        <f t="shared" si="893"/>
        <v>383.02933333333334</v>
      </c>
      <c r="P1064" s="134">
        <f t="shared" si="893"/>
        <v>184.43433333333334</v>
      </c>
      <c r="Q1064" s="134">
        <f t="shared" si="893"/>
        <v>90.324666666666673</v>
      </c>
      <c r="R1064" s="134">
        <f t="shared" si="893"/>
        <v>19.174666666666667</v>
      </c>
      <c r="S1064" s="134">
        <f t="shared" si="893"/>
        <v>186.87633333333332</v>
      </c>
      <c r="T1064" s="134">
        <f t="shared" si="893"/>
        <v>2.0467666666666666</v>
      </c>
      <c r="U1064" s="134">
        <f t="shared" si="893"/>
        <v>57.465000000000003</v>
      </c>
      <c r="V1064" s="134">
        <f t="shared" si="893"/>
        <v>21.294833333333333</v>
      </c>
      <c r="W1064" s="134">
        <f t="shared" si="893"/>
        <v>55.754333333333342</v>
      </c>
      <c r="X1064" s="110"/>
      <c r="Y1064" s="110"/>
    </row>
    <row r="1065" spans="1:49" ht="18" x14ac:dyDescent="0.35">
      <c r="A1065" s="110" t="s">
        <v>263</v>
      </c>
      <c r="B1065" s="110"/>
      <c r="C1065" s="119">
        <f>SUM(C1064+C1040+C981+C973)</f>
        <v>1538</v>
      </c>
      <c r="D1065" s="119">
        <f t="shared" ref="D1065:W1065" si="894">SUM(D1064+D1040+D981+D973)</f>
        <v>2027.5007533333335</v>
      </c>
      <c r="E1065" s="119">
        <f t="shared" si="894"/>
        <v>2104.8629966666667</v>
      </c>
      <c r="F1065" s="119">
        <f t="shared" si="894"/>
        <v>50.776999999999994</v>
      </c>
      <c r="G1065" s="119">
        <f t="shared" si="894"/>
        <v>51.103333333333339</v>
      </c>
      <c r="H1065" s="119">
        <f t="shared" si="894"/>
        <v>165.56833333333333</v>
      </c>
      <c r="I1065" s="119">
        <f t="shared" si="894"/>
        <v>1326.8816666666669</v>
      </c>
      <c r="J1065" s="119">
        <f t="shared" si="894"/>
        <v>0.33133333333333331</v>
      </c>
      <c r="K1065" s="119">
        <f t="shared" si="894"/>
        <v>0.75086666666666657</v>
      </c>
      <c r="L1065" s="119">
        <f t="shared" si="894"/>
        <v>480.1060333333333</v>
      </c>
      <c r="M1065" s="119">
        <f t="shared" si="894"/>
        <v>1.8343333333333334</v>
      </c>
      <c r="N1065" s="119">
        <f t="shared" si="894"/>
        <v>45.194366666666667</v>
      </c>
      <c r="O1065" s="119">
        <f t="shared" si="894"/>
        <v>902.70553333333328</v>
      </c>
      <c r="P1065" s="119">
        <f t="shared" si="894"/>
        <v>1501.5355333333332</v>
      </c>
      <c r="Q1065" s="119">
        <f t="shared" si="894"/>
        <v>366.70166666666671</v>
      </c>
      <c r="R1065" s="119">
        <f t="shared" si="894"/>
        <v>128.11033333333336</v>
      </c>
      <c r="S1065" s="119">
        <f t="shared" si="894"/>
        <v>578.74133333333339</v>
      </c>
      <c r="T1065" s="119">
        <f t="shared" si="894"/>
        <v>7.8654999999999999</v>
      </c>
      <c r="U1065" s="119">
        <f t="shared" si="894"/>
        <v>126.37066666666666</v>
      </c>
      <c r="V1065" s="119">
        <f t="shared" si="894"/>
        <v>29.020199999999999</v>
      </c>
      <c r="W1065" s="119">
        <f t="shared" si="894"/>
        <v>199.96100000000001</v>
      </c>
      <c r="X1065" s="110"/>
      <c r="Y1065" s="110"/>
    </row>
    <row r="1066" spans="1:49" ht="18" x14ac:dyDescent="0.35">
      <c r="A1066" s="120"/>
      <c r="B1066" s="120"/>
      <c r="C1066" s="253"/>
      <c r="D1066" s="253"/>
      <c r="E1066" s="253"/>
      <c r="F1066" s="253"/>
      <c r="G1066" s="253"/>
      <c r="H1066" s="253"/>
      <c r="I1066" s="253"/>
      <c r="J1066" s="253"/>
      <c r="K1066" s="253"/>
      <c r="L1066" s="253"/>
      <c r="M1066" s="253"/>
      <c r="N1066" s="253"/>
      <c r="O1066" s="253"/>
      <c r="P1066" s="253"/>
      <c r="Q1066" s="253"/>
      <c r="R1066" s="253"/>
      <c r="S1066" s="253"/>
      <c r="T1066" s="253"/>
      <c r="U1066" s="253"/>
      <c r="V1066" s="253"/>
      <c r="W1066" s="253"/>
      <c r="X1066" s="120"/>
      <c r="Y1066" s="120"/>
    </row>
    <row r="1067" spans="1:49" ht="17.399999999999999" x14ac:dyDescent="0.3">
      <c r="A1067" s="254" t="s">
        <v>296</v>
      </c>
      <c r="B1067" s="254"/>
      <c r="C1067" s="254"/>
      <c r="D1067" s="254"/>
      <c r="E1067" s="254"/>
      <c r="F1067" s="254"/>
      <c r="G1067" s="254"/>
      <c r="H1067" s="254"/>
      <c r="I1067" s="254"/>
      <c r="J1067" s="254"/>
      <c r="K1067" s="254"/>
      <c r="L1067" s="254"/>
      <c r="M1067" s="254"/>
      <c r="N1067" s="254"/>
      <c r="O1067" s="254"/>
      <c r="P1067" s="254"/>
      <c r="Q1067" s="254"/>
      <c r="R1067" s="254"/>
      <c r="S1067" s="254"/>
      <c r="T1067" s="254"/>
      <c r="U1067" s="254"/>
      <c r="V1067" s="254"/>
      <c r="W1067" s="254"/>
      <c r="X1067" s="254"/>
      <c r="Y1067" s="254"/>
      <c r="Z1067" s="254"/>
      <c r="AA1067" s="254"/>
      <c r="AB1067" s="254"/>
    </row>
    <row r="1068" spans="1:49" ht="17.399999999999999" x14ac:dyDescent="0.3">
      <c r="A1068" s="254" t="s">
        <v>295</v>
      </c>
      <c r="B1068" s="254"/>
      <c r="C1068" s="254"/>
      <c r="D1068" s="254"/>
      <c r="E1068" s="254"/>
      <c r="F1068" s="254"/>
      <c r="G1068" s="254"/>
      <c r="H1068" s="254"/>
      <c r="I1068" s="254"/>
      <c r="J1068" s="254"/>
      <c r="K1068" s="254"/>
      <c r="L1068" s="254"/>
      <c r="M1068" s="254"/>
      <c r="N1068" s="254"/>
      <c r="O1068" s="254"/>
      <c r="P1068" s="254"/>
      <c r="Q1068" s="254"/>
      <c r="R1068" s="254"/>
      <c r="S1068" s="254"/>
      <c r="T1068" s="254"/>
      <c r="U1068" s="254"/>
      <c r="V1068" s="254"/>
      <c r="W1068" s="254"/>
      <c r="X1068" s="254"/>
      <c r="Y1068" s="254"/>
      <c r="Z1068" s="254"/>
      <c r="AA1068" s="254"/>
      <c r="AB1068" s="254"/>
    </row>
    <row r="1069" spans="1:49" x14ac:dyDescent="0.3">
      <c r="A1069" s="17" t="s">
        <v>293</v>
      </c>
      <c r="B1069" s="17" t="s">
        <v>294</v>
      </c>
      <c r="C1069" s="92" t="s">
        <v>124</v>
      </c>
      <c r="D1069" s="92" t="s">
        <v>125</v>
      </c>
      <c r="E1069" s="92" t="s">
        <v>154</v>
      </c>
      <c r="F1069" s="92" t="s">
        <v>182</v>
      </c>
      <c r="G1069" s="92" t="s">
        <v>201</v>
      </c>
      <c r="H1069" s="92" t="s">
        <v>236</v>
      </c>
      <c r="I1069" s="92" t="s">
        <v>225</v>
      </c>
      <c r="J1069" s="92" t="s">
        <v>297</v>
      </c>
      <c r="K1069" s="92" t="s">
        <v>246</v>
      </c>
      <c r="L1069" s="92" t="s">
        <v>256</v>
      </c>
      <c r="M1069" s="92" t="s">
        <v>303</v>
      </c>
      <c r="N1069" s="92" t="s">
        <v>304</v>
      </c>
      <c r="O1069" s="92" t="s">
        <v>316</v>
      </c>
      <c r="P1069" s="92" t="s">
        <v>317</v>
      </c>
    </row>
    <row r="1070" spans="1:49" x14ac:dyDescent="0.3">
      <c r="A1070" s="249" t="s">
        <v>264</v>
      </c>
      <c r="B1070" s="251">
        <v>390</v>
      </c>
      <c r="C1070" s="92">
        <f>SUM(E9+E17+E55+E98+E106)</f>
        <v>486.83333333333331</v>
      </c>
      <c r="D1070" s="17">
        <f>E127+E226+E119</f>
        <v>402</v>
      </c>
      <c r="E1070" s="17">
        <f>E239+E309+E324</f>
        <v>311</v>
      </c>
      <c r="F1070" s="17">
        <f>E335+E342+E417</f>
        <v>450.5</v>
      </c>
      <c r="G1070" s="17">
        <f>E428+E436</f>
        <v>207</v>
      </c>
      <c r="H1070" s="17">
        <f>E536+E544+E587+E614+E628</f>
        <v>452.33333333333331</v>
      </c>
      <c r="I1070" s="17">
        <f>E639+E647+E735</f>
        <v>354</v>
      </c>
      <c r="J1070" s="17">
        <f>E746+E842</f>
        <v>300</v>
      </c>
      <c r="K1070" s="17">
        <f>E854+E862+E898+E935</f>
        <v>269</v>
      </c>
      <c r="L1070" s="17">
        <f>E954+E1017+E1044+E1059+E962</f>
        <v>474.9</v>
      </c>
      <c r="M1070" s="288">
        <f>SUM(C1070:L1070)</f>
        <v>3707.5666666666666</v>
      </c>
      <c r="N1070" s="288">
        <f>M1070/10</f>
        <v>370.75666666666666</v>
      </c>
      <c r="O1070" s="288">
        <f>N1070/B1070*100</f>
        <v>95.06581196581196</v>
      </c>
      <c r="P1070" s="18">
        <f>(N1070-B1070)/B1070*100%</f>
        <v>-4.9341880341880355E-2</v>
      </c>
    </row>
    <row r="1071" spans="1:49" x14ac:dyDescent="0.3">
      <c r="A1071" s="249" t="s">
        <v>265</v>
      </c>
      <c r="B1071" s="251">
        <v>30</v>
      </c>
      <c r="C1071" s="92"/>
      <c r="D1071" s="17">
        <f>E208</f>
        <v>117</v>
      </c>
      <c r="E1071" s="17"/>
      <c r="F1071" s="17">
        <f>E405</f>
        <v>139.5</v>
      </c>
      <c r="G1071" s="17"/>
      <c r="H1071" s="17"/>
      <c r="I1071" s="17">
        <f>E728</f>
        <v>40</v>
      </c>
      <c r="J1071" s="17"/>
      <c r="K1071" s="17"/>
      <c r="L1071" s="17"/>
      <c r="M1071" s="288">
        <f t="shared" ref="M1071:M1098" si="895">SUM(C1071:L1071)</f>
        <v>296.5</v>
      </c>
      <c r="N1071" s="288">
        <f t="shared" ref="N1071:N1098" si="896">M1071/10</f>
        <v>29.65</v>
      </c>
      <c r="O1071" s="288">
        <f t="shared" ref="O1071:O1098" si="897">N1071/B1071*100</f>
        <v>98.833333333333329</v>
      </c>
      <c r="P1071" s="18">
        <f t="shared" ref="P1071:P1098" si="898">(N1071-B1071)/B1071*100%</f>
        <v>-1.1666666666666714E-2</v>
      </c>
    </row>
    <row r="1072" spans="1:49" x14ac:dyDescent="0.3">
      <c r="A1072" s="249" t="s">
        <v>266</v>
      </c>
      <c r="B1072" s="251">
        <v>9</v>
      </c>
      <c r="C1072" s="92"/>
      <c r="D1072" s="17">
        <f>E155+E212+E221</f>
        <v>8.8120000000000012</v>
      </c>
      <c r="E1072" s="17">
        <f>E271+E287</f>
        <v>21.5</v>
      </c>
      <c r="F1072" s="17">
        <f>E406</f>
        <v>5.2</v>
      </c>
      <c r="G1072" s="17"/>
      <c r="H1072" s="17"/>
      <c r="I1072" s="17">
        <f>E676+E691</f>
        <v>36.5</v>
      </c>
      <c r="J1072" s="17">
        <f>E774</f>
        <v>9</v>
      </c>
      <c r="K1072" s="17">
        <f>E890</f>
        <v>9</v>
      </c>
      <c r="L1072" s="17"/>
      <c r="M1072" s="288">
        <f t="shared" si="895"/>
        <v>90.012</v>
      </c>
      <c r="N1072" s="288">
        <f t="shared" si="896"/>
        <v>9.0012000000000008</v>
      </c>
      <c r="O1072" s="288">
        <f t="shared" si="897"/>
        <v>100.01333333333334</v>
      </c>
      <c r="P1072" s="18">
        <f t="shared" si="898"/>
        <v>1.3333333333341734E-4</v>
      </c>
    </row>
    <row r="1073" spans="1:16" x14ac:dyDescent="0.3">
      <c r="A1073" s="249" t="s">
        <v>267</v>
      </c>
      <c r="B1073" s="251">
        <v>4</v>
      </c>
      <c r="C1073" s="92"/>
      <c r="D1073" s="17">
        <f>E135</f>
        <v>13.3</v>
      </c>
      <c r="E1073" s="17"/>
      <c r="F1073" s="17"/>
      <c r="G1073" s="17">
        <f>E444</f>
        <v>13.3</v>
      </c>
      <c r="H1073" s="17"/>
      <c r="I1073" s="17">
        <f>E655</f>
        <v>13.3</v>
      </c>
      <c r="J1073" s="17"/>
      <c r="K1073" s="17"/>
      <c r="L1073" s="17"/>
      <c r="M1073" s="288">
        <f t="shared" si="895"/>
        <v>39.900000000000006</v>
      </c>
      <c r="N1073" s="288">
        <f t="shared" si="896"/>
        <v>3.9900000000000007</v>
      </c>
      <c r="O1073" s="288">
        <f t="shared" si="897"/>
        <v>99.750000000000014</v>
      </c>
      <c r="P1073" s="18">
        <f t="shared" si="898"/>
        <v>-2.4999999999998357E-3</v>
      </c>
    </row>
    <row r="1074" spans="1:16" x14ac:dyDescent="0.3">
      <c r="A1074" s="250" t="s">
        <v>268</v>
      </c>
      <c r="B1074" s="251">
        <v>50</v>
      </c>
      <c r="C1074" s="92">
        <f>E41+E60</f>
        <v>113.02</v>
      </c>
      <c r="D1074" s="17"/>
      <c r="E1074" s="17">
        <f>E284</f>
        <v>80.749999999999986</v>
      </c>
      <c r="F1074" s="17"/>
      <c r="G1074" s="17">
        <f>E475</f>
        <v>90.9</v>
      </c>
      <c r="H1074" s="17">
        <f>E592</f>
        <v>52.333333333333336</v>
      </c>
      <c r="I1074" s="17"/>
      <c r="J1074" s="17">
        <f>E793</f>
        <v>92.5</v>
      </c>
      <c r="K1074" s="17"/>
      <c r="L1074" s="17">
        <f>E1015</f>
        <v>68.8</v>
      </c>
      <c r="M1074" s="288">
        <f t="shared" si="895"/>
        <v>498.30333333333328</v>
      </c>
      <c r="N1074" s="288">
        <f t="shared" si="896"/>
        <v>49.830333333333328</v>
      </c>
      <c r="O1074" s="288">
        <f t="shared" si="897"/>
        <v>99.660666666666657</v>
      </c>
      <c r="P1074" s="18">
        <f t="shared" si="898"/>
        <v>-3.3933333333334304E-3</v>
      </c>
    </row>
    <row r="1075" spans="1:16" x14ac:dyDescent="0.3">
      <c r="A1075" s="250" t="s">
        <v>269</v>
      </c>
      <c r="B1075" s="251">
        <v>20</v>
      </c>
      <c r="C1075" s="92"/>
      <c r="D1075" s="17">
        <f>E171</f>
        <v>100.8</v>
      </c>
      <c r="E1075" s="17"/>
      <c r="F1075" s="17"/>
      <c r="G1075" s="17"/>
      <c r="H1075" s="17"/>
      <c r="I1075" s="17">
        <f>E689</f>
        <v>103.03333333333333</v>
      </c>
      <c r="J1075" s="17"/>
      <c r="K1075" s="17"/>
      <c r="L1075" s="17"/>
      <c r="M1075" s="288">
        <f t="shared" si="895"/>
        <v>203.83333333333331</v>
      </c>
      <c r="N1075" s="288">
        <f t="shared" si="896"/>
        <v>20.383333333333333</v>
      </c>
      <c r="O1075" s="288">
        <f t="shared" si="897"/>
        <v>101.91666666666666</v>
      </c>
      <c r="P1075" s="18">
        <f t="shared" si="898"/>
        <v>1.9166666666666644E-2</v>
      </c>
    </row>
    <row r="1076" spans="1:16" x14ac:dyDescent="0.3">
      <c r="A1076" s="250" t="s">
        <v>270</v>
      </c>
      <c r="B1076" s="251">
        <v>20</v>
      </c>
      <c r="C1076" s="92"/>
      <c r="D1076" s="17"/>
      <c r="E1076" s="17"/>
      <c r="F1076" s="17">
        <f>E374</f>
        <v>85.333333333333329</v>
      </c>
      <c r="G1076" s="17"/>
      <c r="H1076" s="17"/>
      <c r="I1076" s="17"/>
      <c r="J1076" s="17"/>
      <c r="K1076" s="17">
        <f>E903</f>
        <v>115.2</v>
      </c>
      <c r="L1076" s="17"/>
      <c r="M1076" s="288">
        <f t="shared" si="895"/>
        <v>200.53333333333333</v>
      </c>
      <c r="N1076" s="288">
        <f t="shared" si="896"/>
        <v>20.053333333333335</v>
      </c>
      <c r="O1076" s="288">
        <f t="shared" si="897"/>
        <v>100.26666666666668</v>
      </c>
      <c r="P1076" s="18">
        <f t="shared" si="898"/>
        <v>2.6666666666667282E-3</v>
      </c>
    </row>
    <row r="1077" spans="1:16" x14ac:dyDescent="0.3">
      <c r="A1077" s="250" t="s">
        <v>271</v>
      </c>
      <c r="B1077" s="251">
        <v>32</v>
      </c>
      <c r="C1077" s="92">
        <f>E97</f>
        <v>117</v>
      </c>
      <c r="D1077" s="17"/>
      <c r="E1077" s="17"/>
      <c r="F1077" s="17"/>
      <c r="G1077" s="17"/>
      <c r="H1077" s="17">
        <f>E619</f>
        <v>84</v>
      </c>
      <c r="I1077" s="17"/>
      <c r="J1077" s="17"/>
      <c r="K1077" s="17">
        <f>E934</f>
        <v>117</v>
      </c>
      <c r="L1077" s="17"/>
      <c r="M1077" s="288">
        <f t="shared" si="895"/>
        <v>318</v>
      </c>
      <c r="N1077" s="288">
        <f t="shared" si="896"/>
        <v>31.8</v>
      </c>
      <c r="O1077" s="288">
        <f t="shared" si="897"/>
        <v>99.375</v>
      </c>
      <c r="P1077" s="18">
        <f t="shared" si="898"/>
        <v>-6.2499999999999778E-3</v>
      </c>
    </row>
    <row r="1078" spans="1:16" x14ac:dyDescent="0.3">
      <c r="A1078" s="249" t="s">
        <v>272</v>
      </c>
      <c r="B1078" s="251">
        <v>1</v>
      </c>
      <c r="C1078" s="92">
        <f>E42+E100</f>
        <v>0.68600000000000005</v>
      </c>
      <c r="D1078" s="17">
        <f>E167+E173+E209</f>
        <v>1.1213</v>
      </c>
      <c r="E1078" s="17">
        <f>E308</f>
        <v>1.6753299999999998</v>
      </c>
      <c r="F1078" s="17">
        <f>E361+E408</f>
        <v>0.1396</v>
      </c>
      <c r="G1078" s="17">
        <f>E511</f>
        <v>1</v>
      </c>
      <c r="H1078" s="17">
        <f>E613+E621</f>
        <v>1.8328299999999997</v>
      </c>
      <c r="I1078" s="17">
        <f>E726</f>
        <v>0.22500000000000001</v>
      </c>
      <c r="J1078" s="17">
        <f>E829</f>
        <v>1</v>
      </c>
      <c r="K1078" s="17">
        <f>E937</f>
        <v>0.65</v>
      </c>
      <c r="L1078" s="17">
        <f>E1043</f>
        <v>1.6753299999999998</v>
      </c>
      <c r="M1078" s="288">
        <f t="shared" si="895"/>
        <v>10.005389999999998</v>
      </c>
      <c r="N1078" s="288">
        <f t="shared" si="896"/>
        <v>1.0005389999999998</v>
      </c>
      <c r="O1078" s="288">
        <f t="shared" si="897"/>
        <v>100.05389999999998</v>
      </c>
      <c r="P1078" s="18">
        <f t="shared" si="898"/>
        <v>5.3899999999984516E-4</v>
      </c>
    </row>
    <row r="1079" spans="1:16" x14ac:dyDescent="0.3">
      <c r="A1079" s="250" t="s">
        <v>273</v>
      </c>
      <c r="B1079" s="251">
        <v>120</v>
      </c>
      <c r="C1079" s="92">
        <f>E37+E40+E54</f>
        <v>277.2</v>
      </c>
      <c r="D1079" s="17">
        <f>E150+E174</f>
        <v>230.11799999999999</v>
      </c>
      <c r="E1079" s="17"/>
      <c r="F1079" s="17">
        <f>E360</f>
        <v>36</v>
      </c>
      <c r="G1079" s="17">
        <f>E463+E474+E502</f>
        <v>133.97200000000001</v>
      </c>
      <c r="H1079" s="17">
        <f>E565+E586</f>
        <v>205.2</v>
      </c>
      <c r="I1079" s="17">
        <f>E885</f>
        <v>54</v>
      </c>
      <c r="J1079" s="17">
        <f>E772</f>
        <v>14.4</v>
      </c>
      <c r="K1079" s="17">
        <f>E897+E885</f>
        <v>205.2</v>
      </c>
      <c r="L1079" s="17">
        <f>E984</f>
        <v>45</v>
      </c>
      <c r="M1079" s="288">
        <f t="shared" si="895"/>
        <v>1201.0899999999999</v>
      </c>
      <c r="N1079" s="288">
        <f t="shared" si="896"/>
        <v>120.10899999999999</v>
      </c>
      <c r="O1079" s="288">
        <f t="shared" si="897"/>
        <v>100.09083333333334</v>
      </c>
      <c r="P1079" s="18">
        <f t="shared" si="898"/>
        <v>9.0833333333328881E-4</v>
      </c>
    </row>
    <row r="1080" spans="1:16" x14ac:dyDescent="0.3">
      <c r="A1080" s="250" t="s">
        <v>274</v>
      </c>
      <c r="B1080" s="251">
        <v>180</v>
      </c>
      <c r="C1080" s="92">
        <f>E39+E44+E45+E46+E61+E69+E85+E87+E88</f>
        <v>264.95</v>
      </c>
      <c r="D1080" s="17">
        <f>E152+E153+E154+E175+E180+E181+E199+E200+E182</f>
        <v>136.66200000000001</v>
      </c>
      <c r="E1080" s="17">
        <f>E267+E268+E269+E270+E285+E286+E289+E295</f>
        <v>136</v>
      </c>
      <c r="F1080" s="17">
        <f>E363+E364+E373+E377+E383+E399</f>
        <v>92.666666666666657</v>
      </c>
      <c r="G1080" s="17">
        <f>E465+E466+E467+E468+E477+E483+E484+E503+E485+E504+E505+E506</f>
        <v>143.56200000000001</v>
      </c>
      <c r="H1080" s="17">
        <f>E567+E570+E571+E594+E600</f>
        <v>139.1</v>
      </c>
      <c r="I1080" s="17">
        <f>E672+E673+E674+E675+E698+E699+E700+E717+E718</f>
        <v>120.08</v>
      </c>
      <c r="J1080" s="17">
        <f>E771+E776+E777+E778+E779+E794+E802+E817+E818+E819+E820</f>
        <v>308.13499999999999</v>
      </c>
      <c r="K1080" s="17">
        <f>E886+E887+E888+E889+E904+E905+E910+E925+E927</f>
        <v>136.30000000000001</v>
      </c>
      <c r="L1080" s="17">
        <f>E986+E988+E1003+E987+E1004+E1005+E1006+E1024+E1025+E1026</f>
        <v>250.95</v>
      </c>
      <c r="M1080" s="288">
        <f t="shared" si="895"/>
        <v>1728.4056666666665</v>
      </c>
      <c r="N1080" s="288">
        <f t="shared" si="896"/>
        <v>172.84056666666666</v>
      </c>
      <c r="O1080" s="288">
        <f t="shared" si="897"/>
        <v>96.02253703703704</v>
      </c>
      <c r="P1080" s="18">
        <f t="shared" si="898"/>
        <v>-3.9774629629629667E-2</v>
      </c>
    </row>
    <row r="1081" spans="1:16" x14ac:dyDescent="0.3">
      <c r="A1081" s="250" t="s">
        <v>275</v>
      </c>
      <c r="B1081" s="251">
        <v>95</v>
      </c>
      <c r="C1081" s="92"/>
      <c r="D1081" s="17">
        <f>E144</f>
        <v>120</v>
      </c>
      <c r="E1081" s="17">
        <f>E189</f>
        <v>45</v>
      </c>
      <c r="F1081" s="17">
        <f>E353+E400+E389</f>
        <v>137.89333333333335</v>
      </c>
      <c r="G1081" s="17">
        <f>E458</f>
        <v>100</v>
      </c>
      <c r="H1081" s="17">
        <f>E558</f>
        <v>120</v>
      </c>
      <c r="I1081" s="17">
        <f>E707</f>
        <v>45</v>
      </c>
      <c r="J1081" s="17">
        <f>E766</f>
        <v>120</v>
      </c>
      <c r="K1081" s="17">
        <f>E879</f>
        <v>120</v>
      </c>
      <c r="L1081" s="17">
        <f>E976+E1033</f>
        <v>125.89333333333333</v>
      </c>
      <c r="M1081" s="288">
        <f t="shared" si="895"/>
        <v>933.78666666666663</v>
      </c>
      <c r="N1081" s="288">
        <f>M1081/10</f>
        <v>93.37866666666666</v>
      </c>
      <c r="O1081" s="288">
        <f>N1081/B1081*100</f>
        <v>98.293333333333322</v>
      </c>
      <c r="P1081" s="18">
        <f t="shared" si="898"/>
        <v>-1.7066666666666733E-2</v>
      </c>
    </row>
    <row r="1082" spans="1:16" x14ac:dyDescent="0.3">
      <c r="A1082" s="249" t="s">
        <v>276</v>
      </c>
      <c r="B1082" s="251">
        <v>9</v>
      </c>
      <c r="C1082" s="92">
        <f>E75</f>
        <v>17.8</v>
      </c>
      <c r="D1082" s="17"/>
      <c r="E1082" s="17">
        <f>E299</f>
        <v>17.8</v>
      </c>
      <c r="F1082" s="17"/>
      <c r="G1082" s="17"/>
      <c r="H1082" s="17">
        <f>E604</f>
        <v>17.8</v>
      </c>
      <c r="I1082" s="17"/>
      <c r="J1082" s="17">
        <f>E808</f>
        <v>17.8</v>
      </c>
      <c r="K1082" s="17">
        <f>E916+E911</f>
        <v>22.6</v>
      </c>
      <c r="L1082" s="17"/>
      <c r="M1082" s="288">
        <f t="shared" si="895"/>
        <v>93.800000000000011</v>
      </c>
      <c r="N1082" s="288">
        <f t="shared" si="896"/>
        <v>9.3800000000000008</v>
      </c>
      <c r="O1082" s="288">
        <f t="shared" si="897"/>
        <v>104.22222222222224</v>
      </c>
      <c r="P1082" s="18">
        <f t="shared" si="898"/>
        <v>4.2222222222222307E-2</v>
      </c>
    </row>
    <row r="1083" spans="1:16" x14ac:dyDescent="0.3">
      <c r="A1083" s="249" t="s">
        <v>277</v>
      </c>
      <c r="B1083" s="251">
        <v>100</v>
      </c>
      <c r="C1083" s="92">
        <f>E30</f>
        <v>200</v>
      </c>
      <c r="D1083" s="17"/>
      <c r="E1083" s="17">
        <f>E259</f>
        <v>200</v>
      </c>
      <c r="F1083" s="17"/>
      <c r="G1083" s="17">
        <f>E453</f>
        <v>200</v>
      </c>
      <c r="H1083" s="17"/>
      <c r="I1083" s="17">
        <f>E664</f>
        <v>200</v>
      </c>
      <c r="J1083" s="17"/>
      <c r="K1083" s="17">
        <f>E875</f>
        <v>200</v>
      </c>
      <c r="L1083" s="17"/>
      <c r="M1083" s="288">
        <f t="shared" si="895"/>
        <v>1000</v>
      </c>
      <c r="N1083" s="288">
        <f t="shared" si="896"/>
        <v>100</v>
      </c>
      <c r="O1083" s="288">
        <f t="shared" si="897"/>
        <v>100</v>
      </c>
      <c r="P1083" s="18">
        <f t="shared" si="898"/>
        <v>0</v>
      </c>
    </row>
    <row r="1084" spans="1:16" x14ac:dyDescent="0.3">
      <c r="A1084" s="249" t="s">
        <v>278</v>
      </c>
      <c r="B1084" s="251">
        <v>40</v>
      </c>
      <c r="C1084" s="92">
        <f>ясли!E79</f>
        <v>40</v>
      </c>
      <c r="D1084" s="17">
        <f>E194</f>
        <v>40</v>
      </c>
      <c r="E1084" s="17">
        <f>E303</f>
        <v>40</v>
      </c>
      <c r="F1084" s="17">
        <f>E394</f>
        <v>40</v>
      </c>
      <c r="G1084" s="17">
        <f>E497</f>
        <v>40</v>
      </c>
      <c r="H1084" s="17">
        <f>E608</f>
        <v>40</v>
      </c>
      <c r="I1084" s="17">
        <f>E712</f>
        <v>40</v>
      </c>
      <c r="J1084" s="17">
        <f>E812</f>
        <v>40</v>
      </c>
      <c r="K1084" s="17">
        <f>E920</f>
        <v>40</v>
      </c>
      <c r="L1084" s="17">
        <f>E1038</f>
        <v>40</v>
      </c>
      <c r="M1084" s="288">
        <f t="shared" si="895"/>
        <v>400</v>
      </c>
      <c r="N1084" s="288">
        <f t="shared" si="896"/>
        <v>40</v>
      </c>
      <c r="O1084" s="288">
        <f t="shared" si="897"/>
        <v>100</v>
      </c>
      <c r="P1084" s="18">
        <f t="shared" si="898"/>
        <v>0</v>
      </c>
    </row>
    <row r="1085" spans="1:16" x14ac:dyDescent="0.3">
      <c r="A1085" s="249" t="s">
        <v>279</v>
      </c>
      <c r="B1085" s="251">
        <v>60</v>
      </c>
      <c r="C1085" s="92">
        <f>E25+E109</f>
        <v>60</v>
      </c>
      <c r="D1085" s="17">
        <f>E229+E139+E172</f>
        <v>60.323999999999998</v>
      </c>
      <c r="E1085" s="17">
        <f>E255+E327</f>
        <v>60</v>
      </c>
      <c r="F1085" s="17">
        <f>E349+E420</f>
        <v>60</v>
      </c>
      <c r="G1085" s="17">
        <f>E448</f>
        <v>30</v>
      </c>
      <c r="H1085" s="17">
        <f>E553+E620+E631</f>
        <v>79.95</v>
      </c>
      <c r="I1085" s="17">
        <f>E659+E738</f>
        <v>60</v>
      </c>
      <c r="J1085" s="17">
        <f>E762+E845</f>
        <v>60</v>
      </c>
      <c r="K1085" s="17">
        <f>E871+E947</f>
        <v>60</v>
      </c>
      <c r="L1085" s="17">
        <f>E971+E1016+E1062+E1018</f>
        <v>84</v>
      </c>
      <c r="M1085" s="288">
        <f t="shared" si="895"/>
        <v>614.274</v>
      </c>
      <c r="N1085" s="288">
        <f t="shared" si="896"/>
        <v>61.427399999999999</v>
      </c>
      <c r="O1085" s="288">
        <f t="shared" si="897"/>
        <v>102.37899999999999</v>
      </c>
      <c r="P1085" s="18">
        <f t="shared" si="898"/>
        <v>2.3789999999999978E-2</v>
      </c>
    </row>
    <row r="1086" spans="1:16" x14ac:dyDescent="0.3">
      <c r="A1086" s="249" t="s">
        <v>280</v>
      </c>
      <c r="B1086" s="251">
        <v>30</v>
      </c>
      <c r="C1086" s="92">
        <f>E8+E38</f>
        <v>15.6</v>
      </c>
      <c r="D1086" s="17">
        <f>E118+E210</f>
        <v>21.619999999999997</v>
      </c>
      <c r="E1086" s="17">
        <f>E237+E238</f>
        <v>19.5</v>
      </c>
      <c r="F1086" s="17">
        <f>E334+E375+E409</f>
        <v>83.466666666666669</v>
      </c>
      <c r="G1086" s="17">
        <f>E464</f>
        <v>7.2</v>
      </c>
      <c r="H1086" s="17">
        <f>E534+E535+E566+E593</f>
        <v>29.766666666666669</v>
      </c>
      <c r="I1086" s="17">
        <f>E638+E727</f>
        <v>48.5</v>
      </c>
      <c r="J1086" s="17">
        <f>E745+E787</f>
        <v>48.8</v>
      </c>
      <c r="K1086" s="17">
        <f>E852+E853</f>
        <v>19.5</v>
      </c>
      <c r="L1086" s="17">
        <f>E953</f>
        <v>15</v>
      </c>
      <c r="M1086" s="288">
        <f t="shared" si="895"/>
        <v>308.95333333333332</v>
      </c>
      <c r="N1086" s="288">
        <f t="shared" si="896"/>
        <v>30.895333333333333</v>
      </c>
      <c r="O1086" s="288">
        <f t="shared" si="897"/>
        <v>102.98444444444443</v>
      </c>
      <c r="P1086" s="18">
        <f t="shared" si="898"/>
        <v>2.9844444444444444E-2</v>
      </c>
    </row>
    <row r="1087" spans="1:16" x14ac:dyDescent="0.3">
      <c r="A1087" s="249" t="s">
        <v>281</v>
      </c>
      <c r="B1087" s="251">
        <v>8</v>
      </c>
      <c r="C1087" s="92"/>
      <c r="D1087" s="17"/>
      <c r="E1087" s="17">
        <f>E278</f>
        <v>30.599999999999998</v>
      </c>
      <c r="F1087" s="17"/>
      <c r="G1087" s="17">
        <f>E427</f>
        <v>12</v>
      </c>
      <c r="H1087" s="17">
        <f>E569</f>
        <v>7.2</v>
      </c>
      <c r="I1087" s="17">
        <f>E683</f>
        <v>30.599999999999998</v>
      </c>
      <c r="J1087" s="17"/>
      <c r="K1087" s="17"/>
      <c r="L1087" s="17"/>
      <c r="M1087" s="288">
        <f t="shared" si="895"/>
        <v>80.399999999999991</v>
      </c>
      <c r="N1087" s="288">
        <f t="shared" si="896"/>
        <v>8.0399999999999991</v>
      </c>
      <c r="O1087" s="288">
        <f t="shared" si="897"/>
        <v>100.49999999999999</v>
      </c>
      <c r="P1087" s="18">
        <f t="shared" si="898"/>
        <v>4.9999999999998934E-3</v>
      </c>
    </row>
    <row r="1088" spans="1:16" x14ac:dyDescent="0.3">
      <c r="A1088" s="249" t="s">
        <v>282</v>
      </c>
      <c r="B1088" s="251">
        <v>25</v>
      </c>
      <c r="C1088" s="92">
        <f>E62+E90+E99</f>
        <v>10.074999999999999</v>
      </c>
      <c r="D1088" s="17">
        <f>E211</f>
        <v>8.58</v>
      </c>
      <c r="E1088" s="17">
        <f>E265+E288+E316</f>
        <v>53.466666666666661</v>
      </c>
      <c r="F1088" s="17">
        <f>E362</f>
        <v>5.5439999999999996</v>
      </c>
      <c r="G1088" s="17">
        <f>E516</f>
        <v>50.416666666666664</v>
      </c>
      <c r="H1088" s="17"/>
      <c r="I1088" s="17">
        <f>E690</f>
        <v>1.8333333333333333</v>
      </c>
      <c r="J1088" s="17">
        <f>E795+E822+E834</f>
        <v>55.291666666666664</v>
      </c>
      <c r="K1088" s="17">
        <f>E936</f>
        <v>5.2</v>
      </c>
      <c r="L1088" s="17">
        <f>E1008+E1051</f>
        <v>52.166666666666664</v>
      </c>
      <c r="M1088" s="288">
        <f t="shared" si="895"/>
        <v>242.57399999999998</v>
      </c>
      <c r="N1088" s="288">
        <f t="shared" si="896"/>
        <v>24.257399999999997</v>
      </c>
      <c r="O1088" s="288">
        <f t="shared" si="897"/>
        <v>97.029599999999988</v>
      </c>
      <c r="P1088" s="18">
        <f t="shared" si="898"/>
        <v>-2.9704000000000123E-2</v>
      </c>
    </row>
    <row r="1089" spans="1:48" x14ac:dyDescent="0.3">
      <c r="A1089" s="249" t="s">
        <v>283</v>
      </c>
      <c r="B1089" s="251">
        <v>18</v>
      </c>
      <c r="C1089" s="274">
        <f>E11+E22+E56+E64+E92+E101</f>
        <v>33.524999999999999</v>
      </c>
      <c r="D1089" s="17">
        <f>E121+E132+E176+E214</f>
        <v>8.4</v>
      </c>
      <c r="E1089" s="17">
        <f>E241+E251+E279+E290+E317</f>
        <v>11.875</v>
      </c>
      <c r="F1089" s="17">
        <f>E337+E345+E365+E411</f>
        <v>8.33</v>
      </c>
      <c r="G1089" s="17">
        <f>E430+E441+E478+E517</f>
        <v>12.725</v>
      </c>
      <c r="H1089" s="17">
        <f>E538+E549+E588+E595+E615+E622</f>
        <v>27.310000000000002</v>
      </c>
      <c r="I1089" s="17">
        <f>E641+E652+E684+E692+E729</f>
        <v>13.333333333333334</v>
      </c>
      <c r="J1089" s="17">
        <f>E748+E758+E788+E797+E824+E835</f>
        <v>22.6</v>
      </c>
      <c r="K1089" s="17">
        <f>E856+E867+E899+E938</f>
        <v>19.650000000000002</v>
      </c>
      <c r="L1089" s="17">
        <f>E956+E967+E1010+E1019+E1045+E1052</f>
        <v>23.585000000000001</v>
      </c>
      <c r="M1089" s="288">
        <f t="shared" si="895"/>
        <v>181.33333333333334</v>
      </c>
      <c r="N1089" s="288">
        <f t="shared" si="896"/>
        <v>18.133333333333333</v>
      </c>
      <c r="O1089" s="288">
        <f t="shared" si="897"/>
        <v>100.74074074074073</v>
      </c>
      <c r="P1089" s="18">
        <f t="shared" si="898"/>
        <v>7.4074074074073808E-3</v>
      </c>
    </row>
    <row r="1090" spans="1:48" x14ac:dyDescent="0.3">
      <c r="A1090" s="249" t="s">
        <v>284</v>
      </c>
      <c r="B1090" s="251">
        <v>9</v>
      </c>
      <c r="C1090" s="92">
        <f>E70</f>
        <v>2</v>
      </c>
      <c r="D1090" s="17">
        <f>E156+E183+E203</f>
        <v>13.51</v>
      </c>
      <c r="E1090" s="17">
        <f>E272+E318</f>
        <v>3.7833333333333332</v>
      </c>
      <c r="F1090" s="17">
        <f>E366+E378+E401</f>
        <v>11.133333333333333</v>
      </c>
      <c r="G1090" s="17">
        <f>E469+E486+E507+E518</f>
        <v>13.731333333333334</v>
      </c>
      <c r="H1090" s="17">
        <f>E572</f>
        <v>1.8</v>
      </c>
      <c r="I1090" s="17">
        <f>E677+E693+E701+E721</f>
        <v>21.966666666666665</v>
      </c>
      <c r="J1090" s="17">
        <f>E780+E836</f>
        <v>3.7833333333333332</v>
      </c>
      <c r="K1090" s="17">
        <f>E891+E912+E929</f>
        <v>16.933333333333334</v>
      </c>
      <c r="L1090" s="17">
        <f>E989+E1027+E1053</f>
        <v>5.7833333333333332</v>
      </c>
      <c r="M1090" s="288">
        <f t="shared" si="895"/>
        <v>94.424666666666667</v>
      </c>
      <c r="N1090" s="288">
        <f t="shared" si="896"/>
        <v>9.4424666666666663</v>
      </c>
      <c r="O1090" s="288">
        <f t="shared" si="897"/>
        <v>104.91629629629628</v>
      </c>
      <c r="P1090" s="18">
        <f t="shared" si="898"/>
        <v>4.9162962962962929E-2</v>
      </c>
    </row>
    <row r="1091" spans="1:48" x14ac:dyDescent="0.3">
      <c r="A1091" s="249" t="s">
        <v>285</v>
      </c>
      <c r="B1091" s="251">
        <v>12</v>
      </c>
      <c r="C1091" s="92">
        <f>E32</f>
        <v>23</v>
      </c>
      <c r="D1091" s="17"/>
      <c r="E1091" s="17">
        <f>E261</f>
        <v>23</v>
      </c>
      <c r="F1091" s="17"/>
      <c r="G1091" s="17">
        <f>E455</f>
        <v>23</v>
      </c>
      <c r="H1091" s="17"/>
      <c r="I1091" s="17">
        <f>E666</f>
        <v>23</v>
      </c>
      <c r="J1091" s="17"/>
      <c r="K1091" s="17">
        <f>E877</f>
        <v>23</v>
      </c>
      <c r="L1091" s="17"/>
      <c r="M1091" s="288">
        <f t="shared" si="895"/>
        <v>115</v>
      </c>
      <c r="N1091" s="288">
        <f t="shared" si="896"/>
        <v>11.5</v>
      </c>
      <c r="O1091" s="288">
        <f t="shared" si="897"/>
        <v>95.833333333333343</v>
      </c>
      <c r="P1091" s="18">
        <f t="shared" si="898"/>
        <v>-4.1666666666666664E-2</v>
      </c>
    </row>
    <row r="1092" spans="1:48" x14ac:dyDescent="0.3">
      <c r="A1092" s="249" t="s">
        <v>286</v>
      </c>
      <c r="B1092" s="251">
        <v>0.5</v>
      </c>
      <c r="C1092" s="92"/>
      <c r="D1092" s="17"/>
      <c r="E1092" s="17">
        <f>E247</f>
        <v>0.8</v>
      </c>
      <c r="F1092" s="17">
        <f>E390</f>
        <v>0.90666666666666662</v>
      </c>
      <c r="G1092" s="17">
        <f>E525</f>
        <v>0.8</v>
      </c>
      <c r="H1092" s="17"/>
      <c r="I1092" s="17"/>
      <c r="J1092" s="17">
        <f>E754</f>
        <v>0.8</v>
      </c>
      <c r="K1092" s="17">
        <f>E943</f>
        <v>0.8</v>
      </c>
      <c r="L1092" s="17">
        <f>E1034</f>
        <v>0.90666666666666662</v>
      </c>
      <c r="M1092" s="288">
        <f t="shared" si="895"/>
        <v>5.0133333333333328</v>
      </c>
      <c r="N1092" s="18">
        <f t="shared" si="896"/>
        <v>0.5013333333333333</v>
      </c>
      <c r="O1092" s="288">
        <f t="shared" si="897"/>
        <v>100.26666666666667</v>
      </c>
      <c r="P1092" s="18">
        <f t="shared" si="898"/>
        <v>2.666666666666595E-3</v>
      </c>
    </row>
    <row r="1093" spans="1:48" x14ac:dyDescent="0.3">
      <c r="A1093" s="249" t="s">
        <v>287</v>
      </c>
      <c r="B1093" s="251">
        <v>0.5</v>
      </c>
      <c r="C1093" s="92">
        <f>E16</f>
        <v>2.4933333333333336</v>
      </c>
      <c r="D1093" s="17"/>
      <c r="E1093" s="17"/>
      <c r="F1093" s="17"/>
      <c r="G1093" s="17"/>
      <c r="H1093" s="17">
        <f>E543</f>
        <v>2.4933333333333336</v>
      </c>
      <c r="I1093" s="17"/>
      <c r="J1093" s="17"/>
      <c r="K1093" s="17"/>
      <c r="L1093" s="17"/>
      <c r="M1093" s="288">
        <f t="shared" si="895"/>
        <v>4.9866666666666672</v>
      </c>
      <c r="N1093" s="18">
        <f t="shared" si="896"/>
        <v>0.4986666666666667</v>
      </c>
      <c r="O1093" s="288">
        <f t="shared" si="897"/>
        <v>99.733333333333334</v>
      </c>
      <c r="P1093" s="18">
        <f t="shared" si="898"/>
        <v>-2.666666666666595E-3</v>
      </c>
    </row>
    <row r="1094" spans="1:48" x14ac:dyDescent="0.3">
      <c r="A1094" s="249" t="s">
        <v>288</v>
      </c>
      <c r="B1094" s="251">
        <v>1</v>
      </c>
      <c r="C1094" s="92"/>
      <c r="D1094" s="17">
        <f>E126</f>
        <v>1.9079999999999999</v>
      </c>
      <c r="E1094" s="17"/>
      <c r="F1094" s="17"/>
      <c r="G1094" s="17">
        <f>E435</f>
        <v>1.9079999999999999</v>
      </c>
      <c r="H1094" s="17"/>
      <c r="I1094" s="17">
        <f>E646</f>
        <v>1.9079999999999999</v>
      </c>
      <c r="J1094" s="17"/>
      <c r="K1094" s="17">
        <f>E861</f>
        <v>1.9079999999999999</v>
      </c>
      <c r="L1094" s="17">
        <f>E961</f>
        <v>1.9079999999999999</v>
      </c>
      <c r="M1094" s="288">
        <f t="shared" si="895"/>
        <v>9.5399999999999991</v>
      </c>
      <c r="N1094" s="18">
        <f t="shared" si="896"/>
        <v>0.95399999999999996</v>
      </c>
      <c r="O1094" s="288">
        <f t="shared" si="897"/>
        <v>95.399999999999991</v>
      </c>
      <c r="P1094" s="18">
        <f t="shared" si="898"/>
        <v>-4.6000000000000041E-2</v>
      </c>
    </row>
    <row r="1095" spans="1:48" x14ac:dyDescent="0.3">
      <c r="A1095" s="249" t="s">
        <v>289</v>
      </c>
      <c r="B1095" s="251">
        <v>25</v>
      </c>
      <c r="C1095" s="92">
        <f>E10+E18+E74+E89</f>
        <v>16.793333333333333</v>
      </c>
      <c r="D1095" s="17">
        <f>E120+E188+E202+E213</f>
        <v>24.2</v>
      </c>
      <c r="E1095" s="17">
        <f>E240+E246+E298+E314</f>
        <v>21.816666666666666</v>
      </c>
      <c r="F1095" s="17">
        <f>E336+E388+E410</f>
        <v>22.15</v>
      </c>
      <c r="G1095" s="17">
        <f>E429+E437+E491+E514+E524</f>
        <v>31.406666666666663</v>
      </c>
      <c r="H1095" s="17">
        <f>E537+E545+E603</f>
        <v>13.343333333333334</v>
      </c>
      <c r="I1095" s="17">
        <f>E640+E648+E706+E720</f>
        <v>18.45</v>
      </c>
      <c r="J1095" s="17">
        <f>E747+E753+E773+E807+E821+E832</f>
        <v>32.56666666666667</v>
      </c>
      <c r="K1095" s="17">
        <f>E855+E863+E915+E928+E942</f>
        <v>19.290000000000003</v>
      </c>
      <c r="L1095" s="17">
        <f>E955+E1007+E1032+E1049+E963</f>
        <v>37.856666666666669</v>
      </c>
      <c r="M1095" s="288">
        <f t="shared" si="895"/>
        <v>237.87333333333333</v>
      </c>
      <c r="N1095" s="288">
        <f t="shared" si="896"/>
        <v>23.787333333333333</v>
      </c>
      <c r="O1095" s="288">
        <f t="shared" si="897"/>
        <v>95.149333333333331</v>
      </c>
      <c r="P1095" s="18">
        <f t="shared" si="898"/>
        <v>-4.8506666666666691E-2</v>
      </c>
    </row>
    <row r="1096" spans="1:48" x14ac:dyDescent="0.3">
      <c r="A1096" s="249" t="s">
        <v>290</v>
      </c>
      <c r="B1096" s="251">
        <v>0.4</v>
      </c>
      <c r="C1096" s="92"/>
      <c r="D1096" s="17"/>
      <c r="E1096" s="17">
        <f>E315</f>
        <v>1.0083333333333335</v>
      </c>
      <c r="F1096" s="17"/>
      <c r="G1096" s="17">
        <f>E515</f>
        <v>1.0083333333333335</v>
      </c>
      <c r="H1096" s="17"/>
      <c r="I1096" s="17"/>
      <c r="J1096" s="17">
        <f>E833</f>
        <v>1.0083333333333335</v>
      </c>
      <c r="K1096" s="17"/>
      <c r="L1096" s="17">
        <f>E1050</f>
        <v>1.0083333333333335</v>
      </c>
      <c r="M1096" s="288">
        <f t="shared" si="895"/>
        <v>4.0333333333333341</v>
      </c>
      <c r="N1096" s="288">
        <f t="shared" si="896"/>
        <v>0.40333333333333343</v>
      </c>
      <c r="O1096" s="288">
        <f t="shared" si="897"/>
        <v>100.83333333333336</v>
      </c>
      <c r="P1096" s="18">
        <f t="shared" si="898"/>
        <v>8.3333333333335258E-3</v>
      </c>
    </row>
    <row r="1097" spans="1:48" x14ac:dyDescent="0.3">
      <c r="A1097" s="249" t="s">
        <v>291</v>
      </c>
      <c r="B1097" s="252">
        <v>2</v>
      </c>
      <c r="C1097" s="92"/>
      <c r="D1097" s="17">
        <f>E187</f>
        <v>6.6</v>
      </c>
      <c r="E1097" s="17"/>
      <c r="F1097" s="17"/>
      <c r="G1097" s="17">
        <f>E490</f>
        <v>6.6</v>
      </c>
      <c r="H1097" s="17"/>
      <c r="I1097" s="17">
        <f>E705</f>
        <v>6.6</v>
      </c>
      <c r="J1097" s="17"/>
      <c r="K1097" s="17"/>
      <c r="L1097" s="17"/>
      <c r="M1097" s="288">
        <f t="shared" si="895"/>
        <v>19.799999999999997</v>
      </c>
      <c r="N1097" s="18">
        <f t="shared" si="896"/>
        <v>1.9799999999999998</v>
      </c>
      <c r="O1097" s="288">
        <f t="shared" si="897"/>
        <v>98.999999999999986</v>
      </c>
      <c r="P1097" s="18">
        <f t="shared" si="898"/>
        <v>-1.000000000000012E-2</v>
      </c>
    </row>
    <row r="1098" spans="1:48" x14ac:dyDescent="0.3">
      <c r="A1098" s="249" t="s">
        <v>292</v>
      </c>
      <c r="B1098" s="252">
        <v>3</v>
      </c>
      <c r="C1098" s="92">
        <f>E12+E48+E57+E65+E71+E93+E102</f>
        <v>3.1486666666666663</v>
      </c>
      <c r="D1098" s="17">
        <f>E122+E158+E177+E184+E204+E215</f>
        <v>2.2000000000000002</v>
      </c>
      <c r="E1098" s="17">
        <f>E242+E274+E280+E291+E319</f>
        <v>2.4866666666666668</v>
      </c>
      <c r="F1098" s="17">
        <f>E338+E368+E379+E402+E412</f>
        <v>2.1120000000000001</v>
      </c>
      <c r="G1098" s="17">
        <f>E431+E470+E480+E487+E508+E519</f>
        <v>2.5533333333333332</v>
      </c>
      <c r="H1098" s="17">
        <f>E539+E574+E589+E596+E616+E623</f>
        <v>3.3420000000000001</v>
      </c>
      <c r="I1098" s="17">
        <f>E642+E679+E685+E694+E702+E722+E730</f>
        <v>4.1366666666666667</v>
      </c>
      <c r="J1098" s="17">
        <f>E749+E782+E789+E798+E825+E837</f>
        <v>2.3533333333333335</v>
      </c>
      <c r="K1098" s="17">
        <f>E857+E893+E900+E906+E930+E939</f>
        <v>3.503333333333333</v>
      </c>
      <c r="L1098" s="17">
        <f>E957+E991+E1011+E1020+E1028+E1046+E1054</f>
        <v>3.1086666666666667</v>
      </c>
      <c r="M1098" s="288">
        <f t="shared" si="895"/>
        <v>28.94466666666667</v>
      </c>
      <c r="N1098" s="18">
        <f t="shared" si="896"/>
        <v>2.8944666666666672</v>
      </c>
      <c r="O1098" s="288">
        <f t="shared" si="897"/>
        <v>96.482222222222234</v>
      </c>
      <c r="P1098" s="18">
        <f t="shared" si="898"/>
        <v>-3.5177777777777607E-2</v>
      </c>
    </row>
    <row r="1100" spans="1:48" ht="15" customHeight="1" x14ac:dyDescent="0.3">
      <c r="B1100" s="89"/>
      <c r="D1100" s="300"/>
      <c r="AB1100" s="89"/>
      <c r="AC1100" s="100"/>
      <c r="AD1100" s="100"/>
      <c r="AE1100" s="100"/>
      <c r="AF1100" s="100"/>
      <c r="AG1100" s="100"/>
      <c r="AH1100" s="100"/>
      <c r="AI1100" s="290"/>
      <c r="AJ1100" s="290"/>
      <c r="AK1100" s="293"/>
      <c r="AL1100" s="290"/>
      <c r="AM1100" s="290"/>
      <c r="AN1100" s="106"/>
      <c r="AO1100" s="106"/>
      <c r="AP1100" s="106"/>
      <c r="AQ1100" s="106"/>
      <c r="AR1100" s="106"/>
      <c r="AS1100" s="292"/>
      <c r="AT1100" s="291"/>
      <c r="AU1100" s="290"/>
      <c r="AV1100" s="291"/>
    </row>
    <row r="1101" spans="1:48" x14ac:dyDescent="0.3">
      <c r="B1101" s="89"/>
      <c r="D1101" s="300"/>
      <c r="AB1101" s="89"/>
      <c r="AC1101" s="135"/>
      <c r="AD1101" s="135"/>
      <c r="AE1101" s="135"/>
      <c r="AF1101" s="100"/>
      <c r="AG1101" s="100"/>
      <c r="AH1101" s="100"/>
      <c r="AI1101" s="292"/>
      <c r="AJ1101" s="292"/>
      <c r="AK1101" s="294"/>
      <c r="AL1101" s="290"/>
      <c r="AM1101" s="292"/>
      <c r="AN1101" s="290"/>
      <c r="AO1101" s="106"/>
      <c r="AP1101" s="290"/>
      <c r="AQ1101" s="106"/>
      <c r="AR1101" s="290"/>
      <c r="AS1101" s="292"/>
      <c r="AT1101" s="294"/>
      <c r="AU1101" s="292"/>
      <c r="AV1101" s="291"/>
    </row>
    <row r="1102" spans="1:48" ht="15" customHeight="1" x14ac:dyDescent="0.3">
      <c r="B1102" s="89"/>
      <c r="D1102" s="300"/>
      <c r="AB1102" s="89"/>
      <c r="AC1102" s="100"/>
      <c r="AD1102" s="100"/>
      <c r="AE1102" s="135"/>
      <c r="AF1102" s="135"/>
      <c r="AG1102" s="100"/>
      <c r="AH1102" s="100"/>
      <c r="AI1102" s="290"/>
      <c r="AJ1102" s="290"/>
      <c r="AK1102" s="291"/>
      <c r="AL1102" s="290"/>
      <c r="AM1102" s="290"/>
      <c r="AN1102" s="290"/>
      <c r="AO1102" s="292"/>
      <c r="AP1102" s="106"/>
      <c r="AQ1102" s="290"/>
      <c r="AR1102" s="290"/>
      <c r="AS1102" s="292"/>
      <c r="AT1102" s="291"/>
      <c r="AU1102" s="290"/>
      <c r="AV1102" s="291"/>
    </row>
    <row r="1103" spans="1:48" x14ac:dyDescent="0.3">
      <c r="B1103" s="89"/>
      <c r="D1103" s="300"/>
      <c r="AB1103" s="89"/>
      <c r="AC1103" s="135"/>
      <c r="AD1103" s="135"/>
      <c r="AE1103" s="135"/>
      <c r="AF1103" s="135"/>
      <c r="AG1103" s="135"/>
      <c r="AH1103" s="135"/>
      <c r="AI1103" s="290"/>
      <c r="AJ1103" s="290"/>
      <c r="AK1103" s="291"/>
      <c r="AL1103" s="290"/>
      <c r="AM1103" s="290"/>
      <c r="AN1103" s="290"/>
      <c r="AO1103" s="290"/>
      <c r="AP1103" s="290"/>
      <c r="AQ1103" s="290"/>
      <c r="AR1103" s="290"/>
      <c r="AS1103" s="290"/>
      <c r="AT1103" s="291"/>
      <c r="AU1103" s="290"/>
      <c r="AV1103" s="291"/>
    </row>
    <row r="1104" spans="1:48" x14ac:dyDescent="0.3">
      <c r="B1104" s="108"/>
      <c r="F1104" s="289"/>
      <c r="G1104" s="289"/>
      <c r="H1104" s="289"/>
      <c r="I1104" s="289"/>
      <c r="J1104" s="289"/>
      <c r="K1104" s="289"/>
      <c r="L1104" s="289"/>
      <c r="M1104" s="289"/>
      <c r="N1104" s="289"/>
      <c r="O1104" s="289"/>
      <c r="P1104" s="289"/>
      <c r="Q1104" s="289"/>
      <c r="R1104" s="289"/>
      <c r="S1104" s="289"/>
      <c r="T1104" s="289"/>
      <c r="U1104" s="289"/>
      <c r="V1104" s="289"/>
      <c r="W1104" s="289"/>
      <c r="AB1104" s="90"/>
      <c r="AC1104" s="127"/>
      <c r="AD1104" s="128"/>
      <c r="AE1104" s="129"/>
      <c r="AF1104" s="129"/>
      <c r="AG1104" s="129"/>
      <c r="AH1104" s="129"/>
      <c r="AI1104" s="158"/>
      <c r="AJ1104" s="158"/>
      <c r="AK1104" s="295"/>
      <c r="AL1104" s="160"/>
      <c r="AM1104" s="158"/>
      <c r="AN1104" s="160"/>
      <c r="AO1104" s="160"/>
      <c r="AP1104" s="160"/>
      <c r="AQ1104" s="160"/>
      <c r="AR1104" s="160"/>
      <c r="AS1104" s="158"/>
      <c r="AT1104" s="177"/>
      <c r="AU1104" s="158"/>
      <c r="AV1104" s="159"/>
    </row>
    <row r="1105" spans="1:48" s="91" customFormat="1" x14ac:dyDescent="0.3">
      <c r="B1105" s="108"/>
      <c r="F1105" s="296"/>
      <c r="G1105" s="296"/>
      <c r="H1105" s="296"/>
      <c r="I1105" s="296"/>
      <c r="J1105" s="296"/>
      <c r="K1105" s="296"/>
      <c r="L1105" s="296"/>
      <c r="M1105" s="296"/>
      <c r="N1105" s="296"/>
      <c r="O1105" s="296"/>
      <c r="P1105" s="296"/>
      <c r="Q1105" s="296"/>
      <c r="R1105" s="296"/>
      <c r="S1105" s="296"/>
      <c r="T1105" s="296"/>
      <c r="U1105" s="296"/>
      <c r="V1105" s="296"/>
      <c r="W1105" s="296"/>
      <c r="AB1105" s="108"/>
      <c r="AC1105" s="240"/>
      <c r="AD1105" s="241"/>
      <c r="AE1105" s="242"/>
      <c r="AF1105" s="241"/>
      <c r="AG1105" s="242"/>
      <c r="AH1105" s="242"/>
      <c r="AI1105" s="245"/>
      <c r="AJ1105" s="245"/>
      <c r="AK1105" s="297"/>
      <c r="AL1105" s="245"/>
      <c r="AM1105" s="243"/>
      <c r="AN1105" s="246"/>
      <c r="AO1105" s="245"/>
      <c r="AP1105" s="246"/>
      <c r="AQ1105" s="245"/>
      <c r="AR1105" s="246"/>
      <c r="AS1105" s="243"/>
      <c r="AT1105" s="247"/>
      <c r="AU1105" s="243"/>
      <c r="AV1105" s="298"/>
    </row>
    <row r="1106" spans="1:48" x14ac:dyDescent="0.3">
      <c r="A1106" s="255" t="s">
        <v>298</v>
      </c>
      <c r="B1106" s="255"/>
      <c r="C1106" s="255"/>
      <c r="D1106" s="255"/>
      <c r="E1106" s="255"/>
      <c r="F1106" s="255"/>
      <c r="G1106" s="255"/>
      <c r="H1106" s="255"/>
      <c r="I1106" s="255"/>
      <c r="J1106" s="255"/>
      <c r="K1106" s="255"/>
    </row>
    <row r="1107" spans="1:48" x14ac:dyDescent="0.3">
      <c r="A1107" s="255" t="s">
        <v>299</v>
      </c>
      <c r="B1107" s="255"/>
      <c r="C1107" s="255"/>
      <c r="D1107" s="255"/>
      <c r="E1107" s="255"/>
      <c r="F1107" s="255"/>
      <c r="G1107" s="255"/>
      <c r="H1107" s="255"/>
      <c r="I1107" s="255"/>
      <c r="J1107" s="255"/>
      <c r="K1107" s="255"/>
    </row>
    <row r="1108" spans="1:48" x14ac:dyDescent="0.3">
      <c r="A1108" s="255" t="s">
        <v>300</v>
      </c>
      <c r="B1108" s="255"/>
      <c r="C1108" s="255"/>
      <c r="D1108" s="255"/>
      <c r="E1108" s="255"/>
      <c r="F1108" s="255"/>
      <c r="G1108" s="255"/>
      <c r="H1108" s="255"/>
      <c r="I1108" s="255"/>
      <c r="J1108" s="255"/>
      <c r="K1108" s="255"/>
    </row>
    <row r="1109" spans="1:48" x14ac:dyDescent="0.3">
      <c r="A1109" s="255" t="s">
        <v>301</v>
      </c>
      <c r="B1109" s="255"/>
      <c r="C1109" s="255"/>
      <c r="D1109" s="255"/>
      <c r="E1109" s="255"/>
      <c r="F1109" s="255"/>
      <c r="G1109" s="255"/>
      <c r="H1109" s="255"/>
      <c r="I1109" s="255"/>
      <c r="J1109" s="255"/>
      <c r="K1109" s="255"/>
    </row>
    <row r="1110" spans="1:48" ht="15" thickBot="1" x14ac:dyDescent="0.35"/>
    <row r="1111" spans="1:48" x14ac:dyDescent="0.3">
      <c r="A1111" s="452" t="s">
        <v>308</v>
      </c>
      <c r="B1111" s="454" t="s">
        <v>309</v>
      </c>
      <c r="C1111" s="454" t="s">
        <v>310</v>
      </c>
      <c r="D1111" s="454"/>
      <c r="E1111" s="454"/>
      <c r="F1111" s="454" t="s">
        <v>311</v>
      </c>
      <c r="G1111" s="446" t="s">
        <v>6</v>
      </c>
      <c r="H1111" s="446"/>
      <c r="I1111" s="446"/>
      <c r="J1111" s="446"/>
      <c r="K1111" s="446"/>
      <c r="L1111" s="446" t="s">
        <v>7</v>
      </c>
      <c r="M1111" s="446"/>
      <c r="N1111" s="446"/>
      <c r="O1111" s="446"/>
      <c r="P1111" s="446"/>
      <c r="Q1111" s="446"/>
      <c r="R1111" s="446"/>
      <c r="S1111" s="446"/>
      <c r="T1111" s="447"/>
    </row>
    <row r="1112" spans="1:48" ht="15" thickBot="1" x14ac:dyDescent="0.35">
      <c r="A1112" s="453"/>
      <c r="B1112" s="455"/>
      <c r="C1112" s="309" t="s">
        <v>312</v>
      </c>
      <c r="D1112" s="309" t="s">
        <v>313</v>
      </c>
      <c r="E1112" s="309" t="s">
        <v>314</v>
      </c>
      <c r="F1112" s="455"/>
      <c r="G1112" s="310" t="s">
        <v>8</v>
      </c>
      <c r="H1112" s="310" t="s">
        <v>9</v>
      </c>
      <c r="I1112" s="311" t="s">
        <v>10</v>
      </c>
      <c r="J1112" s="310" t="s">
        <v>11</v>
      </c>
      <c r="K1112" s="310" t="s">
        <v>12</v>
      </c>
      <c r="L1112" s="310" t="s">
        <v>13</v>
      </c>
      <c r="M1112" s="310" t="s">
        <v>14</v>
      </c>
      <c r="N1112" s="310" t="s">
        <v>15</v>
      </c>
      <c r="O1112" s="310" t="s">
        <v>16</v>
      </c>
      <c r="P1112" s="310" t="s">
        <v>17</v>
      </c>
      <c r="Q1112" s="310" t="s">
        <v>18</v>
      </c>
      <c r="R1112" s="311" t="s">
        <v>19</v>
      </c>
      <c r="S1112" s="310" t="s">
        <v>20</v>
      </c>
      <c r="T1112" s="312" t="s">
        <v>21</v>
      </c>
    </row>
    <row r="1113" spans="1:48" x14ac:dyDescent="0.3">
      <c r="A1113" s="231">
        <v>1</v>
      </c>
      <c r="B1113" s="231">
        <f>C112</f>
        <v>1757</v>
      </c>
      <c r="C1113" s="231">
        <f t="shared" ref="C1113:R1113" si="899">F112</f>
        <v>79.322999999999993</v>
      </c>
      <c r="D1113" s="231">
        <f t="shared" si="899"/>
        <v>59.061666666666667</v>
      </c>
      <c r="E1113" s="231">
        <f t="shared" si="899"/>
        <v>207.11466666666666</v>
      </c>
      <c r="F1113" s="231">
        <f t="shared" si="899"/>
        <v>1679.1299999999997</v>
      </c>
      <c r="G1113" s="231">
        <f t="shared" si="899"/>
        <v>0.56406666666666661</v>
      </c>
      <c r="H1113" s="231">
        <f t="shared" si="899"/>
        <v>0.9519333333333333</v>
      </c>
      <c r="I1113" s="231">
        <f t="shared" si="899"/>
        <v>405.57720000000006</v>
      </c>
      <c r="J1113" s="231">
        <f t="shared" si="899"/>
        <v>1.2854000000000001</v>
      </c>
      <c r="K1113" s="231">
        <f t="shared" si="899"/>
        <v>60.350566666666666</v>
      </c>
      <c r="L1113" s="231">
        <f t="shared" si="899"/>
        <v>1196.3818666666666</v>
      </c>
      <c r="M1113" s="231">
        <f t="shared" si="899"/>
        <v>3189.5306333333338</v>
      </c>
      <c r="N1113" s="231">
        <f t="shared" si="899"/>
        <v>534.32866666666655</v>
      </c>
      <c r="O1113" s="231">
        <f t="shared" si="899"/>
        <v>255.28633333333335</v>
      </c>
      <c r="P1113" s="231">
        <f t="shared" si="899"/>
        <v>999.18733333333319</v>
      </c>
      <c r="Q1113" s="231">
        <f t="shared" si="899"/>
        <v>10.2484</v>
      </c>
      <c r="R1113" s="231">
        <f t="shared" si="899"/>
        <v>362.7406666666667</v>
      </c>
      <c r="S1113" s="231">
        <f t="shared" ref="S1113:T1113" si="900">V112</f>
        <v>32.060733333333332</v>
      </c>
      <c r="T1113" s="231">
        <f t="shared" si="900"/>
        <v>1110.3153333333335</v>
      </c>
    </row>
    <row r="1114" spans="1:48" x14ac:dyDescent="0.3">
      <c r="A1114" s="17">
        <v>2</v>
      </c>
      <c r="B1114" s="17">
        <f>C233</f>
        <v>1557.3</v>
      </c>
      <c r="C1114" s="17">
        <f t="shared" ref="C1114:R1114" si="901">F233</f>
        <v>79.074000000000012</v>
      </c>
      <c r="D1114" s="17">
        <f t="shared" si="901"/>
        <v>45.080333333333336</v>
      </c>
      <c r="E1114" s="17">
        <f t="shared" si="901"/>
        <v>196.46566666666666</v>
      </c>
      <c r="F1114" s="17">
        <f t="shared" si="901"/>
        <v>1534.4406666666669</v>
      </c>
      <c r="G1114" s="17">
        <f t="shared" si="901"/>
        <v>0.62603333333333344</v>
      </c>
      <c r="H1114" s="17">
        <f t="shared" si="901"/>
        <v>3.1148333333333338</v>
      </c>
      <c r="I1114" s="17">
        <f t="shared" si="901"/>
        <v>1293.0608666666667</v>
      </c>
      <c r="J1114" s="17">
        <f t="shared" si="901"/>
        <v>1.4025000000000003</v>
      </c>
      <c r="K1114" s="17">
        <f t="shared" si="901"/>
        <v>53.760100000000001</v>
      </c>
      <c r="L1114" s="17">
        <f t="shared" si="901"/>
        <v>1169.4709333333333</v>
      </c>
      <c r="M1114" s="17">
        <f t="shared" si="901"/>
        <v>2175.7242666666666</v>
      </c>
      <c r="N1114" s="17">
        <f t="shared" si="901"/>
        <v>622.10866666666664</v>
      </c>
      <c r="O1114" s="17">
        <f t="shared" si="901"/>
        <v>172.94433333333336</v>
      </c>
      <c r="P1114" s="17">
        <f t="shared" si="901"/>
        <v>1095.9470000000001</v>
      </c>
      <c r="Q1114" s="17">
        <f t="shared" si="901"/>
        <v>13.1898</v>
      </c>
      <c r="R1114" s="17">
        <f t="shared" si="901"/>
        <v>165.89766666666665</v>
      </c>
      <c r="S1114" s="17">
        <f t="shared" ref="S1114:T1114" si="902">V233</f>
        <v>97.69380000000001</v>
      </c>
      <c r="T1114" s="17">
        <f t="shared" si="902"/>
        <v>516.48366666666675</v>
      </c>
    </row>
    <row r="1115" spans="1:48" x14ac:dyDescent="0.3">
      <c r="A1115" s="17">
        <v>3</v>
      </c>
      <c r="B1115" s="17">
        <f>C330</f>
        <v>1531</v>
      </c>
      <c r="C1115" s="17">
        <f t="shared" ref="C1115:R1115" si="903">F330</f>
        <v>54.508000000000003</v>
      </c>
      <c r="D1115" s="17">
        <f t="shared" si="903"/>
        <v>58.231333333333339</v>
      </c>
      <c r="E1115" s="17">
        <f t="shared" si="903"/>
        <v>190.32600000000002</v>
      </c>
      <c r="F1115" s="17">
        <f t="shared" si="903"/>
        <v>1503.1523333333334</v>
      </c>
      <c r="G1115" s="17">
        <f t="shared" si="903"/>
        <v>0.27839999999999998</v>
      </c>
      <c r="H1115" s="17">
        <f t="shared" si="903"/>
        <v>0.60693333333333344</v>
      </c>
      <c r="I1115" s="17">
        <f t="shared" si="903"/>
        <v>402.86410000000001</v>
      </c>
      <c r="J1115" s="17">
        <f t="shared" si="903"/>
        <v>1.7698333333333334</v>
      </c>
      <c r="K1115" s="17">
        <f t="shared" si="903"/>
        <v>14.710599999999998</v>
      </c>
      <c r="L1115" s="17">
        <f t="shared" si="903"/>
        <v>940.06553333333318</v>
      </c>
      <c r="M1115" s="17">
        <f t="shared" si="903"/>
        <v>825.92293333333328</v>
      </c>
      <c r="N1115" s="17">
        <f t="shared" si="903"/>
        <v>296.02766666666668</v>
      </c>
      <c r="O1115" s="17">
        <f t="shared" si="903"/>
        <v>84.039666666666676</v>
      </c>
      <c r="P1115" s="17">
        <f t="shared" si="903"/>
        <v>507.37766666666664</v>
      </c>
      <c r="Q1115" s="17">
        <f t="shared" si="903"/>
        <v>5.9324666666666666</v>
      </c>
      <c r="R1115" s="17">
        <f t="shared" si="903"/>
        <v>140.72399999999999</v>
      </c>
      <c r="S1115" s="17">
        <f t="shared" ref="S1115:T1115" si="904">V330</f>
        <v>25.062633333333334</v>
      </c>
      <c r="T1115" s="17">
        <f t="shared" si="904"/>
        <v>166.54633333333334</v>
      </c>
    </row>
    <row r="1116" spans="1:48" x14ac:dyDescent="0.3">
      <c r="A1116" s="17">
        <v>4</v>
      </c>
      <c r="B1116" s="17">
        <f>C423</f>
        <v>1490</v>
      </c>
      <c r="C1116" s="17">
        <f t="shared" ref="C1116:R1116" si="905">F423</f>
        <v>82.11633333333333</v>
      </c>
      <c r="D1116" s="17">
        <f t="shared" si="905"/>
        <v>48.38366666666667</v>
      </c>
      <c r="E1116" s="17">
        <f t="shared" si="905"/>
        <v>180.72333333333336</v>
      </c>
      <c r="F1116" s="17">
        <f t="shared" si="905"/>
        <v>1500.7043333333334</v>
      </c>
      <c r="G1116" s="17">
        <f t="shared" si="905"/>
        <v>0.34986666666666666</v>
      </c>
      <c r="H1116" s="17">
        <f t="shared" si="905"/>
        <v>0.53823333333333334</v>
      </c>
      <c r="I1116" s="17">
        <f t="shared" si="905"/>
        <v>833.24593333333337</v>
      </c>
      <c r="J1116" s="17">
        <f t="shared" si="905"/>
        <v>0.30569999999999997</v>
      </c>
      <c r="K1116" s="17">
        <f t="shared" si="905"/>
        <v>19.290033333333334</v>
      </c>
      <c r="L1116" s="17">
        <f t="shared" si="905"/>
        <v>790.64886666666666</v>
      </c>
      <c r="M1116" s="17">
        <f t="shared" si="905"/>
        <v>1045.0462666666667</v>
      </c>
      <c r="N1116" s="17">
        <f t="shared" si="905"/>
        <v>351.96733333333333</v>
      </c>
      <c r="O1116" s="17">
        <f t="shared" si="905"/>
        <v>188.28833333333333</v>
      </c>
      <c r="P1116" s="17">
        <f t="shared" si="905"/>
        <v>679.02533333333326</v>
      </c>
      <c r="Q1116" s="17">
        <f t="shared" si="905"/>
        <v>5.0881666666666661</v>
      </c>
      <c r="R1116" s="17">
        <f t="shared" si="905"/>
        <v>117.08666666666666</v>
      </c>
      <c r="S1116" s="17">
        <f t="shared" ref="S1116:T1116" si="906">V423</f>
        <v>64.574066666666667</v>
      </c>
      <c r="T1116" s="17">
        <f t="shared" si="906"/>
        <v>253.46766666666667</v>
      </c>
    </row>
    <row r="1117" spans="1:48" x14ac:dyDescent="0.3">
      <c r="A1117" s="17">
        <v>5</v>
      </c>
      <c r="B1117" s="17">
        <f>C529</f>
        <v>1665.3</v>
      </c>
      <c r="C1117" s="17">
        <f t="shared" ref="C1117:R1117" si="907">F529</f>
        <v>43.147666666666666</v>
      </c>
      <c r="D1117" s="17">
        <f t="shared" si="907"/>
        <v>52.28</v>
      </c>
      <c r="E1117" s="17">
        <f t="shared" si="907"/>
        <v>167.78</v>
      </c>
      <c r="F1117" s="17">
        <f t="shared" si="907"/>
        <v>1319.6846666666665</v>
      </c>
      <c r="G1117" s="17">
        <f t="shared" si="907"/>
        <v>0.31203333333333333</v>
      </c>
      <c r="H1117" s="17">
        <f t="shared" si="907"/>
        <v>0.52033333333333331</v>
      </c>
      <c r="I1117" s="17">
        <f t="shared" si="907"/>
        <v>441.06316666666669</v>
      </c>
      <c r="J1117" s="17">
        <f t="shared" si="907"/>
        <v>1.1623333333333334</v>
      </c>
      <c r="K1117" s="17">
        <f t="shared" si="907"/>
        <v>34.296566666666664</v>
      </c>
      <c r="L1117" s="17">
        <f t="shared" si="907"/>
        <v>1113.4852666666668</v>
      </c>
      <c r="M1117" s="17">
        <f t="shared" si="907"/>
        <v>1500.4511333333332</v>
      </c>
      <c r="N1117" s="17">
        <f t="shared" si="907"/>
        <v>326.32166666666666</v>
      </c>
      <c r="O1117" s="17">
        <f t="shared" si="907"/>
        <v>115.505</v>
      </c>
      <c r="P1117" s="17">
        <f t="shared" si="907"/>
        <v>554.96966666666663</v>
      </c>
      <c r="Q1117" s="17">
        <f t="shared" si="907"/>
        <v>6.8388</v>
      </c>
      <c r="R1117" s="17">
        <f t="shared" si="907"/>
        <v>115.73066666666668</v>
      </c>
      <c r="S1117" s="17">
        <f t="shared" ref="S1117:T1117" si="908">V529</f>
        <v>18.727433333333334</v>
      </c>
      <c r="T1117" s="17">
        <f t="shared" si="908"/>
        <v>196.45133333333334</v>
      </c>
    </row>
    <row r="1118" spans="1:48" x14ac:dyDescent="0.3">
      <c r="A1118" s="17">
        <v>6</v>
      </c>
      <c r="B1118" s="17">
        <f>C634</f>
        <v>1608</v>
      </c>
      <c r="C1118" s="17">
        <f t="shared" ref="C1118:R1118" si="909">F634</f>
        <v>66.045666666666662</v>
      </c>
      <c r="D1118" s="17">
        <f t="shared" si="909"/>
        <v>59.783333333333324</v>
      </c>
      <c r="E1118" s="17">
        <f t="shared" si="909"/>
        <v>305.56233333333336</v>
      </c>
      <c r="F1118" s="17">
        <f t="shared" si="909"/>
        <v>1794.7376666666664</v>
      </c>
      <c r="G1118" s="17">
        <f t="shared" si="909"/>
        <v>1.1413333333333333</v>
      </c>
      <c r="H1118" s="17">
        <f t="shared" si="909"/>
        <v>1.2828333333333333</v>
      </c>
      <c r="I1118" s="17">
        <f t="shared" si="909"/>
        <v>362.46213333333333</v>
      </c>
      <c r="J1118" s="17">
        <f t="shared" si="909"/>
        <v>2.2081666666666666</v>
      </c>
      <c r="K1118" s="17">
        <f t="shared" si="909"/>
        <v>97.164200000000008</v>
      </c>
      <c r="L1118" s="17">
        <f t="shared" si="909"/>
        <v>1205.3802000000001</v>
      </c>
      <c r="M1118" s="17">
        <f t="shared" si="909"/>
        <v>5703.1472000000003</v>
      </c>
      <c r="N1118" s="17">
        <f t="shared" si="909"/>
        <v>522.34933333333333</v>
      </c>
      <c r="O1118" s="17">
        <f t="shared" si="909"/>
        <v>338.91133333333335</v>
      </c>
      <c r="P1118" s="17">
        <f t="shared" si="909"/>
        <v>1224.6233333333334</v>
      </c>
      <c r="Q1118" s="17">
        <f t="shared" si="909"/>
        <v>13.625133333333334</v>
      </c>
      <c r="R1118" s="17">
        <f t="shared" si="909"/>
        <v>335.30566666666664</v>
      </c>
      <c r="S1118" s="17">
        <f t="shared" ref="S1118:T1118" si="910">V634</f>
        <v>45.386600000000001</v>
      </c>
      <c r="T1118" s="17">
        <f t="shared" si="910"/>
        <v>1059.7603333333334</v>
      </c>
    </row>
    <row r="1119" spans="1:48" x14ac:dyDescent="0.3">
      <c r="A1119" s="17">
        <v>7</v>
      </c>
      <c r="B1119" s="17">
        <f>ясли!C741</f>
        <v>1640.3</v>
      </c>
      <c r="C1119" s="17">
        <f>ясли!F741</f>
        <v>87.07</v>
      </c>
      <c r="D1119" s="17">
        <f>ясли!G741</f>
        <v>52.344666666666669</v>
      </c>
      <c r="E1119" s="17">
        <f>ясли!H741</f>
        <v>181.29199999999997</v>
      </c>
      <c r="F1119" s="17">
        <f>ясли!I741</f>
        <v>1452.2223333333334</v>
      </c>
      <c r="G1119" s="17">
        <f>ясли!J741</f>
        <v>0.52016666666666667</v>
      </c>
      <c r="H1119" s="17">
        <f>ясли!K741</f>
        <v>2.3129</v>
      </c>
      <c r="I1119" s="17">
        <f>ясли!L741</f>
        <v>5744.3476666666656</v>
      </c>
      <c r="J1119" s="17">
        <f>ясли!M741</f>
        <v>0.5598333333333334</v>
      </c>
      <c r="K1119" s="17">
        <f>ясли!N741</f>
        <v>35.281433333333332</v>
      </c>
      <c r="L1119" s="17">
        <f>ясли!O741</f>
        <v>1330.415</v>
      </c>
      <c r="M1119" s="17">
        <f>ясли!P741</f>
        <v>1000.1753333333334</v>
      </c>
      <c r="N1119" s="17">
        <f>ясли!Q741</f>
        <v>455.5916666666667</v>
      </c>
      <c r="O1119" s="17">
        <f>ясли!R741</f>
        <v>156.31</v>
      </c>
      <c r="P1119" s="17">
        <f>ясли!S741</f>
        <v>792.17833333333328</v>
      </c>
      <c r="Q1119" s="17">
        <f>ясли!T741</f>
        <v>10.825333333333333</v>
      </c>
      <c r="R1119" s="17">
        <f>ясли!U741</f>
        <v>173.95333333333332</v>
      </c>
      <c r="S1119" s="17">
        <f>ясли!V741</f>
        <v>56.707333333333331</v>
      </c>
      <c r="T1119" s="17">
        <f>ясли!W741</f>
        <v>348.20166666666665</v>
      </c>
    </row>
    <row r="1120" spans="1:48" x14ac:dyDescent="0.3">
      <c r="A1120" s="17">
        <v>8</v>
      </c>
      <c r="B1120" s="17">
        <f>C848</f>
        <v>1519</v>
      </c>
      <c r="C1120" s="17">
        <f t="shared" ref="C1120:R1120" si="911">F848</f>
        <v>58.375</v>
      </c>
      <c r="D1120" s="17">
        <f t="shared" si="911"/>
        <v>49.089000000000006</v>
      </c>
      <c r="E1120" s="17">
        <f t="shared" si="911"/>
        <v>182.53300000000002</v>
      </c>
      <c r="F1120" s="17">
        <f t="shared" si="911"/>
        <v>1426.9473333333333</v>
      </c>
      <c r="G1120" s="17">
        <f t="shared" si="911"/>
        <v>0.35296666666666665</v>
      </c>
      <c r="H1120" s="17">
        <f t="shared" si="911"/>
        <v>0.60030000000000006</v>
      </c>
      <c r="I1120" s="17">
        <f t="shared" si="911"/>
        <v>448.10829999999999</v>
      </c>
      <c r="J1120" s="17">
        <f t="shared" si="911"/>
        <v>1.1830000000000003</v>
      </c>
      <c r="K1120" s="17">
        <f t="shared" si="911"/>
        <v>49.982199999999999</v>
      </c>
      <c r="L1120" s="17">
        <f t="shared" si="911"/>
        <v>782.52066666666667</v>
      </c>
      <c r="M1120" s="17">
        <f t="shared" si="911"/>
        <v>1535.6151666666667</v>
      </c>
      <c r="N1120" s="17">
        <f t="shared" si="911"/>
        <v>320.59800000000001</v>
      </c>
      <c r="O1120" s="17">
        <f t="shared" si="911"/>
        <v>176.28733333333335</v>
      </c>
      <c r="P1120" s="17">
        <f t="shared" si="911"/>
        <v>583.77</v>
      </c>
      <c r="Q1120" s="17">
        <f t="shared" si="911"/>
        <v>8.701666666666668</v>
      </c>
      <c r="R1120" s="17">
        <f t="shared" si="911"/>
        <v>120.46466666666667</v>
      </c>
      <c r="S1120" s="17">
        <f t="shared" ref="S1120:T1120" si="912">V848</f>
        <v>20.093233333333337</v>
      </c>
      <c r="T1120" s="17">
        <f t="shared" si="912"/>
        <v>189.38433333333333</v>
      </c>
    </row>
    <row r="1121" spans="1:20" x14ac:dyDescent="0.3">
      <c r="A1121" s="17">
        <v>9</v>
      </c>
      <c r="B1121" s="17">
        <f>C950</f>
        <v>1723</v>
      </c>
      <c r="C1121" s="17">
        <f t="shared" ref="C1121:R1121" si="913">F950</f>
        <v>73.478666666666669</v>
      </c>
      <c r="D1121" s="17">
        <f t="shared" si="913"/>
        <v>42.927666666666667</v>
      </c>
      <c r="E1121" s="17">
        <f t="shared" si="913"/>
        <v>192.322</v>
      </c>
      <c r="F1121" s="17">
        <f t="shared" si="913"/>
        <v>1454.4506666666668</v>
      </c>
      <c r="G1121" s="17">
        <f t="shared" si="913"/>
        <v>0.47923333333333329</v>
      </c>
      <c r="H1121" s="17">
        <f t="shared" si="913"/>
        <v>0.73423333333333329</v>
      </c>
      <c r="I1121" s="17">
        <f t="shared" si="913"/>
        <v>279.70246666666668</v>
      </c>
      <c r="J1121" s="17">
        <f t="shared" si="913"/>
        <v>1.0650000000000002</v>
      </c>
      <c r="K1121" s="17">
        <f t="shared" si="913"/>
        <v>28.222933333333334</v>
      </c>
      <c r="L1121" s="17">
        <f t="shared" si="913"/>
        <v>1290.1300666666666</v>
      </c>
      <c r="M1121" s="17">
        <f t="shared" si="913"/>
        <v>2404.5032000000001</v>
      </c>
      <c r="N1121" s="17">
        <f t="shared" si="913"/>
        <v>448.14033333333339</v>
      </c>
      <c r="O1121" s="17">
        <f t="shared" si="913"/>
        <v>269.83966666666669</v>
      </c>
      <c r="P1121" s="17">
        <f t="shared" si="913"/>
        <v>870.25466666666659</v>
      </c>
      <c r="Q1121" s="17">
        <f t="shared" si="913"/>
        <v>7.2779999999999996</v>
      </c>
      <c r="R1121" s="17">
        <f t="shared" si="913"/>
        <v>356.25299999999993</v>
      </c>
      <c r="S1121" s="17">
        <f t="shared" ref="S1121:T1121" si="914">V950</f>
        <v>53.975766666666665</v>
      </c>
      <c r="T1121" s="17">
        <f t="shared" si="914"/>
        <v>1133.5116666666668</v>
      </c>
    </row>
    <row r="1122" spans="1:20" ht="15" thickBot="1" x14ac:dyDescent="0.35">
      <c r="A1122" s="68">
        <v>10</v>
      </c>
      <c r="B1122" s="68">
        <f>C1065</f>
        <v>1538</v>
      </c>
      <c r="C1122" s="68">
        <f t="shared" ref="C1122:R1122" si="915">F1065</f>
        <v>50.776999999999994</v>
      </c>
      <c r="D1122" s="68">
        <f t="shared" si="915"/>
        <v>51.103333333333339</v>
      </c>
      <c r="E1122" s="68">
        <f t="shared" si="915"/>
        <v>165.56833333333333</v>
      </c>
      <c r="F1122" s="68">
        <f t="shared" si="915"/>
        <v>1326.8816666666669</v>
      </c>
      <c r="G1122" s="68">
        <f t="shared" si="915"/>
        <v>0.33133333333333331</v>
      </c>
      <c r="H1122" s="68">
        <f t="shared" si="915"/>
        <v>0.75086666666666657</v>
      </c>
      <c r="I1122" s="68">
        <f t="shared" si="915"/>
        <v>480.1060333333333</v>
      </c>
      <c r="J1122" s="68">
        <f t="shared" si="915"/>
        <v>1.8343333333333334</v>
      </c>
      <c r="K1122" s="68">
        <f t="shared" si="915"/>
        <v>45.194366666666667</v>
      </c>
      <c r="L1122" s="68">
        <f t="shared" si="915"/>
        <v>902.70553333333328</v>
      </c>
      <c r="M1122" s="68">
        <f t="shared" si="915"/>
        <v>1501.5355333333332</v>
      </c>
      <c r="N1122" s="68">
        <f t="shared" si="915"/>
        <v>366.70166666666671</v>
      </c>
      <c r="O1122" s="68">
        <f t="shared" si="915"/>
        <v>128.11033333333336</v>
      </c>
      <c r="P1122" s="68">
        <f t="shared" si="915"/>
        <v>578.74133333333339</v>
      </c>
      <c r="Q1122" s="68">
        <f t="shared" si="915"/>
        <v>7.8654999999999999</v>
      </c>
      <c r="R1122" s="68">
        <f t="shared" si="915"/>
        <v>126.37066666666666</v>
      </c>
      <c r="S1122" s="68">
        <f t="shared" ref="S1122:T1122" si="916">V1065</f>
        <v>29.020199999999999</v>
      </c>
      <c r="T1122" s="68">
        <f t="shared" si="916"/>
        <v>199.96100000000001</v>
      </c>
    </row>
    <row r="1123" spans="1:20" x14ac:dyDescent="0.3">
      <c r="A1123" s="314" t="s">
        <v>321</v>
      </c>
      <c r="B1123" s="315">
        <f>B1113+B1114+B1115+B1117+B1118+B1119+B1120+B1121+B1122</f>
        <v>14538.9</v>
      </c>
      <c r="C1123" s="315">
        <f t="shared" ref="C1123:T1123" si="917">C1113+C1114+C1115+C1117+C1118+C1119+C1120+C1121+C1122</f>
        <v>591.79899999999998</v>
      </c>
      <c r="D1123" s="315">
        <f t="shared" si="917"/>
        <v>469.90133333333335</v>
      </c>
      <c r="E1123" s="315">
        <f t="shared" si="917"/>
        <v>1788.9640000000002</v>
      </c>
      <c r="F1123" s="315">
        <f t="shared" si="917"/>
        <v>13491.647333333332</v>
      </c>
      <c r="G1123" s="315">
        <f t="shared" si="917"/>
        <v>4.6055666666666673</v>
      </c>
      <c r="H1123" s="315">
        <f t="shared" si="917"/>
        <v>10.875166666666669</v>
      </c>
      <c r="I1123" s="315">
        <f t="shared" si="917"/>
        <v>9857.2919333333339</v>
      </c>
      <c r="J1123" s="315">
        <f t="shared" si="917"/>
        <v>12.4704</v>
      </c>
      <c r="K1123" s="315">
        <f t="shared" si="917"/>
        <v>418.96296666666666</v>
      </c>
      <c r="L1123" s="315">
        <f t="shared" si="917"/>
        <v>9930.5550666666659</v>
      </c>
      <c r="M1123" s="315">
        <f t="shared" si="917"/>
        <v>19836.605399999997</v>
      </c>
      <c r="N1123" s="315">
        <f t="shared" si="917"/>
        <v>3892.1676666666667</v>
      </c>
      <c r="O1123" s="315">
        <f t="shared" si="917"/>
        <v>1697.2340000000002</v>
      </c>
      <c r="P1123" s="315">
        <f t="shared" si="917"/>
        <v>7207.0493333333334</v>
      </c>
      <c r="Q1123" s="315">
        <f t="shared" si="917"/>
        <v>84.505100000000013</v>
      </c>
      <c r="R1123" s="315">
        <f t="shared" si="917"/>
        <v>1897.4403333333332</v>
      </c>
      <c r="S1123" s="315">
        <f t="shared" si="917"/>
        <v>378.72773333333333</v>
      </c>
      <c r="T1123" s="315">
        <f t="shared" si="917"/>
        <v>4920.6156666666675</v>
      </c>
    </row>
    <row r="1124" spans="1:20" ht="28.8" x14ac:dyDescent="0.3">
      <c r="A1124" s="316" t="s">
        <v>315</v>
      </c>
      <c r="B1124" s="17">
        <f>B1123/10</f>
        <v>1453.8899999999999</v>
      </c>
      <c r="C1124" s="17">
        <f t="shared" ref="C1124:T1124" si="918">C1123/10</f>
        <v>59.179899999999996</v>
      </c>
      <c r="D1124" s="17">
        <f t="shared" si="918"/>
        <v>46.990133333333333</v>
      </c>
      <c r="E1124" s="17">
        <f t="shared" si="918"/>
        <v>178.89640000000003</v>
      </c>
      <c r="F1124" s="17">
        <f t="shared" si="918"/>
        <v>1349.1647333333333</v>
      </c>
      <c r="G1124" s="17">
        <f t="shared" si="918"/>
        <v>0.46055666666666673</v>
      </c>
      <c r="H1124" s="17">
        <f t="shared" si="918"/>
        <v>1.0875166666666669</v>
      </c>
      <c r="I1124" s="17">
        <f t="shared" si="918"/>
        <v>985.72919333333334</v>
      </c>
      <c r="J1124" s="17">
        <f t="shared" si="918"/>
        <v>1.2470399999999999</v>
      </c>
      <c r="K1124" s="17">
        <f t="shared" si="918"/>
        <v>41.896296666666665</v>
      </c>
      <c r="L1124" s="17">
        <f t="shared" si="918"/>
        <v>993.05550666666659</v>
      </c>
      <c r="M1124" s="17">
        <f t="shared" si="918"/>
        <v>1983.6605399999996</v>
      </c>
      <c r="N1124" s="17">
        <f t="shared" si="918"/>
        <v>389.21676666666667</v>
      </c>
      <c r="O1124" s="17">
        <f t="shared" si="918"/>
        <v>169.72340000000003</v>
      </c>
      <c r="P1124" s="17">
        <f t="shared" si="918"/>
        <v>720.70493333333332</v>
      </c>
      <c r="Q1124" s="17">
        <f t="shared" si="918"/>
        <v>8.4505100000000013</v>
      </c>
      <c r="R1124" s="17">
        <f t="shared" si="918"/>
        <v>189.74403333333333</v>
      </c>
      <c r="S1124" s="17">
        <f t="shared" si="918"/>
        <v>37.872773333333335</v>
      </c>
      <c r="T1124" s="17">
        <f t="shared" si="918"/>
        <v>492.06156666666675</v>
      </c>
    </row>
  </sheetData>
  <autoFilter ref="A1:Y1065" xr:uid="{00000000-0009-0000-0000-000046000000}"/>
  <mergeCells count="28">
    <mergeCell ref="L1111:T1111"/>
    <mergeCell ref="C2:C3"/>
    <mergeCell ref="B2:B3"/>
    <mergeCell ref="A2:A3"/>
    <mergeCell ref="I2:I3"/>
    <mergeCell ref="F2:F3"/>
    <mergeCell ref="H2:H3"/>
    <mergeCell ref="G2:G3"/>
    <mergeCell ref="J2:N2"/>
    <mergeCell ref="O2:W2"/>
    <mergeCell ref="D2:E2"/>
    <mergeCell ref="A1111:A1112"/>
    <mergeCell ref="B1111:B1112"/>
    <mergeCell ref="C1111:E1111"/>
    <mergeCell ref="F1111:F1112"/>
    <mergeCell ref="G1111:K1111"/>
    <mergeCell ref="X2:X3"/>
    <mergeCell ref="Y2:Y3"/>
    <mergeCell ref="AA2:AA3"/>
    <mergeCell ref="AW2:AW3"/>
    <mergeCell ref="AH2:AH3"/>
    <mergeCell ref="AI2:AM2"/>
    <mergeCell ref="AN2:AV2"/>
    <mergeCell ref="AB2:AB3"/>
    <mergeCell ref="AC2:AD2"/>
    <mergeCell ref="AE2:AE3"/>
    <mergeCell ref="AF2:AF3"/>
    <mergeCell ref="AG2:AG3"/>
  </mergeCells>
  <pageMargins left="0.70866141732283472" right="0.70866141732283472" top="0.74803149606299213" bottom="0.74803149606299213" header="0.31496062992125984" footer="0.31496062992125984"/>
  <pageSetup paperSize="9" scale="26" orientation="landscape" horizontalDpi="180" verticalDpi="180" r:id="rId1"/>
  <rowBreaks count="10" manualBreakCount="10">
    <brk id="113" max="16383" man="1"/>
    <brk id="233" max="16383" man="1"/>
    <brk id="330" max="16383" man="1"/>
    <brk id="423" max="16383" man="1"/>
    <brk id="529" max="16383" man="1"/>
    <brk id="634" max="16383" man="1"/>
    <brk id="741" max="16383" man="1"/>
    <brk id="848" max="16383" man="1"/>
    <brk id="950" max="16383" man="1"/>
    <brk id="1065" max="16383" man="1"/>
  </rowBreaks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Лист40"/>
  <dimension ref="A1:BR1192"/>
  <sheetViews>
    <sheetView view="pageBreakPreview" topLeftCell="A299" zoomScale="75" zoomScaleNormal="80" zoomScaleSheetLayoutView="75" workbookViewId="0">
      <selection activeCell="A171" sqref="A171:XFD175"/>
    </sheetView>
  </sheetViews>
  <sheetFormatPr defaultRowHeight="15.6" x14ac:dyDescent="0.3"/>
  <cols>
    <col min="1" max="1" width="35.44140625" style="326" customWidth="1"/>
    <col min="2" max="2" width="17.6640625" style="201" customWidth="1"/>
    <col min="3" max="3" width="9.5546875" style="327" customWidth="1"/>
    <col min="4" max="4" width="10.33203125" style="404" bestFit="1" customWidth="1"/>
    <col min="5" max="5" width="9.109375" style="404"/>
    <col min="6" max="8" width="8.88671875" style="404" customWidth="1"/>
    <col min="9" max="9" width="10" style="404" customWidth="1"/>
    <col min="10" max="15" width="8.88671875" style="201" hidden="1" customWidth="1"/>
    <col min="16" max="16" width="10" style="201" hidden="1" customWidth="1"/>
    <col min="17" max="23" width="8.88671875" style="201" hidden="1" customWidth="1"/>
    <col min="24" max="24" width="15.109375" style="391" customWidth="1"/>
    <col min="25" max="25" width="10.88671875" style="391" customWidth="1"/>
    <col min="26" max="26" width="10.88671875" customWidth="1"/>
    <col min="28" max="28" width="15.5546875" customWidth="1"/>
    <col min="31" max="33" width="4.6640625" customWidth="1"/>
    <col min="34" max="34" width="7.44140625" customWidth="1"/>
    <col min="35" max="48" width="4.6640625" customWidth="1"/>
    <col min="49" max="49" width="13.33203125" customWidth="1"/>
  </cols>
  <sheetData>
    <row r="1" spans="1:49" ht="14.4" x14ac:dyDescent="0.3">
      <c r="A1" s="456" t="s">
        <v>320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  <c r="X1" s="456"/>
      <c r="Y1" s="456"/>
    </row>
    <row r="2" spans="1:49" ht="14.4" x14ac:dyDescent="0.3">
      <c r="A2" s="456" t="s">
        <v>329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6"/>
      <c r="U2" s="456"/>
      <c r="V2" s="456"/>
      <c r="W2" s="456"/>
      <c r="X2" s="456"/>
      <c r="Y2" s="456"/>
    </row>
    <row r="3" spans="1:49" ht="14.4" x14ac:dyDescent="0.3">
      <c r="A3" s="456" t="s">
        <v>324</v>
      </c>
      <c r="B3" s="456"/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</row>
    <row r="4" spans="1:49" ht="14.4" x14ac:dyDescent="0.3">
      <c r="A4" s="456" t="s">
        <v>325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6"/>
      <c r="R4" s="456"/>
      <c r="S4" s="456"/>
      <c r="T4" s="456"/>
      <c r="U4" s="456"/>
      <c r="V4" s="456"/>
      <c r="W4" s="456"/>
      <c r="X4" s="456"/>
      <c r="Y4" s="456"/>
    </row>
    <row r="5" spans="1:49" x14ac:dyDescent="0.3">
      <c r="AA5" t="s">
        <v>30</v>
      </c>
    </row>
    <row r="6" spans="1:49" ht="15" customHeight="1" x14ac:dyDescent="0.3">
      <c r="A6" s="462" t="s">
        <v>26</v>
      </c>
      <c r="B6" s="463" t="s">
        <v>2</v>
      </c>
      <c r="C6" s="464" t="s">
        <v>1</v>
      </c>
      <c r="D6" s="465" t="s">
        <v>330</v>
      </c>
      <c r="E6" s="465"/>
      <c r="F6" s="466" t="s">
        <v>22</v>
      </c>
      <c r="G6" s="466" t="s">
        <v>23</v>
      </c>
      <c r="H6" s="466" t="s">
        <v>24</v>
      </c>
      <c r="I6" s="466" t="s">
        <v>25</v>
      </c>
      <c r="J6" s="467" t="s">
        <v>6</v>
      </c>
      <c r="K6" s="467"/>
      <c r="L6" s="467"/>
      <c r="M6" s="467"/>
      <c r="N6" s="467"/>
      <c r="O6" s="467" t="s">
        <v>7</v>
      </c>
      <c r="P6" s="467"/>
      <c r="Q6" s="467"/>
      <c r="R6" s="467"/>
      <c r="S6" s="467"/>
      <c r="T6" s="467"/>
      <c r="U6" s="467"/>
      <c r="V6" s="467"/>
      <c r="W6" s="467"/>
      <c r="X6" s="457" t="s">
        <v>28</v>
      </c>
      <c r="Y6" s="457" t="s">
        <v>41</v>
      </c>
      <c r="Z6" s="52"/>
      <c r="AA6" s="436" t="s">
        <v>26</v>
      </c>
      <c r="AB6" s="442" t="s">
        <v>2</v>
      </c>
      <c r="AC6" s="444" t="s">
        <v>3</v>
      </c>
      <c r="AD6" s="445"/>
      <c r="AE6" s="437" t="s">
        <v>22</v>
      </c>
      <c r="AF6" s="437" t="s">
        <v>23</v>
      </c>
      <c r="AG6" s="437" t="s">
        <v>24</v>
      </c>
      <c r="AH6" s="437" t="s">
        <v>25</v>
      </c>
      <c r="AI6" s="439" t="s">
        <v>6</v>
      </c>
      <c r="AJ6" s="440"/>
      <c r="AK6" s="440"/>
      <c r="AL6" s="440"/>
      <c r="AM6" s="440"/>
      <c r="AN6" s="439" t="s">
        <v>7</v>
      </c>
      <c r="AO6" s="440"/>
      <c r="AP6" s="440"/>
      <c r="AQ6" s="440"/>
      <c r="AR6" s="440"/>
      <c r="AS6" s="440"/>
      <c r="AT6" s="440"/>
      <c r="AU6" s="440"/>
      <c r="AV6" s="441"/>
      <c r="AW6" s="436" t="s">
        <v>31</v>
      </c>
    </row>
    <row r="7" spans="1:49" ht="15" customHeight="1" x14ac:dyDescent="0.3">
      <c r="A7" s="462"/>
      <c r="B7" s="463"/>
      <c r="C7" s="464"/>
      <c r="D7" s="405" t="s">
        <v>331</v>
      </c>
      <c r="E7" s="405" t="s">
        <v>332</v>
      </c>
      <c r="F7" s="466"/>
      <c r="G7" s="466"/>
      <c r="H7" s="466"/>
      <c r="I7" s="466"/>
      <c r="J7" s="374" t="s">
        <v>8</v>
      </c>
      <c r="K7" s="374" t="s">
        <v>9</v>
      </c>
      <c r="L7" s="375" t="s">
        <v>10</v>
      </c>
      <c r="M7" s="374" t="s">
        <v>11</v>
      </c>
      <c r="N7" s="374" t="s">
        <v>12</v>
      </c>
      <c r="O7" s="374" t="s">
        <v>13</v>
      </c>
      <c r="P7" s="374" t="s">
        <v>14</v>
      </c>
      <c r="Q7" s="374" t="s">
        <v>15</v>
      </c>
      <c r="R7" s="374" t="s">
        <v>16</v>
      </c>
      <c r="S7" s="374" t="s">
        <v>17</v>
      </c>
      <c r="T7" s="374" t="s">
        <v>18</v>
      </c>
      <c r="U7" s="375" t="s">
        <v>19</v>
      </c>
      <c r="V7" s="374" t="s">
        <v>20</v>
      </c>
      <c r="W7" s="375" t="s">
        <v>21</v>
      </c>
      <c r="X7" s="458"/>
      <c r="Y7" s="457"/>
      <c r="Z7" s="52"/>
      <c r="AA7" s="436"/>
      <c r="AB7" s="443"/>
      <c r="AC7" s="2" t="s">
        <v>4</v>
      </c>
      <c r="AD7" s="2" t="s">
        <v>5</v>
      </c>
      <c r="AE7" s="438"/>
      <c r="AF7" s="438"/>
      <c r="AG7" s="438"/>
      <c r="AH7" s="438"/>
      <c r="AI7" s="2" t="s">
        <v>8</v>
      </c>
      <c r="AJ7" s="2" t="s">
        <v>9</v>
      </c>
      <c r="AK7" s="1" t="s">
        <v>10</v>
      </c>
      <c r="AL7" s="2" t="s">
        <v>11</v>
      </c>
      <c r="AM7" s="2" t="s">
        <v>12</v>
      </c>
      <c r="AN7" s="2" t="s">
        <v>13</v>
      </c>
      <c r="AO7" s="2" t="s">
        <v>14</v>
      </c>
      <c r="AP7" s="2" t="s">
        <v>15</v>
      </c>
      <c r="AQ7" s="2" t="s">
        <v>16</v>
      </c>
      <c r="AR7" s="2" t="s">
        <v>17</v>
      </c>
      <c r="AS7" s="2" t="s">
        <v>18</v>
      </c>
      <c r="AT7" s="1" t="s">
        <v>19</v>
      </c>
      <c r="AU7" s="2" t="s">
        <v>20</v>
      </c>
      <c r="AV7" s="1" t="s">
        <v>21</v>
      </c>
      <c r="AW7" s="436"/>
    </row>
    <row r="8" spans="1:49" x14ac:dyDescent="0.3">
      <c r="A8" s="459" t="s">
        <v>27</v>
      </c>
      <c r="B8" s="460"/>
      <c r="C8" s="460"/>
      <c r="D8" s="460"/>
      <c r="E8" s="460"/>
      <c r="F8" s="460"/>
      <c r="G8" s="460"/>
      <c r="H8" s="460"/>
      <c r="I8" s="460"/>
      <c r="J8" s="460"/>
      <c r="K8" s="460"/>
      <c r="L8" s="460"/>
      <c r="M8" s="460"/>
      <c r="N8" s="460"/>
      <c r="O8" s="460"/>
      <c r="P8" s="460"/>
      <c r="Q8" s="460"/>
      <c r="R8" s="460"/>
      <c r="S8" s="460"/>
      <c r="T8" s="460"/>
      <c r="U8" s="460"/>
      <c r="V8" s="460"/>
      <c r="W8" s="460"/>
      <c r="X8" s="460"/>
      <c r="Y8" s="461"/>
      <c r="AA8" s="17"/>
    </row>
    <row r="9" spans="1:49" x14ac:dyDescent="0.3">
      <c r="A9" s="459" t="s">
        <v>124</v>
      </c>
      <c r="B9" s="460"/>
      <c r="C9" s="460"/>
      <c r="D9" s="460"/>
      <c r="E9" s="460"/>
      <c r="F9" s="460"/>
      <c r="G9" s="460"/>
      <c r="H9" s="460"/>
      <c r="I9" s="460"/>
      <c r="J9" s="460"/>
      <c r="K9" s="460"/>
      <c r="L9" s="460"/>
      <c r="M9" s="460"/>
      <c r="N9" s="460"/>
      <c r="O9" s="460"/>
      <c r="P9" s="460"/>
      <c r="Q9" s="460"/>
      <c r="R9" s="460"/>
      <c r="S9" s="460"/>
      <c r="T9" s="460"/>
      <c r="U9" s="460"/>
      <c r="V9" s="460"/>
      <c r="W9" s="460"/>
      <c r="X9" s="460"/>
      <c r="Y9" s="461"/>
      <c r="AA9" s="17"/>
    </row>
    <row r="10" spans="1:49" x14ac:dyDescent="0.3">
      <c r="A10" s="319" t="s">
        <v>0</v>
      </c>
      <c r="B10" s="199"/>
      <c r="C10" s="328"/>
      <c r="D10" s="406"/>
      <c r="E10" s="406"/>
      <c r="F10" s="406"/>
      <c r="G10" s="406"/>
      <c r="H10" s="406"/>
      <c r="I10" s="406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392"/>
      <c r="Y10" s="392"/>
      <c r="AA10" s="17"/>
    </row>
    <row r="11" spans="1:49" ht="15" customHeight="1" x14ac:dyDescent="0.3">
      <c r="A11" s="318" t="s">
        <v>32</v>
      </c>
      <c r="B11" s="199"/>
      <c r="C11" s="328">
        <v>200</v>
      </c>
      <c r="D11" s="406"/>
      <c r="E11" s="406"/>
      <c r="F11" s="406"/>
      <c r="G11" s="406"/>
      <c r="H11" s="406"/>
      <c r="I11" s="406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392" t="s">
        <v>33</v>
      </c>
      <c r="Y11" s="392">
        <v>1</v>
      </c>
      <c r="AA11" s="17" t="s">
        <v>32</v>
      </c>
      <c r="AW11" t="s">
        <v>33</v>
      </c>
    </row>
    <row r="12" spans="1:49" ht="27.6" x14ac:dyDescent="0.3">
      <c r="A12" s="318"/>
      <c r="B12" s="374" t="s">
        <v>34</v>
      </c>
      <c r="C12" s="330"/>
      <c r="D12" s="406">
        <f>C11*AC12/AD18</f>
        <v>16</v>
      </c>
      <c r="E12" s="406">
        <f>C11*AD12/AD18</f>
        <v>16</v>
      </c>
      <c r="F12" s="406">
        <f t="shared" ref="F12:W12" si="0">$C$11*AE$12/$AD$18</f>
        <v>1.9</v>
      </c>
      <c r="G12" s="406">
        <f t="shared" si="0"/>
        <v>0.45999999999999996</v>
      </c>
      <c r="H12" s="406">
        <f t="shared" si="0"/>
        <v>8.32</v>
      </c>
      <c r="I12" s="406">
        <f t="shared" si="0"/>
        <v>45.02</v>
      </c>
      <c r="J12" s="199">
        <f t="shared" si="0"/>
        <v>0.05</v>
      </c>
      <c r="K12" s="199">
        <f t="shared" si="0"/>
        <v>2.5999999999999999E-2</v>
      </c>
      <c r="L12" s="199">
        <f t="shared" si="0"/>
        <v>0.192</v>
      </c>
      <c r="M12" s="199">
        <f t="shared" si="0"/>
        <v>0</v>
      </c>
      <c r="N12" s="199">
        <f t="shared" si="0"/>
        <v>0</v>
      </c>
      <c r="O12" s="199">
        <f t="shared" si="0"/>
        <v>0.36</v>
      </c>
      <c r="P12" s="199">
        <f t="shared" si="0"/>
        <v>50.4</v>
      </c>
      <c r="Q12" s="199">
        <f t="shared" si="0"/>
        <v>2.8</v>
      </c>
      <c r="R12" s="199">
        <f t="shared" si="0"/>
        <v>27.8</v>
      </c>
      <c r="S12" s="199">
        <f t="shared" si="0"/>
        <v>41.4</v>
      </c>
      <c r="T12" s="199">
        <f t="shared" si="0"/>
        <v>0.93200000000000005</v>
      </c>
      <c r="U12" s="199">
        <f t="shared" si="0"/>
        <v>0.52</v>
      </c>
      <c r="V12" s="199">
        <f t="shared" si="0"/>
        <v>0.80200000000000005</v>
      </c>
      <c r="W12" s="199">
        <f t="shared" si="0"/>
        <v>3.6</v>
      </c>
      <c r="X12" s="392"/>
      <c r="Y12" s="392"/>
      <c r="AA12" s="17"/>
      <c r="AB12" s="53" t="s">
        <v>34</v>
      </c>
      <c r="AC12" s="3">
        <v>80</v>
      </c>
      <c r="AD12" s="3">
        <v>80</v>
      </c>
      <c r="AE12" s="6">
        <v>9.5</v>
      </c>
      <c r="AF12" s="6">
        <v>2.2999999999999998</v>
      </c>
      <c r="AG12" s="6">
        <v>41.6</v>
      </c>
      <c r="AH12" s="7">
        <v>225.1</v>
      </c>
      <c r="AI12" s="15">
        <v>0.25</v>
      </c>
      <c r="AJ12" s="15">
        <v>0.13</v>
      </c>
      <c r="AK12" s="9">
        <v>0.96</v>
      </c>
      <c r="AL12" s="3">
        <v>0</v>
      </c>
      <c r="AM12" s="3">
        <v>0</v>
      </c>
      <c r="AN12" s="6">
        <v>1.8</v>
      </c>
      <c r="AO12" s="3">
        <v>252</v>
      </c>
      <c r="AP12" s="3">
        <v>14</v>
      </c>
      <c r="AQ12" s="3">
        <v>139</v>
      </c>
      <c r="AR12" s="3">
        <v>207</v>
      </c>
      <c r="AS12" s="15">
        <v>4.66</v>
      </c>
      <c r="AT12" s="10">
        <v>2.6</v>
      </c>
      <c r="AU12" s="15">
        <v>4.01</v>
      </c>
      <c r="AV12" s="11">
        <v>18</v>
      </c>
    </row>
    <row r="13" spans="1:49" ht="15" customHeight="1" x14ac:dyDescent="0.3">
      <c r="A13" s="318"/>
      <c r="B13" s="374" t="s">
        <v>35</v>
      </c>
      <c r="C13" s="330"/>
      <c r="D13" s="406">
        <f>C11*AC13/AD18</f>
        <v>160</v>
      </c>
      <c r="E13" s="406">
        <f>C11*AD13/AD18</f>
        <v>160</v>
      </c>
      <c r="F13" s="406">
        <f t="shared" ref="F13:W13" si="1">$C$11*AE$13/$AD$18</f>
        <v>3.8200000000000003</v>
      </c>
      <c r="G13" s="406">
        <f t="shared" si="1"/>
        <v>3.08</v>
      </c>
      <c r="H13" s="406">
        <f t="shared" si="1"/>
        <v>6.12</v>
      </c>
      <c r="I13" s="406">
        <f t="shared" si="1"/>
        <v>67.44</v>
      </c>
      <c r="J13" s="199">
        <f t="shared" si="1"/>
        <v>0.04</v>
      </c>
      <c r="K13" s="199">
        <f t="shared" si="1"/>
        <v>0.16800000000000001</v>
      </c>
      <c r="L13" s="199">
        <f t="shared" si="1"/>
        <v>18.48</v>
      </c>
      <c r="M13" s="199">
        <f t="shared" si="1"/>
        <v>0</v>
      </c>
      <c r="N13" s="199">
        <f t="shared" si="1"/>
        <v>0.72799999999999998</v>
      </c>
      <c r="O13" s="199">
        <f t="shared" si="1"/>
        <v>53.2</v>
      </c>
      <c r="P13" s="199">
        <f t="shared" si="1"/>
        <v>169.6</v>
      </c>
      <c r="Q13" s="199">
        <f t="shared" si="1"/>
        <v>147.80000000000001</v>
      </c>
      <c r="R13" s="199">
        <f t="shared" si="1"/>
        <v>17</v>
      </c>
      <c r="S13" s="199">
        <f t="shared" si="1"/>
        <v>109.6</v>
      </c>
      <c r="T13" s="199">
        <f t="shared" si="1"/>
        <v>0.122</v>
      </c>
      <c r="U13" s="199">
        <f t="shared" si="1"/>
        <v>12.6</v>
      </c>
      <c r="V13" s="199">
        <f t="shared" si="1"/>
        <v>2.46</v>
      </c>
      <c r="W13" s="199">
        <f t="shared" si="1"/>
        <v>28</v>
      </c>
      <c r="X13" s="392"/>
      <c r="Y13" s="392"/>
      <c r="AA13" s="17"/>
      <c r="AB13" s="53" t="s">
        <v>35</v>
      </c>
      <c r="AC13" s="308">
        <v>800</v>
      </c>
      <c r="AD13" s="308">
        <v>800</v>
      </c>
      <c r="AE13" s="6">
        <v>19.100000000000001</v>
      </c>
      <c r="AF13" s="6">
        <v>15.4</v>
      </c>
      <c r="AG13" s="6">
        <v>30.6</v>
      </c>
      <c r="AH13" s="7">
        <v>337.2</v>
      </c>
      <c r="AI13" s="6">
        <v>0.2</v>
      </c>
      <c r="AJ13" s="15">
        <v>0.84</v>
      </c>
      <c r="AK13" s="12">
        <v>92.4</v>
      </c>
      <c r="AL13" s="3">
        <v>0</v>
      </c>
      <c r="AM13" s="15">
        <v>3.64</v>
      </c>
      <c r="AN13" s="3">
        <v>266</v>
      </c>
      <c r="AO13" s="3">
        <v>848</v>
      </c>
      <c r="AP13" s="3">
        <v>739</v>
      </c>
      <c r="AQ13" s="3">
        <v>85</v>
      </c>
      <c r="AR13" s="3">
        <v>548</v>
      </c>
      <c r="AS13" s="15">
        <v>0.61</v>
      </c>
      <c r="AT13" s="13">
        <v>63</v>
      </c>
      <c r="AU13" s="6">
        <v>12.3</v>
      </c>
      <c r="AV13" s="11">
        <v>140</v>
      </c>
    </row>
    <row r="14" spans="1:49" ht="15" customHeight="1" x14ac:dyDescent="0.3">
      <c r="A14" s="318"/>
      <c r="B14" s="374" t="s">
        <v>36</v>
      </c>
      <c r="C14" s="330"/>
      <c r="D14" s="406">
        <f>C11*AC14/AD18</f>
        <v>1.6</v>
      </c>
      <c r="E14" s="406">
        <f>C11*AD14/AD18</f>
        <v>1.6</v>
      </c>
      <c r="F14" s="406">
        <f t="shared" ref="F14:W14" si="2">$C$11*AE$14/$AD$18</f>
        <v>0</v>
      </c>
      <c r="G14" s="406">
        <f t="shared" si="2"/>
        <v>0</v>
      </c>
      <c r="H14" s="406">
        <f t="shared" si="2"/>
        <v>1.46</v>
      </c>
      <c r="I14" s="406">
        <f t="shared" si="2"/>
        <v>5.82</v>
      </c>
      <c r="J14" s="199">
        <f t="shared" si="2"/>
        <v>0</v>
      </c>
      <c r="K14" s="199">
        <f t="shared" si="2"/>
        <v>0</v>
      </c>
      <c r="L14" s="199">
        <f t="shared" si="2"/>
        <v>0</v>
      </c>
      <c r="M14" s="199">
        <f t="shared" si="2"/>
        <v>0</v>
      </c>
      <c r="N14" s="199">
        <f t="shared" si="2"/>
        <v>0</v>
      </c>
      <c r="O14" s="199">
        <f t="shared" si="2"/>
        <v>0.02</v>
      </c>
      <c r="P14" s="199">
        <f t="shared" si="2"/>
        <v>0.04</v>
      </c>
      <c r="Q14" s="199">
        <f t="shared" si="2"/>
        <v>0.02</v>
      </c>
      <c r="R14" s="199">
        <f t="shared" si="2"/>
        <v>0</v>
      </c>
      <c r="S14" s="199">
        <f t="shared" si="2"/>
        <v>0</v>
      </c>
      <c r="T14" s="199">
        <f t="shared" si="2"/>
        <v>4.0000000000000001E-3</v>
      </c>
      <c r="U14" s="199">
        <f t="shared" si="2"/>
        <v>0</v>
      </c>
      <c r="V14" s="199">
        <f t="shared" si="2"/>
        <v>0</v>
      </c>
      <c r="W14" s="199">
        <f t="shared" si="2"/>
        <v>0</v>
      </c>
      <c r="X14" s="392"/>
      <c r="Y14" s="392"/>
      <c r="AA14" s="17"/>
      <c r="AB14" s="53" t="s">
        <v>36</v>
      </c>
      <c r="AC14" s="3">
        <v>8</v>
      </c>
      <c r="AD14" s="3">
        <v>8</v>
      </c>
      <c r="AE14" s="3">
        <v>0</v>
      </c>
      <c r="AF14" s="3">
        <v>0</v>
      </c>
      <c r="AG14" s="6">
        <v>7.3</v>
      </c>
      <c r="AH14" s="7">
        <v>29.1</v>
      </c>
      <c r="AI14" s="3">
        <v>0</v>
      </c>
      <c r="AJ14" s="3">
        <v>0</v>
      </c>
      <c r="AK14" s="11">
        <v>0</v>
      </c>
      <c r="AL14" s="3">
        <v>0</v>
      </c>
      <c r="AM14" s="3">
        <v>0</v>
      </c>
      <c r="AN14" s="6">
        <v>0.1</v>
      </c>
      <c r="AO14" s="6">
        <v>0.2</v>
      </c>
      <c r="AP14" s="6">
        <v>0.1</v>
      </c>
      <c r="AQ14" s="3">
        <v>0</v>
      </c>
      <c r="AR14" s="3">
        <v>0</v>
      </c>
      <c r="AS14" s="15">
        <v>0.02</v>
      </c>
      <c r="AT14" s="14">
        <v>0</v>
      </c>
      <c r="AU14" s="3">
        <v>0</v>
      </c>
      <c r="AV14" s="11">
        <v>0</v>
      </c>
    </row>
    <row r="15" spans="1:49" ht="15" customHeight="1" x14ac:dyDescent="0.3">
      <c r="A15" s="318"/>
      <c r="B15" s="374" t="s">
        <v>37</v>
      </c>
      <c r="C15" s="330"/>
      <c r="D15" s="406">
        <f>C11*AC15/AD18</f>
        <v>2</v>
      </c>
      <c r="E15" s="406">
        <f>C11*AD15/AD18</f>
        <v>2</v>
      </c>
      <c r="F15" s="406">
        <f t="shared" ref="F15:W15" si="3">$C$11*AE$15/$AD$18</f>
        <v>0.02</v>
      </c>
      <c r="G15" s="406">
        <f t="shared" si="3"/>
        <v>1.28</v>
      </c>
      <c r="H15" s="406">
        <f t="shared" si="3"/>
        <v>0.02</v>
      </c>
      <c r="I15" s="406">
        <f t="shared" si="3"/>
        <v>11.64</v>
      </c>
      <c r="J15" s="199">
        <f t="shared" si="3"/>
        <v>0</v>
      </c>
      <c r="K15" s="199">
        <f t="shared" si="3"/>
        <v>2E-3</v>
      </c>
      <c r="L15" s="199">
        <f t="shared" si="3"/>
        <v>5.4</v>
      </c>
      <c r="M15" s="199">
        <f t="shared" si="3"/>
        <v>2.5999999999999999E-2</v>
      </c>
      <c r="N15" s="199">
        <f t="shared" si="3"/>
        <v>0</v>
      </c>
      <c r="O15" s="199">
        <f t="shared" si="3"/>
        <v>0.22000000000000003</v>
      </c>
      <c r="P15" s="199">
        <f t="shared" si="3"/>
        <v>0.5</v>
      </c>
      <c r="Q15" s="199">
        <f t="shared" si="3"/>
        <v>0.42</v>
      </c>
      <c r="R15" s="199">
        <f t="shared" si="3"/>
        <v>0</v>
      </c>
      <c r="S15" s="199">
        <f t="shared" si="3"/>
        <v>0.52</v>
      </c>
      <c r="T15" s="199">
        <f t="shared" si="3"/>
        <v>4.0000000000000001E-3</v>
      </c>
      <c r="U15" s="199">
        <f t="shared" si="3"/>
        <v>0</v>
      </c>
      <c r="V15" s="199">
        <f t="shared" si="3"/>
        <v>1.7999999999999999E-2</v>
      </c>
      <c r="W15" s="199">
        <f t="shared" si="3"/>
        <v>0.06</v>
      </c>
      <c r="X15" s="392"/>
      <c r="Y15" s="392"/>
      <c r="AA15" s="17"/>
      <c r="AB15" s="53" t="s">
        <v>37</v>
      </c>
      <c r="AC15" s="3">
        <v>10</v>
      </c>
      <c r="AD15" s="3">
        <v>10</v>
      </c>
      <c r="AE15" s="6">
        <v>0.1</v>
      </c>
      <c r="AF15" s="6">
        <v>6.4</v>
      </c>
      <c r="AG15" s="6">
        <v>0.1</v>
      </c>
      <c r="AH15" s="7">
        <v>58.2</v>
      </c>
      <c r="AI15" s="3">
        <v>0</v>
      </c>
      <c r="AJ15" s="15">
        <v>0.01</v>
      </c>
      <c r="AK15" s="11">
        <v>27</v>
      </c>
      <c r="AL15" s="15">
        <v>0.13</v>
      </c>
      <c r="AM15" s="3">
        <v>0</v>
      </c>
      <c r="AN15" s="6">
        <v>1.1000000000000001</v>
      </c>
      <c r="AO15" s="6">
        <v>2.5</v>
      </c>
      <c r="AP15" s="6">
        <v>2.1</v>
      </c>
      <c r="AQ15" s="3">
        <v>0</v>
      </c>
      <c r="AR15" s="6">
        <v>2.6</v>
      </c>
      <c r="AS15" s="15">
        <v>0.02</v>
      </c>
      <c r="AT15" s="14">
        <v>0</v>
      </c>
      <c r="AU15" s="15">
        <v>0.09</v>
      </c>
      <c r="AV15" s="12">
        <v>0.3</v>
      </c>
    </row>
    <row r="16" spans="1:49" ht="27.6" x14ac:dyDescent="0.3">
      <c r="A16" s="318"/>
      <c r="B16" s="374" t="s">
        <v>38</v>
      </c>
      <c r="C16" s="330"/>
      <c r="D16" s="406">
        <f>E18*AC16/AD18</f>
        <v>0</v>
      </c>
      <c r="E16" s="406">
        <f>C11*AD16/AD18</f>
        <v>0.2</v>
      </c>
      <c r="F16" s="406">
        <f t="shared" ref="F16:W16" si="4">$C$11*AE$16/$AD$18</f>
        <v>0</v>
      </c>
      <c r="G16" s="406">
        <f t="shared" si="4"/>
        <v>0</v>
      </c>
      <c r="H16" s="406">
        <f t="shared" si="4"/>
        <v>0</v>
      </c>
      <c r="I16" s="406">
        <f t="shared" si="4"/>
        <v>0</v>
      </c>
      <c r="J16" s="199">
        <f t="shared" si="4"/>
        <v>0</v>
      </c>
      <c r="K16" s="199">
        <f t="shared" si="4"/>
        <v>0</v>
      </c>
      <c r="L16" s="199">
        <f t="shared" si="4"/>
        <v>0</v>
      </c>
      <c r="M16" s="199">
        <f t="shared" si="4"/>
        <v>0</v>
      </c>
      <c r="N16" s="199">
        <f t="shared" si="4"/>
        <v>0</v>
      </c>
      <c r="O16" s="199">
        <f t="shared" si="4"/>
        <v>58.8</v>
      </c>
      <c r="P16" s="199">
        <f t="shared" si="4"/>
        <v>0.02</v>
      </c>
      <c r="Q16" s="199">
        <f t="shared" si="4"/>
        <v>0.64</v>
      </c>
      <c r="R16" s="199">
        <f t="shared" si="4"/>
        <v>0.04</v>
      </c>
      <c r="S16" s="199">
        <f t="shared" si="4"/>
        <v>0.14000000000000001</v>
      </c>
      <c r="T16" s="199">
        <f t="shared" si="4"/>
        <v>6.0000000000000001E-3</v>
      </c>
      <c r="U16" s="199">
        <f t="shared" si="4"/>
        <v>8</v>
      </c>
      <c r="V16" s="199">
        <f t="shared" si="4"/>
        <v>0</v>
      </c>
      <c r="W16" s="199">
        <f t="shared" si="4"/>
        <v>0</v>
      </c>
      <c r="X16" s="392"/>
      <c r="Y16" s="392"/>
      <c r="AA16" s="17"/>
      <c r="AB16" s="53" t="s">
        <v>38</v>
      </c>
      <c r="AC16" s="3">
        <v>1</v>
      </c>
      <c r="AD16" s="3">
        <v>1</v>
      </c>
      <c r="AE16" s="3">
        <v>0</v>
      </c>
      <c r="AF16" s="3">
        <v>0</v>
      </c>
      <c r="AG16" s="3">
        <v>0</v>
      </c>
      <c r="AH16" s="8">
        <v>0</v>
      </c>
      <c r="AI16" s="3">
        <v>0</v>
      </c>
      <c r="AJ16" s="3">
        <v>0</v>
      </c>
      <c r="AK16" s="11">
        <v>0</v>
      </c>
      <c r="AL16" s="3">
        <v>0</v>
      </c>
      <c r="AM16" s="3">
        <v>0</v>
      </c>
      <c r="AN16" s="3">
        <v>294</v>
      </c>
      <c r="AO16" s="6">
        <v>0.1</v>
      </c>
      <c r="AP16" s="6">
        <v>3.2</v>
      </c>
      <c r="AQ16" s="6">
        <v>0.2</v>
      </c>
      <c r="AR16" s="6">
        <v>0.7</v>
      </c>
      <c r="AS16" s="15">
        <v>0.03</v>
      </c>
      <c r="AT16" s="13">
        <v>40</v>
      </c>
      <c r="AU16" s="3">
        <v>0</v>
      </c>
      <c r="AV16" s="11">
        <v>0</v>
      </c>
    </row>
    <row r="17" spans="1:49" x14ac:dyDescent="0.3">
      <c r="A17" s="318"/>
      <c r="B17" s="374" t="s">
        <v>39</v>
      </c>
      <c r="C17" s="330"/>
      <c r="D17" s="406">
        <f>E18*AC17/AD18</f>
        <v>0</v>
      </c>
      <c r="E17" s="406">
        <f>C11*AD17/AD18</f>
        <v>40</v>
      </c>
      <c r="F17" s="406">
        <f t="shared" ref="F17:W17" si="5">$C$11*AE$17/$AD$18</f>
        <v>0</v>
      </c>
      <c r="G17" s="406">
        <f t="shared" si="5"/>
        <v>0</v>
      </c>
      <c r="H17" s="406">
        <f t="shared" si="5"/>
        <v>0</v>
      </c>
      <c r="I17" s="406">
        <f t="shared" si="5"/>
        <v>0</v>
      </c>
      <c r="J17" s="199">
        <f t="shared" si="5"/>
        <v>0</v>
      </c>
      <c r="K17" s="199">
        <f t="shared" si="5"/>
        <v>0</v>
      </c>
      <c r="L17" s="199">
        <f t="shared" si="5"/>
        <v>0</v>
      </c>
      <c r="M17" s="199">
        <f t="shared" si="5"/>
        <v>0</v>
      </c>
      <c r="N17" s="199">
        <f t="shared" si="5"/>
        <v>0</v>
      </c>
      <c r="O17" s="199">
        <f t="shared" si="5"/>
        <v>0</v>
      </c>
      <c r="P17" s="199">
        <f t="shared" si="5"/>
        <v>0</v>
      </c>
      <c r="Q17" s="199">
        <f t="shared" si="5"/>
        <v>0</v>
      </c>
      <c r="R17" s="199">
        <f t="shared" si="5"/>
        <v>0</v>
      </c>
      <c r="S17" s="199">
        <f t="shared" si="5"/>
        <v>0</v>
      </c>
      <c r="T17" s="199">
        <f t="shared" si="5"/>
        <v>0</v>
      </c>
      <c r="U17" s="199">
        <f t="shared" si="5"/>
        <v>0</v>
      </c>
      <c r="V17" s="199">
        <f t="shared" si="5"/>
        <v>0</v>
      </c>
      <c r="W17" s="199">
        <f t="shared" si="5"/>
        <v>0</v>
      </c>
      <c r="X17" s="392"/>
      <c r="Y17" s="392"/>
      <c r="AA17" s="17"/>
      <c r="AB17" s="53" t="s">
        <v>39</v>
      </c>
      <c r="AC17" s="308">
        <v>200</v>
      </c>
      <c r="AD17" s="308">
        <v>200</v>
      </c>
      <c r="AE17" s="3">
        <v>0</v>
      </c>
      <c r="AF17" s="3">
        <v>0</v>
      </c>
      <c r="AG17" s="3">
        <v>0</v>
      </c>
      <c r="AH17" s="8">
        <v>0</v>
      </c>
      <c r="AI17" s="3">
        <v>0</v>
      </c>
      <c r="AJ17" s="3">
        <v>0</v>
      </c>
      <c r="AK17" s="11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14">
        <v>0</v>
      </c>
      <c r="AU17" s="3">
        <v>0</v>
      </c>
      <c r="AV17" s="11">
        <v>0</v>
      </c>
    </row>
    <row r="18" spans="1:49" x14ac:dyDescent="0.3">
      <c r="A18" s="318"/>
      <c r="B18" s="376" t="s">
        <v>40</v>
      </c>
      <c r="C18" s="94"/>
      <c r="D18" s="406"/>
      <c r="E18" s="406"/>
      <c r="F18" s="406">
        <f t="shared" ref="F18:W18" si="6">SUM(F12:F17)</f>
        <v>5.74</v>
      </c>
      <c r="G18" s="406">
        <f t="shared" si="6"/>
        <v>4.82</v>
      </c>
      <c r="H18" s="406">
        <f t="shared" si="6"/>
        <v>15.920000000000002</v>
      </c>
      <c r="I18" s="406">
        <f t="shared" si="6"/>
        <v>129.92000000000002</v>
      </c>
      <c r="J18" s="199">
        <f t="shared" si="6"/>
        <v>0.09</v>
      </c>
      <c r="K18" s="199">
        <f t="shared" si="6"/>
        <v>0.19600000000000001</v>
      </c>
      <c r="L18" s="199">
        <f t="shared" si="6"/>
        <v>24.072000000000003</v>
      </c>
      <c r="M18" s="199">
        <f t="shared" si="6"/>
        <v>2.5999999999999999E-2</v>
      </c>
      <c r="N18" s="199">
        <f t="shared" si="6"/>
        <v>0.72799999999999998</v>
      </c>
      <c r="O18" s="199">
        <f t="shared" si="6"/>
        <v>112.6</v>
      </c>
      <c r="P18" s="199">
        <f t="shared" si="6"/>
        <v>220.56</v>
      </c>
      <c r="Q18" s="199">
        <f t="shared" si="6"/>
        <v>151.68</v>
      </c>
      <c r="R18" s="199">
        <f t="shared" si="6"/>
        <v>44.839999999999996</v>
      </c>
      <c r="S18" s="199">
        <f t="shared" si="6"/>
        <v>151.66</v>
      </c>
      <c r="T18" s="199">
        <f t="shared" si="6"/>
        <v>1.0680000000000001</v>
      </c>
      <c r="U18" s="199">
        <f t="shared" si="6"/>
        <v>21.119999999999997</v>
      </c>
      <c r="V18" s="199">
        <f t="shared" si="6"/>
        <v>3.28</v>
      </c>
      <c r="W18" s="199">
        <f t="shared" si="6"/>
        <v>31.66</v>
      </c>
      <c r="X18" s="392"/>
      <c r="Y18" s="392"/>
      <c r="AA18" s="17"/>
      <c r="AB18" s="54" t="s">
        <v>40</v>
      </c>
      <c r="AC18" s="4"/>
      <c r="AD18" s="5">
        <v>1000</v>
      </c>
      <c r="AE18" s="16">
        <f>SUM(AE12:AE17)</f>
        <v>28.700000000000003</v>
      </c>
      <c r="AF18" s="16">
        <f t="shared" ref="AF18:AV18" si="7">SUM(AF12:AF17)</f>
        <v>24.1</v>
      </c>
      <c r="AG18" s="16">
        <f t="shared" si="7"/>
        <v>79.599999999999994</v>
      </c>
      <c r="AH18" s="16">
        <f t="shared" si="7"/>
        <v>649.6</v>
      </c>
      <c r="AI18" s="16">
        <f t="shared" si="7"/>
        <v>0.45</v>
      </c>
      <c r="AJ18" s="16">
        <f t="shared" si="7"/>
        <v>0.98</v>
      </c>
      <c r="AK18" s="16">
        <f t="shared" si="7"/>
        <v>120.36</v>
      </c>
      <c r="AL18" s="16">
        <f t="shared" si="7"/>
        <v>0.13</v>
      </c>
      <c r="AM18" s="16">
        <f t="shared" si="7"/>
        <v>3.64</v>
      </c>
      <c r="AN18" s="16">
        <f t="shared" si="7"/>
        <v>563</v>
      </c>
      <c r="AO18" s="16">
        <f t="shared" si="7"/>
        <v>1102.8</v>
      </c>
      <c r="AP18" s="16">
        <f t="shared" si="7"/>
        <v>758.40000000000009</v>
      </c>
      <c r="AQ18" s="16">
        <f t="shared" si="7"/>
        <v>224.2</v>
      </c>
      <c r="AR18" s="16">
        <f t="shared" si="7"/>
        <v>758.30000000000007</v>
      </c>
      <c r="AS18" s="16">
        <f t="shared" si="7"/>
        <v>5.34</v>
      </c>
      <c r="AT18" s="16">
        <f t="shared" si="7"/>
        <v>105.6</v>
      </c>
      <c r="AU18" s="16">
        <f t="shared" si="7"/>
        <v>16.400000000000002</v>
      </c>
      <c r="AV18" s="16">
        <f t="shared" si="7"/>
        <v>158.30000000000001</v>
      </c>
    </row>
    <row r="19" spans="1:49" x14ac:dyDescent="0.3">
      <c r="A19" s="318" t="s">
        <v>90</v>
      </c>
      <c r="B19" s="199"/>
      <c r="C19" s="328">
        <v>200</v>
      </c>
      <c r="D19" s="406"/>
      <c r="E19" s="406"/>
      <c r="F19" s="406"/>
      <c r="G19" s="406"/>
      <c r="H19" s="406"/>
      <c r="I19" s="406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392" t="s">
        <v>92</v>
      </c>
      <c r="Y19" s="392">
        <v>2</v>
      </c>
      <c r="AA19" s="17" t="s">
        <v>90</v>
      </c>
      <c r="AW19" t="s">
        <v>92</v>
      </c>
    </row>
    <row r="20" spans="1:49" x14ac:dyDescent="0.3">
      <c r="A20" s="318"/>
      <c r="B20" s="334" t="s">
        <v>80</v>
      </c>
      <c r="C20" s="332"/>
      <c r="D20" s="407">
        <f>C$19*AC20/AD$24</f>
        <v>2.9333333333333336</v>
      </c>
      <c r="E20" s="406">
        <f>C$19*AD20/AD$24</f>
        <v>2.9333333333333336</v>
      </c>
      <c r="F20" s="406">
        <f t="shared" ref="F20:O23" si="8">$C$19*AE20/$AD$24</f>
        <v>0.66666666666666663</v>
      </c>
      <c r="G20" s="406">
        <f t="shared" si="8"/>
        <v>0.4</v>
      </c>
      <c r="H20" s="406">
        <f t="shared" si="8"/>
        <v>0.26666666666666666</v>
      </c>
      <c r="I20" s="406">
        <f t="shared" si="8"/>
        <v>7.4666666666666668</v>
      </c>
      <c r="J20" s="199">
        <f t="shared" si="8"/>
        <v>0</v>
      </c>
      <c r="K20" s="199">
        <f t="shared" si="8"/>
        <v>0</v>
      </c>
      <c r="L20" s="199">
        <f t="shared" si="8"/>
        <v>5.3333333333333337E-2</v>
      </c>
      <c r="M20" s="199">
        <f t="shared" si="8"/>
        <v>0</v>
      </c>
      <c r="N20" s="199">
        <f t="shared" si="8"/>
        <v>0</v>
      </c>
      <c r="O20" s="199">
        <f t="shared" si="8"/>
        <v>0.26666666666666666</v>
      </c>
      <c r="P20" s="199">
        <f t="shared" ref="P20:W23" si="9">$C$19*AO20/$AD$24</f>
        <v>37.6</v>
      </c>
      <c r="Q20" s="199">
        <f t="shared" si="9"/>
        <v>3.3333333333333335</v>
      </c>
      <c r="R20" s="199">
        <f t="shared" si="9"/>
        <v>11.066666666666668</v>
      </c>
      <c r="S20" s="199">
        <f t="shared" si="9"/>
        <v>17.333333333333332</v>
      </c>
      <c r="T20" s="199">
        <f t="shared" si="9"/>
        <v>0.57333333333333336</v>
      </c>
      <c r="U20" s="199">
        <f t="shared" si="9"/>
        <v>0</v>
      </c>
      <c r="V20" s="199">
        <f t="shared" si="9"/>
        <v>0</v>
      </c>
      <c r="W20" s="199">
        <f t="shared" si="9"/>
        <v>7.333333333333333</v>
      </c>
      <c r="X20" s="392"/>
      <c r="Y20" s="392"/>
      <c r="AA20" s="17"/>
      <c r="AB20" s="55" t="s">
        <v>80</v>
      </c>
      <c r="AC20" s="56">
        <v>2.2000000000000002</v>
      </c>
      <c r="AD20" s="56">
        <v>2.2000000000000002</v>
      </c>
      <c r="AE20" s="56">
        <v>0.5</v>
      </c>
      <c r="AF20" s="56">
        <v>0.3</v>
      </c>
      <c r="AG20" s="56">
        <v>0.2</v>
      </c>
      <c r="AH20" s="56">
        <v>5.6</v>
      </c>
      <c r="AI20" s="62">
        <v>0</v>
      </c>
      <c r="AJ20" s="62">
        <v>0</v>
      </c>
      <c r="AK20" s="43">
        <v>0.04</v>
      </c>
      <c r="AL20" s="62">
        <v>0</v>
      </c>
      <c r="AM20" s="62">
        <v>0</v>
      </c>
      <c r="AN20" s="63">
        <v>0.2</v>
      </c>
      <c r="AO20" s="63">
        <v>28.2</v>
      </c>
      <c r="AP20" s="63">
        <v>2.5</v>
      </c>
      <c r="AQ20" s="63">
        <v>8.3000000000000007</v>
      </c>
      <c r="AR20" s="62">
        <v>13</v>
      </c>
      <c r="AS20" s="64">
        <v>0.43</v>
      </c>
      <c r="AT20" s="31">
        <v>0</v>
      </c>
      <c r="AU20" s="62">
        <v>0</v>
      </c>
      <c r="AV20" s="30">
        <v>5.5</v>
      </c>
    </row>
    <row r="21" spans="1:49" ht="27.6" x14ac:dyDescent="0.3">
      <c r="A21" s="318"/>
      <c r="B21" s="176" t="s">
        <v>302</v>
      </c>
      <c r="C21" s="332"/>
      <c r="D21" s="407">
        <f>C$19*AC21/AD$24</f>
        <v>113.33333333333333</v>
      </c>
      <c r="E21" s="406">
        <f>C$19*AD21/AD$24</f>
        <v>113.33333333333333</v>
      </c>
      <c r="F21" s="406">
        <f t="shared" si="8"/>
        <v>2.6666666666666665</v>
      </c>
      <c r="G21" s="406">
        <f t="shared" si="8"/>
        <v>2.2666666666666666</v>
      </c>
      <c r="H21" s="406">
        <f t="shared" si="8"/>
        <v>4.4000000000000004</v>
      </c>
      <c r="I21" s="406">
        <f t="shared" si="8"/>
        <v>48.133333333333333</v>
      </c>
      <c r="J21" s="199">
        <f t="shared" si="8"/>
        <v>2.6666666666666668E-2</v>
      </c>
      <c r="K21" s="199">
        <f t="shared" si="8"/>
        <v>0.12</v>
      </c>
      <c r="L21" s="199">
        <f t="shared" si="8"/>
        <v>13.2</v>
      </c>
      <c r="M21" s="199">
        <f t="shared" si="8"/>
        <v>0</v>
      </c>
      <c r="N21" s="199">
        <f t="shared" si="8"/>
        <v>0.52</v>
      </c>
      <c r="O21" s="199">
        <f t="shared" si="8"/>
        <v>38.666666666666664</v>
      </c>
      <c r="P21" s="199">
        <f t="shared" si="9"/>
        <v>121.2</v>
      </c>
      <c r="Q21" s="199">
        <f t="shared" si="9"/>
        <v>105.33333333333333</v>
      </c>
      <c r="R21" s="199">
        <f t="shared" si="9"/>
        <v>12.133333333333333</v>
      </c>
      <c r="S21" s="199">
        <f t="shared" si="9"/>
        <v>78.666666666666671</v>
      </c>
      <c r="T21" s="199">
        <f t="shared" si="9"/>
        <v>9.3333333333333351E-2</v>
      </c>
      <c r="U21" s="199">
        <f t="shared" si="9"/>
        <v>9.0666666666666664</v>
      </c>
      <c r="V21" s="199">
        <f t="shared" si="9"/>
        <v>1.76</v>
      </c>
      <c r="W21" s="199">
        <f t="shared" si="9"/>
        <v>20</v>
      </c>
      <c r="X21" s="392"/>
      <c r="Y21" s="392"/>
      <c r="AA21" s="17"/>
      <c r="AB21" s="55" t="s">
        <v>85</v>
      </c>
      <c r="AC21" s="287">
        <v>85</v>
      </c>
      <c r="AD21" s="287">
        <v>85</v>
      </c>
      <c r="AE21" s="57">
        <v>2</v>
      </c>
      <c r="AF21" s="56">
        <v>1.7</v>
      </c>
      <c r="AG21" s="56">
        <v>3.3</v>
      </c>
      <c r="AH21" s="56">
        <v>36.1</v>
      </c>
      <c r="AI21" s="64">
        <v>0.02</v>
      </c>
      <c r="AJ21" s="64">
        <v>0.09</v>
      </c>
      <c r="AK21" s="30">
        <v>9.9</v>
      </c>
      <c r="AL21" s="62">
        <v>0</v>
      </c>
      <c r="AM21" s="64">
        <v>0.39</v>
      </c>
      <c r="AN21" s="62">
        <v>29</v>
      </c>
      <c r="AO21" s="63">
        <v>90.9</v>
      </c>
      <c r="AP21" s="62">
        <v>79</v>
      </c>
      <c r="AQ21" s="63">
        <v>9.1</v>
      </c>
      <c r="AR21" s="62">
        <v>59</v>
      </c>
      <c r="AS21" s="64">
        <v>7.0000000000000007E-2</v>
      </c>
      <c r="AT21" s="29">
        <v>6.8</v>
      </c>
      <c r="AU21" s="64">
        <v>1.32</v>
      </c>
      <c r="AV21" s="28">
        <v>15</v>
      </c>
    </row>
    <row r="22" spans="1:49" ht="15" customHeight="1" x14ac:dyDescent="0.3">
      <c r="A22" s="318"/>
      <c r="B22" s="334" t="s">
        <v>36</v>
      </c>
      <c r="C22" s="332"/>
      <c r="D22" s="407">
        <f>C$19*AC22/AD$24</f>
        <v>6.9333333333333336</v>
      </c>
      <c r="E22" s="406">
        <f>C$19*AD22/AD$24</f>
        <v>6.9333333333333336</v>
      </c>
      <c r="F22" s="406">
        <f t="shared" si="8"/>
        <v>0</v>
      </c>
      <c r="G22" s="406">
        <f t="shared" si="8"/>
        <v>0</v>
      </c>
      <c r="H22" s="406">
        <f t="shared" si="8"/>
        <v>6.4</v>
      </c>
      <c r="I22" s="406">
        <f t="shared" si="8"/>
        <v>25.466666666666669</v>
      </c>
      <c r="J22" s="199">
        <f t="shared" si="8"/>
        <v>0</v>
      </c>
      <c r="K22" s="199">
        <f t="shared" si="8"/>
        <v>0</v>
      </c>
      <c r="L22" s="199">
        <f t="shared" si="8"/>
        <v>0</v>
      </c>
      <c r="M22" s="199">
        <f t="shared" si="8"/>
        <v>0</v>
      </c>
      <c r="N22" s="199">
        <f t="shared" si="8"/>
        <v>0</v>
      </c>
      <c r="O22" s="199">
        <f t="shared" si="8"/>
        <v>0</v>
      </c>
      <c r="P22" s="199">
        <f t="shared" si="9"/>
        <v>0.17333333333333334</v>
      </c>
      <c r="Q22" s="199">
        <f t="shared" si="9"/>
        <v>0.13333333333333333</v>
      </c>
      <c r="R22" s="199">
        <f t="shared" si="9"/>
        <v>0</v>
      </c>
      <c r="S22" s="199">
        <f t="shared" si="9"/>
        <v>0</v>
      </c>
      <c r="T22" s="199">
        <f t="shared" si="9"/>
        <v>1.3333333333333334E-2</v>
      </c>
      <c r="U22" s="199">
        <f t="shared" si="9"/>
        <v>0</v>
      </c>
      <c r="V22" s="199">
        <f t="shared" si="9"/>
        <v>0</v>
      </c>
      <c r="W22" s="199">
        <f t="shared" si="9"/>
        <v>0</v>
      </c>
      <c r="X22" s="392"/>
      <c r="Y22" s="392"/>
      <c r="AA22" s="17"/>
      <c r="AB22" s="55" t="s">
        <v>91</v>
      </c>
      <c r="AC22" s="56">
        <v>5.2</v>
      </c>
      <c r="AD22" s="56">
        <v>5.2</v>
      </c>
      <c r="AE22" s="57">
        <v>0</v>
      </c>
      <c r="AF22" s="57">
        <v>0</v>
      </c>
      <c r="AG22" s="56">
        <v>4.8</v>
      </c>
      <c r="AH22" s="56">
        <v>19.100000000000001</v>
      </c>
      <c r="AI22" s="62">
        <v>0</v>
      </c>
      <c r="AJ22" s="62">
        <v>0</v>
      </c>
      <c r="AK22" s="28">
        <v>0</v>
      </c>
      <c r="AL22" s="62">
        <v>0</v>
      </c>
      <c r="AM22" s="62">
        <v>0</v>
      </c>
      <c r="AN22" s="62">
        <v>0</v>
      </c>
      <c r="AO22" s="64">
        <v>0.13</v>
      </c>
      <c r="AP22" s="63">
        <v>0.1</v>
      </c>
      <c r="AQ22" s="62">
        <v>0</v>
      </c>
      <c r="AR22" s="62">
        <v>0</v>
      </c>
      <c r="AS22" s="64">
        <v>0.01</v>
      </c>
      <c r="AT22" s="31">
        <v>0</v>
      </c>
      <c r="AU22" s="62">
        <v>0</v>
      </c>
      <c r="AV22" s="28">
        <v>0</v>
      </c>
    </row>
    <row r="23" spans="1:49" ht="15" customHeight="1" x14ac:dyDescent="0.3">
      <c r="A23" s="318"/>
      <c r="B23" s="334" t="s">
        <v>39</v>
      </c>
      <c r="C23" s="332"/>
      <c r="D23" s="407">
        <f>C$19*AC23/AD$24</f>
        <v>96.666666666666671</v>
      </c>
      <c r="E23" s="406">
        <f>C$19*AD23/AD$24</f>
        <v>96.666666666666671</v>
      </c>
      <c r="F23" s="406">
        <f t="shared" si="8"/>
        <v>0</v>
      </c>
      <c r="G23" s="406">
        <f t="shared" si="8"/>
        <v>0</v>
      </c>
      <c r="H23" s="406">
        <f t="shared" si="8"/>
        <v>0</v>
      </c>
      <c r="I23" s="406">
        <f t="shared" si="8"/>
        <v>0</v>
      </c>
      <c r="J23" s="199">
        <f t="shared" si="8"/>
        <v>0</v>
      </c>
      <c r="K23" s="199">
        <f t="shared" si="8"/>
        <v>0</v>
      </c>
      <c r="L23" s="199">
        <f t="shared" si="8"/>
        <v>0</v>
      </c>
      <c r="M23" s="199">
        <f t="shared" si="8"/>
        <v>0</v>
      </c>
      <c r="N23" s="199">
        <f t="shared" si="8"/>
        <v>0</v>
      </c>
      <c r="O23" s="199">
        <f t="shared" si="8"/>
        <v>0</v>
      </c>
      <c r="P23" s="199">
        <f t="shared" si="9"/>
        <v>0</v>
      </c>
      <c r="Q23" s="199">
        <f t="shared" si="9"/>
        <v>0</v>
      </c>
      <c r="R23" s="199">
        <f t="shared" si="9"/>
        <v>0</v>
      </c>
      <c r="S23" s="199">
        <f t="shared" si="9"/>
        <v>0</v>
      </c>
      <c r="T23" s="199">
        <f t="shared" si="9"/>
        <v>0</v>
      </c>
      <c r="U23" s="199">
        <f t="shared" si="9"/>
        <v>0</v>
      </c>
      <c r="V23" s="199">
        <f t="shared" si="9"/>
        <v>0</v>
      </c>
      <c r="W23" s="199">
        <f t="shared" si="9"/>
        <v>0</v>
      </c>
      <c r="X23" s="392"/>
      <c r="Y23" s="392"/>
      <c r="AA23" s="17"/>
      <c r="AB23" s="55" t="s">
        <v>39</v>
      </c>
      <c r="AC23" s="299">
        <v>72.5</v>
      </c>
      <c r="AD23" s="299">
        <v>72.5</v>
      </c>
      <c r="AE23" s="57">
        <v>0</v>
      </c>
      <c r="AF23" s="57">
        <v>0</v>
      </c>
      <c r="AG23" s="57">
        <v>0</v>
      </c>
      <c r="AH23" s="57">
        <v>0</v>
      </c>
      <c r="AI23" s="62">
        <v>0</v>
      </c>
      <c r="AJ23" s="62">
        <v>0</v>
      </c>
      <c r="AK23" s="28">
        <v>0</v>
      </c>
      <c r="AL23" s="62">
        <v>0</v>
      </c>
      <c r="AM23" s="62">
        <v>0</v>
      </c>
      <c r="AN23" s="62">
        <v>0</v>
      </c>
      <c r="AO23" s="62">
        <v>0</v>
      </c>
      <c r="AP23" s="62">
        <v>0</v>
      </c>
      <c r="AQ23" s="62">
        <v>0</v>
      </c>
      <c r="AR23" s="62">
        <v>0</v>
      </c>
      <c r="AS23" s="62">
        <v>0</v>
      </c>
      <c r="AT23" s="31">
        <v>0</v>
      </c>
      <c r="AU23" s="62">
        <v>0</v>
      </c>
      <c r="AV23" s="28">
        <v>0</v>
      </c>
    </row>
    <row r="24" spans="1:49" ht="15" customHeight="1" x14ac:dyDescent="0.3">
      <c r="A24" s="318"/>
      <c r="B24" s="69" t="s">
        <v>40</v>
      </c>
      <c r="C24" s="96"/>
      <c r="D24" s="406"/>
      <c r="E24" s="406"/>
      <c r="F24" s="406">
        <f t="shared" ref="F24:W24" si="10">SUM(F20:F23)</f>
        <v>3.333333333333333</v>
      </c>
      <c r="G24" s="406">
        <f t="shared" si="10"/>
        <v>2.6666666666666665</v>
      </c>
      <c r="H24" s="406">
        <f t="shared" si="10"/>
        <v>11.066666666666666</v>
      </c>
      <c r="I24" s="406">
        <f t="shared" si="10"/>
        <v>81.066666666666663</v>
      </c>
      <c r="J24" s="199">
        <f t="shared" si="10"/>
        <v>2.6666666666666668E-2</v>
      </c>
      <c r="K24" s="199">
        <f t="shared" si="10"/>
        <v>0.12</v>
      </c>
      <c r="L24" s="199">
        <f t="shared" si="10"/>
        <v>13.253333333333332</v>
      </c>
      <c r="M24" s="199">
        <f t="shared" si="10"/>
        <v>0</v>
      </c>
      <c r="N24" s="199">
        <f t="shared" si="10"/>
        <v>0.52</v>
      </c>
      <c r="O24" s="199">
        <f t="shared" si="10"/>
        <v>38.93333333333333</v>
      </c>
      <c r="P24" s="199">
        <f t="shared" si="10"/>
        <v>158.97333333333336</v>
      </c>
      <c r="Q24" s="199">
        <f t="shared" si="10"/>
        <v>108.8</v>
      </c>
      <c r="R24" s="199">
        <f t="shared" si="10"/>
        <v>23.200000000000003</v>
      </c>
      <c r="S24" s="199">
        <f t="shared" si="10"/>
        <v>96</v>
      </c>
      <c r="T24" s="199">
        <f t="shared" si="10"/>
        <v>0.68</v>
      </c>
      <c r="U24" s="199">
        <f t="shared" si="10"/>
        <v>9.0666666666666664</v>
      </c>
      <c r="V24" s="199">
        <f t="shared" si="10"/>
        <v>1.76</v>
      </c>
      <c r="W24" s="199">
        <f t="shared" si="10"/>
        <v>27.333333333333332</v>
      </c>
      <c r="X24" s="392"/>
      <c r="Y24" s="392"/>
      <c r="AA24" s="68"/>
      <c r="AB24" s="72" t="s">
        <v>40</v>
      </c>
      <c r="AC24" s="59"/>
      <c r="AD24" s="60">
        <v>150</v>
      </c>
      <c r="AE24" s="61">
        <v>2.5</v>
      </c>
      <c r="AF24" s="60">
        <v>2</v>
      </c>
      <c r="AG24" s="61">
        <v>8.3000000000000007</v>
      </c>
      <c r="AH24" s="61">
        <v>60.8</v>
      </c>
      <c r="AI24" s="65">
        <v>0.02</v>
      </c>
      <c r="AJ24" s="65">
        <v>0.09</v>
      </c>
      <c r="AK24" s="48">
        <v>9.94</v>
      </c>
      <c r="AL24" s="66">
        <v>0</v>
      </c>
      <c r="AM24" s="65">
        <v>0.39</v>
      </c>
      <c r="AN24" s="66">
        <v>29</v>
      </c>
      <c r="AO24" s="66">
        <v>119</v>
      </c>
      <c r="AP24" s="66">
        <v>82</v>
      </c>
      <c r="AQ24" s="66">
        <v>17</v>
      </c>
      <c r="AR24" s="66">
        <v>72</v>
      </c>
      <c r="AS24" s="65">
        <v>0.51</v>
      </c>
      <c r="AT24" s="49">
        <v>6.8</v>
      </c>
      <c r="AU24" s="65">
        <v>1.32</v>
      </c>
      <c r="AV24" s="32">
        <v>21</v>
      </c>
    </row>
    <row r="25" spans="1:49" x14ac:dyDescent="0.3">
      <c r="A25" s="318" t="s">
        <v>93</v>
      </c>
      <c r="B25" s="199"/>
      <c r="C25" s="328">
        <v>4</v>
      </c>
      <c r="D25" s="406"/>
      <c r="E25" s="406"/>
      <c r="F25" s="406"/>
      <c r="G25" s="406"/>
      <c r="H25" s="406"/>
      <c r="I25" s="406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392" t="s">
        <v>94</v>
      </c>
      <c r="Y25" s="392">
        <v>3</v>
      </c>
      <c r="AA25" s="17" t="s">
        <v>93</v>
      </c>
      <c r="AB25" s="17"/>
      <c r="AW25" t="s">
        <v>94</v>
      </c>
    </row>
    <row r="26" spans="1:49" ht="15" customHeight="1" x14ac:dyDescent="0.3">
      <c r="A26" s="318"/>
      <c r="B26" s="334" t="s">
        <v>37</v>
      </c>
      <c r="C26" s="332"/>
      <c r="D26" s="407">
        <f>C$25*AC26/AD$27</f>
        <v>4</v>
      </c>
      <c r="E26" s="407">
        <f>C$25*AD26/AD$27</f>
        <v>4</v>
      </c>
      <c r="F26" s="407">
        <f>$C$25*AE26/$AD$26</f>
        <v>0.04</v>
      </c>
      <c r="G26" s="407">
        <f t="shared" ref="G26:W26" si="11">$C$25*AF26/$AD$26</f>
        <v>2.88</v>
      </c>
      <c r="H26" s="407">
        <f t="shared" si="11"/>
        <v>0.04</v>
      </c>
      <c r="I26" s="407">
        <f t="shared" si="11"/>
        <v>26.439999999999998</v>
      </c>
      <c r="J26" s="333">
        <f t="shared" si="11"/>
        <v>0</v>
      </c>
      <c r="K26" s="333">
        <f t="shared" si="11"/>
        <v>8.0000000000000002E-3</v>
      </c>
      <c r="L26" s="333">
        <f t="shared" si="11"/>
        <v>18</v>
      </c>
      <c r="M26" s="333">
        <f t="shared" si="11"/>
        <v>5.6000000000000008E-2</v>
      </c>
      <c r="N26" s="333">
        <f t="shared" si="11"/>
        <v>0</v>
      </c>
      <c r="O26" s="333">
        <f t="shared" si="11"/>
        <v>0.64</v>
      </c>
      <c r="P26" s="333">
        <f t="shared" si="11"/>
        <v>1.2</v>
      </c>
      <c r="Q26" s="333">
        <f t="shared" si="11"/>
        <v>0.96</v>
      </c>
      <c r="R26" s="333">
        <f t="shared" si="11"/>
        <v>0</v>
      </c>
      <c r="S26" s="333">
        <f t="shared" si="11"/>
        <v>1.2</v>
      </c>
      <c r="T26" s="333">
        <f t="shared" si="11"/>
        <v>8.0000000000000002E-3</v>
      </c>
      <c r="U26" s="333">
        <f t="shared" si="11"/>
        <v>0</v>
      </c>
      <c r="V26" s="333">
        <f t="shared" si="11"/>
        <v>0.04</v>
      </c>
      <c r="W26" s="333">
        <f t="shared" si="11"/>
        <v>0.08</v>
      </c>
      <c r="X26" s="392"/>
      <c r="Y26" s="392"/>
      <c r="AA26" s="17"/>
      <c r="AB26" s="70" t="s">
        <v>37</v>
      </c>
      <c r="AC26" s="58">
        <v>5</v>
      </c>
      <c r="AD26" s="57">
        <v>5</v>
      </c>
      <c r="AE26" s="71">
        <v>0.05</v>
      </c>
      <c r="AF26" s="56">
        <v>3.6</v>
      </c>
      <c r="AG26" s="71">
        <v>0.05</v>
      </c>
      <c r="AH26" s="71">
        <v>33.049999999999997</v>
      </c>
      <c r="AI26" s="57">
        <v>0</v>
      </c>
      <c r="AJ26" s="71">
        <v>0.01</v>
      </c>
      <c r="AK26" s="20">
        <v>22.5</v>
      </c>
      <c r="AL26" s="71">
        <v>7.0000000000000007E-2</v>
      </c>
      <c r="AM26" s="57">
        <v>0</v>
      </c>
      <c r="AN26" s="56">
        <v>0.8</v>
      </c>
      <c r="AO26" s="56">
        <v>1.5</v>
      </c>
      <c r="AP26" s="56">
        <v>1.2</v>
      </c>
      <c r="AQ26" s="57">
        <v>0</v>
      </c>
      <c r="AR26" s="56">
        <v>1.5</v>
      </c>
      <c r="AS26" s="71">
        <v>0.01</v>
      </c>
      <c r="AT26" s="19">
        <v>0</v>
      </c>
      <c r="AU26" s="71">
        <v>0.05</v>
      </c>
      <c r="AV26" s="20">
        <v>0.1</v>
      </c>
    </row>
    <row r="27" spans="1:49" x14ac:dyDescent="0.3">
      <c r="A27" s="318"/>
      <c r="B27" s="69" t="s">
        <v>40</v>
      </c>
      <c r="C27" s="96"/>
      <c r="D27" s="406"/>
      <c r="E27" s="406"/>
      <c r="F27" s="406">
        <f>SUM(F26)</f>
        <v>0.04</v>
      </c>
      <c r="G27" s="406">
        <f t="shared" ref="G27:W27" si="12">SUM(G26)</f>
        <v>2.88</v>
      </c>
      <c r="H27" s="406">
        <f t="shared" si="12"/>
        <v>0.04</v>
      </c>
      <c r="I27" s="406">
        <f t="shared" si="12"/>
        <v>26.439999999999998</v>
      </c>
      <c r="J27" s="199">
        <f t="shared" si="12"/>
        <v>0</v>
      </c>
      <c r="K27" s="199">
        <f t="shared" si="12"/>
        <v>8.0000000000000002E-3</v>
      </c>
      <c r="L27" s="199">
        <f t="shared" si="12"/>
        <v>18</v>
      </c>
      <c r="M27" s="199">
        <f t="shared" si="12"/>
        <v>5.6000000000000008E-2</v>
      </c>
      <c r="N27" s="199">
        <f t="shared" si="12"/>
        <v>0</v>
      </c>
      <c r="O27" s="199">
        <f t="shared" si="12"/>
        <v>0.64</v>
      </c>
      <c r="P27" s="199">
        <f t="shared" si="12"/>
        <v>1.2</v>
      </c>
      <c r="Q27" s="199">
        <f t="shared" si="12"/>
        <v>0.96</v>
      </c>
      <c r="R27" s="199">
        <f t="shared" si="12"/>
        <v>0</v>
      </c>
      <c r="S27" s="199">
        <f t="shared" si="12"/>
        <v>1.2</v>
      </c>
      <c r="T27" s="199">
        <f t="shared" si="12"/>
        <v>8.0000000000000002E-3</v>
      </c>
      <c r="U27" s="199">
        <f t="shared" si="12"/>
        <v>0</v>
      </c>
      <c r="V27" s="199">
        <f t="shared" si="12"/>
        <v>0.04</v>
      </c>
      <c r="W27" s="199">
        <f t="shared" si="12"/>
        <v>0.08</v>
      </c>
      <c r="X27" s="392"/>
      <c r="Y27" s="392"/>
      <c r="AB27" s="73" t="s">
        <v>40</v>
      </c>
      <c r="AC27" s="74"/>
      <c r="AD27" s="75">
        <v>5</v>
      </c>
      <c r="AE27" s="76">
        <v>0.05</v>
      </c>
      <c r="AF27" s="77">
        <v>3.6</v>
      </c>
      <c r="AG27" s="76">
        <v>0.05</v>
      </c>
      <c r="AH27" s="76">
        <v>33.049999999999997</v>
      </c>
      <c r="AI27" s="75">
        <v>0</v>
      </c>
      <c r="AJ27" s="76">
        <v>0.01</v>
      </c>
      <c r="AK27" s="78">
        <v>22.5</v>
      </c>
      <c r="AL27" s="76">
        <v>7.0000000000000007E-2</v>
      </c>
      <c r="AM27" s="75">
        <v>0</v>
      </c>
      <c r="AN27" s="77">
        <v>0.8</v>
      </c>
      <c r="AO27" s="77">
        <v>1.5</v>
      </c>
      <c r="AP27" s="77">
        <v>1.2</v>
      </c>
      <c r="AQ27" s="75">
        <v>0</v>
      </c>
      <c r="AR27" s="77">
        <v>1.5</v>
      </c>
      <c r="AS27" s="76">
        <v>0.01</v>
      </c>
      <c r="AT27" s="79">
        <v>0</v>
      </c>
      <c r="AU27" s="76">
        <v>0.05</v>
      </c>
      <c r="AV27" s="78">
        <v>0.1</v>
      </c>
    </row>
    <row r="28" spans="1:49" x14ac:dyDescent="0.3">
      <c r="A28" s="318" t="s">
        <v>95</v>
      </c>
      <c r="B28" s="199"/>
      <c r="C28" s="328">
        <v>40</v>
      </c>
      <c r="D28" s="406"/>
      <c r="E28" s="406"/>
      <c r="F28" s="406"/>
      <c r="G28" s="406"/>
      <c r="H28" s="406"/>
      <c r="I28" s="406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392" t="s">
        <v>96</v>
      </c>
      <c r="Y28" s="392">
        <v>4</v>
      </c>
      <c r="AA28" s="17" t="s">
        <v>95</v>
      </c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t="s">
        <v>96</v>
      </c>
    </row>
    <row r="29" spans="1:49" x14ac:dyDescent="0.3">
      <c r="A29" s="318"/>
      <c r="B29" s="199" t="s">
        <v>95</v>
      </c>
      <c r="C29" s="328"/>
      <c r="D29" s="406">
        <f>C28*AC29/AD30</f>
        <v>40</v>
      </c>
      <c r="E29" s="406">
        <f>C28*AD29/AD30</f>
        <v>40</v>
      </c>
      <c r="F29" s="406">
        <f>C28*AE29/AD30</f>
        <v>3</v>
      </c>
      <c r="G29" s="406">
        <f>C28*AF29/AD30</f>
        <v>0.4</v>
      </c>
      <c r="H29" s="406">
        <f>C28*AG29/AD30</f>
        <v>20</v>
      </c>
      <c r="I29" s="406">
        <f>C28*AH29/AD30</f>
        <v>96</v>
      </c>
      <c r="J29" s="199">
        <f>C28*AI29/AD30</f>
        <v>0</v>
      </c>
      <c r="K29" s="199">
        <f>C28*AJ29/AD30</f>
        <v>0</v>
      </c>
      <c r="L29" s="199">
        <f>C28*AK29/AD30</f>
        <v>0</v>
      </c>
      <c r="M29" s="199">
        <f>C28*AL29/AD30</f>
        <v>0</v>
      </c>
      <c r="N29" s="199">
        <f>C28*AM29/AD30</f>
        <v>0</v>
      </c>
      <c r="O29" s="199">
        <f>C28*AN29/AD30</f>
        <v>0</v>
      </c>
      <c r="P29" s="199">
        <f>C28*AO29/AD30</f>
        <v>0</v>
      </c>
      <c r="Q29" s="199">
        <f>C28*AP29/AD30</f>
        <v>0</v>
      </c>
      <c r="R29" s="199">
        <f>C28*AQ29/AD30</f>
        <v>0</v>
      </c>
      <c r="S29" s="199">
        <f>C28*AR29/AD30</f>
        <v>0</v>
      </c>
      <c r="T29" s="199">
        <f>C28*AS29/AD30</f>
        <v>0</v>
      </c>
      <c r="U29" s="199">
        <f>C28*AT29/AD30</f>
        <v>0</v>
      </c>
      <c r="V29" s="199">
        <f>C28*AU29/AD30</f>
        <v>0</v>
      </c>
      <c r="W29" s="199">
        <f>C28*AV29/AD30</f>
        <v>0</v>
      </c>
      <c r="X29" s="392"/>
      <c r="Y29" s="392"/>
      <c r="AA29" s="17"/>
      <c r="AB29" s="17" t="s">
        <v>95</v>
      </c>
      <c r="AC29" s="17">
        <v>100</v>
      </c>
      <c r="AD29" s="17">
        <v>100</v>
      </c>
      <c r="AE29" s="17">
        <v>7.5</v>
      </c>
      <c r="AF29" s="17">
        <v>1</v>
      </c>
      <c r="AG29" s="17">
        <v>50</v>
      </c>
      <c r="AH29" s="17">
        <v>240</v>
      </c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</row>
    <row r="30" spans="1:49" x14ac:dyDescent="0.3">
      <c r="A30" s="318"/>
      <c r="B30" s="69" t="s">
        <v>40</v>
      </c>
      <c r="C30" s="96"/>
      <c r="D30" s="406"/>
      <c r="E30" s="406"/>
      <c r="F30" s="406">
        <f>SUM(F29)</f>
        <v>3</v>
      </c>
      <c r="G30" s="406">
        <f t="shared" ref="G30:W30" si="13">SUM(G29)</f>
        <v>0.4</v>
      </c>
      <c r="H30" s="406">
        <f t="shared" si="13"/>
        <v>20</v>
      </c>
      <c r="I30" s="406">
        <f t="shared" si="13"/>
        <v>96</v>
      </c>
      <c r="J30" s="199">
        <f t="shared" si="13"/>
        <v>0</v>
      </c>
      <c r="K30" s="199">
        <f t="shared" si="13"/>
        <v>0</v>
      </c>
      <c r="L30" s="199">
        <f t="shared" si="13"/>
        <v>0</v>
      </c>
      <c r="M30" s="199">
        <f t="shared" si="13"/>
        <v>0</v>
      </c>
      <c r="N30" s="199">
        <f t="shared" si="13"/>
        <v>0</v>
      </c>
      <c r="O30" s="199">
        <f t="shared" si="13"/>
        <v>0</v>
      </c>
      <c r="P30" s="199">
        <f t="shared" si="13"/>
        <v>0</v>
      </c>
      <c r="Q30" s="199">
        <f t="shared" si="13"/>
        <v>0</v>
      </c>
      <c r="R30" s="199">
        <f t="shared" si="13"/>
        <v>0</v>
      </c>
      <c r="S30" s="199">
        <f t="shared" si="13"/>
        <v>0</v>
      </c>
      <c r="T30" s="199">
        <f t="shared" si="13"/>
        <v>0</v>
      </c>
      <c r="U30" s="199">
        <f t="shared" si="13"/>
        <v>0</v>
      </c>
      <c r="V30" s="199">
        <f t="shared" si="13"/>
        <v>0</v>
      </c>
      <c r="W30" s="199">
        <f t="shared" si="13"/>
        <v>0</v>
      </c>
      <c r="X30" s="392"/>
      <c r="Y30" s="392"/>
      <c r="AA30" s="17"/>
      <c r="AB30" s="69" t="s">
        <v>40</v>
      </c>
      <c r="AC30" s="17"/>
      <c r="AD30" s="17">
        <v>100</v>
      </c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</row>
    <row r="31" spans="1:49" x14ac:dyDescent="0.3">
      <c r="A31" s="318"/>
      <c r="B31" s="96"/>
      <c r="C31" s="96"/>
      <c r="D31" s="406"/>
      <c r="E31" s="406"/>
      <c r="F31" s="406"/>
      <c r="G31" s="406"/>
      <c r="H31" s="406"/>
      <c r="I31" s="406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392"/>
      <c r="Y31" s="392"/>
      <c r="AA31" s="17"/>
      <c r="AB31" s="69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</row>
    <row r="32" spans="1:49" s="113" customFormat="1" ht="18" x14ac:dyDescent="0.35">
      <c r="A32" s="319" t="s">
        <v>115</v>
      </c>
      <c r="B32" s="216"/>
      <c r="C32" s="216">
        <f>SUM(C11:C31)</f>
        <v>444</v>
      </c>
      <c r="D32" s="408">
        <f>SUM(D11:D31)</f>
        <v>443.4666666666667</v>
      </c>
      <c r="E32" s="408">
        <f>SUM(E11:E31)</f>
        <v>483.66666666666669</v>
      </c>
      <c r="F32" s="408">
        <f t="shared" ref="F32:W32" si="14">F18+F24+F27+F30</f>
        <v>12.113333333333333</v>
      </c>
      <c r="G32" s="408">
        <f t="shared" si="14"/>
        <v>10.766666666666667</v>
      </c>
      <c r="H32" s="408">
        <f t="shared" si="14"/>
        <v>47.026666666666671</v>
      </c>
      <c r="I32" s="408">
        <f t="shared" si="14"/>
        <v>333.42666666666668</v>
      </c>
      <c r="J32" s="216">
        <f t="shared" si="14"/>
        <v>0.11666666666666667</v>
      </c>
      <c r="K32" s="216">
        <f t="shared" si="14"/>
        <v>0.32400000000000001</v>
      </c>
      <c r="L32" s="216">
        <f t="shared" si="14"/>
        <v>55.325333333333333</v>
      </c>
      <c r="M32" s="216">
        <f t="shared" si="14"/>
        <v>8.2000000000000003E-2</v>
      </c>
      <c r="N32" s="216">
        <f t="shared" si="14"/>
        <v>1.248</v>
      </c>
      <c r="O32" s="216">
        <f t="shared" si="14"/>
        <v>152.17333333333332</v>
      </c>
      <c r="P32" s="216">
        <f t="shared" si="14"/>
        <v>380.73333333333335</v>
      </c>
      <c r="Q32" s="216">
        <f t="shared" si="14"/>
        <v>261.44</v>
      </c>
      <c r="R32" s="216">
        <f t="shared" si="14"/>
        <v>68.039999999999992</v>
      </c>
      <c r="S32" s="216">
        <f t="shared" si="14"/>
        <v>248.85999999999999</v>
      </c>
      <c r="T32" s="216">
        <f t="shared" si="14"/>
        <v>1.7560000000000002</v>
      </c>
      <c r="U32" s="216">
        <f t="shared" si="14"/>
        <v>30.186666666666664</v>
      </c>
      <c r="V32" s="216">
        <f t="shared" si="14"/>
        <v>5.08</v>
      </c>
      <c r="W32" s="216">
        <f t="shared" si="14"/>
        <v>59.073333333333331</v>
      </c>
      <c r="X32" s="393"/>
      <c r="Y32" s="393"/>
      <c r="AA32" s="112"/>
      <c r="AB32" s="114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</row>
    <row r="33" spans="1:49" x14ac:dyDescent="0.3">
      <c r="A33" s="318" t="s">
        <v>111</v>
      </c>
      <c r="B33" s="96"/>
      <c r="C33" s="96">
        <v>200</v>
      </c>
      <c r="D33" s="406"/>
      <c r="E33" s="406"/>
      <c r="F33" s="406"/>
      <c r="G33" s="406"/>
      <c r="H33" s="406"/>
      <c r="I33" s="406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392"/>
      <c r="Y33" s="392"/>
      <c r="AA33" s="17"/>
      <c r="AB33" s="96"/>
      <c r="AC33" s="96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t="s">
        <v>96</v>
      </c>
    </row>
    <row r="34" spans="1:49" x14ac:dyDescent="0.3">
      <c r="A34" s="318"/>
      <c r="B34" s="96" t="s">
        <v>112</v>
      </c>
      <c r="C34" s="96"/>
      <c r="D34" s="406">
        <f>C33*AC34/AD35</f>
        <v>200</v>
      </c>
      <c r="E34" s="406">
        <f>C33*AD34/AD35</f>
        <v>200</v>
      </c>
      <c r="F34" s="406">
        <f>C33*AE34/AD35</f>
        <v>0</v>
      </c>
      <c r="G34" s="406">
        <f>C33*AF34/AD35</f>
        <v>0</v>
      </c>
      <c r="H34" s="406">
        <f>C33*AG34/AD35</f>
        <v>22.4</v>
      </c>
      <c r="I34" s="406">
        <f>C33*AH34/AD35</f>
        <v>90</v>
      </c>
      <c r="J34" s="199">
        <f>C33*AI34/AD35</f>
        <v>0</v>
      </c>
      <c r="K34" s="199">
        <f>C33*AJ34/AD35</f>
        <v>0</v>
      </c>
      <c r="L34" s="199">
        <f>C33*AK34/AD35</f>
        <v>0</v>
      </c>
      <c r="M34" s="199">
        <f>C33*AL34/AD35</f>
        <v>0</v>
      </c>
      <c r="N34" s="199">
        <f>C33*AM34/AD35</f>
        <v>0</v>
      </c>
      <c r="O34" s="199">
        <f>C33*AN34/AD35</f>
        <v>0</v>
      </c>
      <c r="P34" s="199">
        <f>C33*AO34/AD35</f>
        <v>0</v>
      </c>
      <c r="Q34" s="199">
        <f>C33*AP34/AD35</f>
        <v>0</v>
      </c>
      <c r="R34" s="199">
        <f>C33*AQ34/AD35</f>
        <v>0</v>
      </c>
      <c r="S34" s="199">
        <f>C33*AR34/AD35</f>
        <v>0</v>
      </c>
      <c r="T34" s="199">
        <f>C33*AS34/AD35</f>
        <v>0</v>
      </c>
      <c r="U34" s="199">
        <f>C33*AT34/AD35</f>
        <v>0</v>
      </c>
      <c r="V34" s="199">
        <f>C33*AU34/AD35</f>
        <v>0</v>
      </c>
      <c r="W34" s="199">
        <f>C33*AV34/AD35</f>
        <v>0</v>
      </c>
      <c r="X34" s="392" t="s">
        <v>114</v>
      </c>
      <c r="Y34" s="392">
        <v>5</v>
      </c>
      <c r="AA34" s="17"/>
      <c r="AB34" s="96" t="s">
        <v>112</v>
      </c>
      <c r="AC34" s="96">
        <v>100</v>
      </c>
      <c r="AD34" s="17">
        <v>100</v>
      </c>
      <c r="AE34" s="107"/>
      <c r="AF34" s="105"/>
      <c r="AG34" s="105">
        <v>11.2</v>
      </c>
      <c r="AH34" s="63">
        <v>45</v>
      </c>
      <c r="AI34" s="103"/>
      <c r="AJ34" s="103"/>
      <c r="AK34" s="103"/>
      <c r="AL34" s="103"/>
      <c r="AM34" s="103"/>
      <c r="AN34" s="103"/>
      <c r="AO34" s="17"/>
      <c r="AP34" s="17"/>
      <c r="AQ34" s="17"/>
      <c r="AR34" s="17"/>
      <c r="AS34" s="17"/>
      <c r="AT34" s="17"/>
      <c r="AU34" s="17"/>
      <c r="AV34" s="17"/>
    </row>
    <row r="35" spans="1:49" x14ac:dyDescent="0.3">
      <c r="A35" s="318"/>
      <c r="B35" s="96"/>
      <c r="C35" s="96">
        <v>23</v>
      </c>
      <c r="D35" s="406"/>
      <c r="E35" s="406"/>
      <c r="F35" s="406"/>
      <c r="G35" s="406"/>
      <c r="H35" s="406"/>
      <c r="I35" s="406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392"/>
      <c r="Y35" s="392"/>
      <c r="AA35" s="17"/>
      <c r="AB35" s="69" t="s">
        <v>40</v>
      </c>
      <c r="AC35" s="96"/>
      <c r="AD35" s="17">
        <v>100</v>
      </c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t="s">
        <v>114</v>
      </c>
    </row>
    <row r="36" spans="1:49" x14ac:dyDescent="0.3">
      <c r="A36" s="318"/>
      <c r="B36" s="96" t="s">
        <v>113</v>
      </c>
      <c r="C36" s="96"/>
      <c r="D36" s="406">
        <f>C35*AC36/AD37</f>
        <v>23</v>
      </c>
      <c r="E36" s="406">
        <f>C35*AD36/AD37</f>
        <v>23</v>
      </c>
      <c r="F36" s="406">
        <f>C35*AE36/AD37</f>
        <v>1.7250000000000001</v>
      </c>
      <c r="G36" s="406">
        <f>C35*AF36/AD37</f>
        <v>2.2999999999999998</v>
      </c>
      <c r="H36" s="406">
        <f>C35*AG36/AD37</f>
        <v>17.134999999999998</v>
      </c>
      <c r="I36" s="406">
        <f>C35*AH36/AD37</f>
        <v>95.68</v>
      </c>
      <c r="J36" s="199">
        <f>C35*AI36/AD37</f>
        <v>0</v>
      </c>
      <c r="K36" s="199">
        <f>C35*AJ36/AD37</f>
        <v>0</v>
      </c>
      <c r="L36" s="199">
        <f>C35*AK36/AD37</f>
        <v>0</v>
      </c>
      <c r="M36" s="199">
        <f>C35*AL36/AD37</f>
        <v>0</v>
      </c>
      <c r="N36" s="199">
        <f>C35*AM36/AD37</f>
        <v>0</v>
      </c>
      <c r="O36" s="199">
        <f>C35*AN36/AD37</f>
        <v>0</v>
      </c>
      <c r="P36" s="199">
        <f>C35*AO36/AD37</f>
        <v>0</v>
      </c>
      <c r="Q36" s="199">
        <f>C35*AP36/AD37</f>
        <v>0</v>
      </c>
      <c r="R36" s="199">
        <f>C35*AQ36/AD37</f>
        <v>0</v>
      </c>
      <c r="S36" s="199">
        <f>C35*AR36/AD37</f>
        <v>0</v>
      </c>
      <c r="T36" s="199">
        <f>C35*AS36/AD37</f>
        <v>0</v>
      </c>
      <c r="U36" s="199">
        <f>C35*AT36/AD37</f>
        <v>0</v>
      </c>
      <c r="V36" s="199">
        <f>C35*AU36/AD37</f>
        <v>0</v>
      </c>
      <c r="W36" s="199">
        <f>C35*AV36/AD37</f>
        <v>0</v>
      </c>
      <c r="X36" s="392" t="s">
        <v>114</v>
      </c>
      <c r="Y36" s="392">
        <v>6</v>
      </c>
      <c r="AA36" s="17"/>
      <c r="AB36" s="96" t="s">
        <v>113</v>
      </c>
      <c r="AC36" s="96">
        <v>20</v>
      </c>
      <c r="AD36" s="17">
        <v>20</v>
      </c>
      <c r="AE36" s="103">
        <v>1.5</v>
      </c>
      <c r="AF36" s="102">
        <v>2</v>
      </c>
      <c r="AG36" s="103">
        <v>14.9</v>
      </c>
      <c r="AH36" s="103">
        <v>83.2</v>
      </c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</row>
    <row r="37" spans="1:49" x14ac:dyDescent="0.3">
      <c r="A37" s="318"/>
      <c r="B37" s="96"/>
      <c r="C37" s="96"/>
      <c r="D37" s="406"/>
      <c r="E37" s="406"/>
      <c r="F37" s="406"/>
      <c r="G37" s="406"/>
      <c r="H37" s="406"/>
      <c r="I37" s="406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392"/>
      <c r="Y37" s="392"/>
      <c r="AB37" s="140"/>
      <c r="AC37" s="108"/>
      <c r="AD37" s="109">
        <v>20</v>
      </c>
      <c r="AE37" s="106">
        <f>SUM(AE36)</f>
        <v>1.5</v>
      </c>
      <c r="AF37" s="106">
        <f t="shared" ref="AF37:AV37" si="15">SUM(AF36)</f>
        <v>2</v>
      </c>
      <c r="AG37" s="106">
        <f t="shared" si="15"/>
        <v>14.9</v>
      </c>
      <c r="AH37" s="106">
        <f t="shared" si="15"/>
        <v>83.2</v>
      </c>
      <c r="AI37" s="106">
        <f t="shared" si="15"/>
        <v>0</v>
      </c>
      <c r="AJ37" s="106">
        <f t="shared" si="15"/>
        <v>0</v>
      </c>
      <c r="AK37" s="106">
        <f t="shared" si="15"/>
        <v>0</v>
      </c>
      <c r="AL37" s="106">
        <f t="shared" si="15"/>
        <v>0</v>
      </c>
      <c r="AM37" s="106">
        <f t="shared" si="15"/>
        <v>0</v>
      </c>
      <c r="AN37" s="106">
        <f t="shared" si="15"/>
        <v>0</v>
      </c>
      <c r="AO37" s="106">
        <f t="shared" si="15"/>
        <v>0</v>
      </c>
      <c r="AP37" s="106">
        <f t="shared" si="15"/>
        <v>0</v>
      </c>
      <c r="AQ37" s="106">
        <f t="shared" si="15"/>
        <v>0</v>
      </c>
      <c r="AR37" s="106">
        <f t="shared" si="15"/>
        <v>0</v>
      </c>
      <c r="AS37" s="106">
        <f t="shared" si="15"/>
        <v>0</v>
      </c>
      <c r="AT37" s="106">
        <f t="shared" si="15"/>
        <v>0</v>
      </c>
      <c r="AU37" s="106">
        <f t="shared" si="15"/>
        <v>0</v>
      </c>
      <c r="AV37" s="106">
        <f t="shared" si="15"/>
        <v>0</v>
      </c>
    </row>
    <row r="38" spans="1:49" s="113" customFormat="1" ht="18" x14ac:dyDescent="0.35">
      <c r="A38" s="319" t="s">
        <v>116</v>
      </c>
      <c r="B38" s="216"/>
      <c r="C38" s="216">
        <f>SUM(C33:C37)</f>
        <v>223</v>
      </c>
      <c r="D38" s="408">
        <f t="shared" ref="D38:W38" si="16">SUM(D33:D37)</f>
        <v>223</v>
      </c>
      <c r="E38" s="408">
        <f t="shared" si="16"/>
        <v>223</v>
      </c>
      <c r="F38" s="408">
        <f>SUM(F33:F37)</f>
        <v>1.7250000000000001</v>
      </c>
      <c r="G38" s="408">
        <f t="shared" si="16"/>
        <v>2.2999999999999998</v>
      </c>
      <c r="H38" s="408">
        <f t="shared" si="16"/>
        <v>39.534999999999997</v>
      </c>
      <c r="I38" s="408">
        <f t="shared" si="16"/>
        <v>185.68</v>
      </c>
      <c r="J38" s="216">
        <f t="shared" si="16"/>
        <v>0</v>
      </c>
      <c r="K38" s="216">
        <f t="shared" si="16"/>
        <v>0</v>
      </c>
      <c r="L38" s="216">
        <f t="shared" si="16"/>
        <v>0</v>
      </c>
      <c r="M38" s="216">
        <f t="shared" si="16"/>
        <v>0</v>
      </c>
      <c r="N38" s="216">
        <f t="shared" si="16"/>
        <v>0</v>
      </c>
      <c r="O38" s="216">
        <f t="shared" si="16"/>
        <v>0</v>
      </c>
      <c r="P38" s="216">
        <f t="shared" si="16"/>
        <v>0</v>
      </c>
      <c r="Q38" s="216">
        <f t="shared" si="16"/>
        <v>0</v>
      </c>
      <c r="R38" s="216">
        <f t="shared" si="16"/>
        <v>0</v>
      </c>
      <c r="S38" s="216">
        <f t="shared" si="16"/>
        <v>0</v>
      </c>
      <c r="T38" s="216">
        <f t="shared" si="16"/>
        <v>0</v>
      </c>
      <c r="U38" s="216">
        <f t="shared" si="16"/>
        <v>0</v>
      </c>
      <c r="V38" s="216">
        <f t="shared" si="16"/>
        <v>0</v>
      </c>
      <c r="W38" s="216">
        <f t="shared" si="16"/>
        <v>0</v>
      </c>
      <c r="X38" s="393"/>
      <c r="Y38" s="393"/>
      <c r="AB38" s="115"/>
      <c r="AC38" s="115"/>
      <c r="AE38" s="116"/>
      <c r="AF38" s="117"/>
      <c r="AG38" s="116"/>
      <c r="AH38" s="116"/>
    </row>
    <row r="39" spans="1:49" x14ac:dyDescent="0.3">
      <c r="A39" s="319" t="s">
        <v>97</v>
      </c>
      <c r="B39" s="328"/>
      <c r="C39" s="328"/>
      <c r="D39" s="406"/>
      <c r="E39" s="406"/>
      <c r="F39" s="406"/>
      <c r="G39" s="406"/>
      <c r="H39" s="406"/>
      <c r="I39" s="406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392"/>
      <c r="Y39" s="392"/>
      <c r="AB39" s="90"/>
    </row>
    <row r="40" spans="1:49" x14ac:dyDescent="0.3">
      <c r="A40" s="318" t="s">
        <v>98</v>
      </c>
      <c r="B40" s="199"/>
      <c r="C40" s="328">
        <v>200</v>
      </c>
      <c r="D40" s="406"/>
      <c r="E40" s="406"/>
      <c r="F40" s="406"/>
      <c r="G40" s="406"/>
      <c r="H40" s="406"/>
      <c r="I40" s="406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392" t="s">
        <v>99</v>
      </c>
      <c r="Y40" s="392">
        <v>7</v>
      </c>
      <c r="AA40" t="s">
        <v>98</v>
      </c>
      <c r="AW40" t="s">
        <v>99</v>
      </c>
    </row>
    <row r="41" spans="1:49" ht="15" customHeight="1" x14ac:dyDescent="0.3">
      <c r="A41" s="318"/>
      <c r="B41" s="334" t="s">
        <v>55</v>
      </c>
      <c r="C41" s="332"/>
      <c r="D41" s="406">
        <f t="shared" ref="D41:D54" si="17">C$40*AC41/AD$55</f>
        <v>81.599999999999994</v>
      </c>
      <c r="E41" s="406">
        <f t="shared" ref="E41:E54" si="18">C$40*AD41/AD$55</f>
        <v>60</v>
      </c>
      <c r="F41" s="409">
        <f t="shared" ref="F41:W41" si="19">$C$40*AE$41/$AD$55</f>
        <v>1.1200000000000001</v>
      </c>
      <c r="G41" s="409">
        <f t="shared" si="19"/>
        <v>0.22000000000000003</v>
      </c>
      <c r="H41" s="409">
        <f t="shared" si="19"/>
        <v>8.9</v>
      </c>
      <c r="I41" s="409">
        <f t="shared" si="19"/>
        <v>42.02</v>
      </c>
      <c r="J41" s="336">
        <f t="shared" si="19"/>
        <v>5.1999999999999998E-2</v>
      </c>
      <c r="K41" s="336">
        <f t="shared" si="19"/>
        <v>3.4000000000000002E-2</v>
      </c>
      <c r="L41" s="336">
        <f t="shared" si="19"/>
        <v>1.08</v>
      </c>
      <c r="M41" s="336">
        <f t="shared" si="19"/>
        <v>0</v>
      </c>
      <c r="N41" s="336">
        <f t="shared" si="19"/>
        <v>4.8</v>
      </c>
      <c r="O41" s="336">
        <f t="shared" si="19"/>
        <v>2.2799999999999998</v>
      </c>
      <c r="P41" s="336">
        <f t="shared" si="19"/>
        <v>282.8</v>
      </c>
      <c r="Q41" s="336">
        <f t="shared" si="19"/>
        <v>5.2</v>
      </c>
      <c r="R41" s="336">
        <f t="shared" si="19"/>
        <v>12</v>
      </c>
      <c r="S41" s="336">
        <f t="shared" si="19"/>
        <v>30.2</v>
      </c>
      <c r="T41" s="336">
        <f t="shared" si="19"/>
        <v>0.47</v>
      </c>
      <c r="U41" s="336">
        <f t="shared" si="19"/>
        <v>3</v>
      </c>
      <c r="V41" s="336">
        <f t="shared" si="19"/>
        <v>0.14199999999999999</v>
      </c>
      <c r="W41" s="336">
        <f t="shared" si="19"/>
        <v>18</v>
      </c>
      <c r="X41" s="392"/>
      <c r="Y41" s="392"/>
      <c r="AA41" s="17"/>
      <c r="AB41" s="80" t="s">
        <v>55</v>
      </c>
      <c r="AC41" s="57">
        <v>408</v>
      </c>
      <c r="AD41" s="57">
        <v>300</v>
      </c>
      <c r="AE41" s="56">
        <v>5.6</v>
      </c>
      <c r="AF41" s="56">
        <v>1.1000000000000001</v>
      </c>
      <c r="AG41" s="56">
        <v>44.5</v>
      </c>
      <c r="AH41" s="56">
        <v>210.1</v>
      </c>
      <c r="AI41" s="64">
        <v>0.26</v>
      </c>
      <c r="AJ41" s="64">
        <v>0.17</v>
      </c>
      <c r="AK41" s="40">
        <v>5.4</v>
      </c>
      <c r="AL41" s="62">
        <v>0</v>
      </c>
      <c r="AM41" s="62">
        <v>24</v>
      </c>
      <c r="AN41" s="63">
        <v>11.4</v>
      </c>
      <c r="AO41" s="62">
        <v>1414</v>
      </c>
      <c r="AP41" s="62">
        <v>26</v>
      </c>
      <c r="AQ41" s="62">
        <v>60</v>
      </c>
      <c r="AR41" s="62">
        <v>151</v>
      </c>
      <c r="AS41" s="64">
        <v>2.35</v>
      </c>
      <c r="AT41" s="28">
        <v>15</v>
      </c>
      <c r="AU41" s="64">
        <v>0.71</v>
      </c>
      <c r="AV41" s="28">
        <v>90</v>
      </c>
    </row>
    <row r="42" spans="1:49" ht="15" customHeight="1" x14ac:dyDescent="0.3">
      <c r="A42" s="318"/>
      <c r="B42" s="334" t="s">
        <v>63</v>
      </c>
      <c r="C42" s="332"/>
      <c r="D42" s="406">
        <f t="shared" si="17"/>
        <v>4</v>
      </c>
      <c r="E42" s="406">
        <f t="shared" si="18"/>
        <v>4</v>
      </c>
      <c r="F42" s="409">
        <f t="shared" ref="F42:W42" si="20">$C$40*AE$42/$AD$55</f>
        <v>0.26</v>
      </c>
      <c r="G42" s="409">
        <f t="shared" si="20"/>
        <v>0.04</v>
      </c>
      <c r="H42" s="409">
        <f t="shared" si="20"/>
        <v>2.7</v>
      </c>
      <c r="I42" s="409">
        <f t="shared" si="20"/>
        <v>12.14</v>
      </c>
      <c r="J42" s="336">
        <f t="shared" si="20"/>
        <v>2E-3</v>
      </c>
      <c r="K42" s="336">
        <f t="shared" si="20"/>
        <v>2E-3</v>
      </c>
      <c r="L42" s="336">
        <f t="shared" si="20"/>
        <v>0</v>
      </c>
      <c r="M42" s="336">
        <f t="shared" si="20"/>
        <v>0</v>
      </c>
      <c r="N42" s="336">
        <f t="shared" si="20"/>
        <v>0</v>
      </c>
      <c r="O42" s="336">
        <f t="shared" si="20"/>
        <v>0.36399999999999999</v>
      </c>
      <c r="P42" s="336">
        <f t="shared" si="20"/>
        <v>3.3200000000000003</v>
      </c>
      <c r="Q42" s="336">
        <f t="shared" si="20"/>
        <v>0.28000000000000003</v>
      </c>
      <c r="R42" s="336">
        <f t="shared" si="20"/>
        <v>1.7399999999999998</v>
      </c>
      <c r="S42" s="336">
        <f t="shared" si="20"/>
        <v>5.2</v>
      </c>
      <c r="T42" s="336">
        <f t="shared" si="20"/>
        <v>3.4000000000000002E-2</v>
      </c>
      <c r="U42" s="336">
        <f t="shared" si="20"/>
        <v>0.06</v>
      </c>
      <c r="V42" s="336">
        <f t="shared" si="20"/>
        <v>0.53200000000000003</v>
      </c>
      <c r="W42" s="336">
        <f t="shared" si="20"/>
        <v>2</v>
      </c>
      <c r="X42" s="392"/>
      <c r="Y42" s="392"/>
      <c r="AA42" s="17"/>
      <c r="AB42" s="80" t="s">
        <v>63</v>
      </c>
      <c r="AC42" s="57">
        <v>20</v>
      </c>
      <c r="AD42" s="57">
        <v>20</v>
      </c>
      <c r="AE42" s="56">
        <v>1.3</v>
      </c>
      <c r="AF42" s="56">
        <v>0.2</v>
      </c>
      <c r="AG42" s="56">
        <v>13.5</v>
      </c>
      <c r="AH42" s="56">
        <v>60.7</v>
      </c>
      <c r="AI42" s="64">
        <v>0.01</v>
      </c>
      <c r="AJ42" s="64">
        <v>0.01</v>
      </c>
      <c r="AK42" s="28">
        <v>0</v>
      </c>
      <c r="AL42" s="62">
        <v>0</v>
      </c>
      <c r="AM42" s="62">
        <v>0</v>
      </c>
      <c r="AN42" s="64">
        <v>1.82</v>
      </c>
      <c r="AO42" s="63">
        <v>16.600000000000001</v>
      </c>
      <c r="AP42" s="63">
        <v>1.4</v>
      </c>
      <c r="AQ42" s="63">
        <v>8.6999999999999993</v>
      </c>
      <c r="AR42" s="62">
        <v>26</v>
      </c>
      <c r="AS42" s="64">
        <v>0.17</v>
      </c>
      <c r="AT42" s="30">
        <v>0.3</v>
      </c>
      <c r="AU42" s="64">
        <v>2.66</v>
      </c>
      <c r="AV42" s="28">
        <v>10</v>
      </c>
    </row>
    <row r="43" spans="1:49" ht="15" customHeight="1" x14ac:dyDescent="0.3">
      <c r="A43" s="318"/>
      <c r="B43" s="334" t="s">
        <v>50</v>
      </c>
      <c r="C43" s="332"/>
      <c r="D43" s="406">
        <f t="shared" si="17"/>
        <v>10</v>
      </c>
      <c r="E43" s="406">
        <f t="shared" si="18"/>
        <v>8</v>
      </c>
      <c r="F43" s="409">
        <f t="shared" ref="F43:W43" si="21">$C$40*AE$43/$AD$55</f>
        <v>0.1</v>
      </c>
      <c r="G43" s="409">
        <f t="shared" si="21"/>
        <v>0.02</v>
      </c>
      <c r="H43" s="409">
        <f t="shared" si="21"/>
        <v>0.6</v>
      </c>
      <c r="I43" s="409">
        <f t="shared" si="21"/>
        <v>2.94</v>
      </c>
      <c r="J43" s="336">
        <f t="shared" si="21"/>
        <v>2E-3</v>
      </c>
      <c r="K43" s="336">
        <f t="shared" si="21"/>
        <v>2E-3</v>
      </c>
      <c r="L43" s="336">
        <f t="shared" si="21"/>
        <v>0</v>
      </c>
      <c r="M43" s="336">
        <f t="shared" si="21"/>
        <v>0</v>
      </c>
      <c r="N43" s="336">
        <f t="shared" si="21"/>
        <v>0.32</v>
      </c>
      <c r="O43" s="336">
        <f t="shared" si="21"/>
        <v>0.24399999999999999</v>
      </c>
      <c r="P43" s="336">
        <f t="shared" si="21"/>
        <v>11.62</v>
      </c>
      <c r="Q43" s="336">
        <f t="shared" si="21"/>
        <v>2.2000000000000002</v>
      </c>
      <c r="R43" s="336">
        <f t="shared" si="21"/>
        <v>0.98000000000000009</v>
      </c>
      <c r="S43" s="336">
        <f t="shared" si="21"/>
        <v>4</v>
      </c>
      <c r="T43" s="336">
        <f t="shared" si="21"/>
        <v>5.6000000000000008E-2</v>
      </c>
      <c r="U43" s="336">
        <f t="shared" si="21"/>
        <v>0.24</v>
      </c>
      <c r="V43" s="336">
        <f t="shared" si="21"/>
        <v>3.5999999999999997E-2</v>
      </c>
      <c r="W43" s="336">
        <f t="shared" si="21"/>
        <v>2.4</v>
      </c>
      <c r="X43" s="392"/>
      <c r="Y43" s="392"/>
      <c r="AA43" s="17"/>
      <c r="AB43" s="80" t="s">
        <v>50</v>
      </c>
      <c r="AC43" s="57">
        <v>50</v>
      </c>
      <c r="AD43" s="57">
        <v>40</v>
      </c>
      <c r="AE43" s="56">
        <v>0.5</v>
      </c>
      <c r="AF43" s="56">
        <v>0.1</v>
      </c>
      <c r="AG43" s="57">
        <v>3</v>
      </c>
      <c r="AH43" s="56">
        <v>14.7</v>
      </c>
      <c r="AI43" s="64">
        <v>0.01</v>
      </c>
      <c r="AJ43" s="64">
        <v>0.01</v>
      </c>
      <c r="AK43" s="28">
        <v>0</v>
      </c>
      <c r="AL43" s="62">
        <v>0</v>
      </c>
      <c r="AM43" s="63">
        <v>1.6</v>
      </c>
      <c r="AN43" s="64">
        <v>1.22</v>
      </c>
      <c r="AO43" s="63">
        <v>58.1</v>
      </c>
      <c r="AP43" s="62">
        <v>11</v>
      </c>
      <c r="AQ43" s="63">
        <v>4.9000000000000004</v>
      </c>
      <c r="AR43" s="62">
        <v>20</v>
      </c>
      <c r="AS43" s="64">
        <v>0.28000000000000003</v>
      </c>
      <c r="AT43" s="30">
        <v>1.2</v>
      </c>
      <c r="AU43" s="64">
        <v>0.18</v>
      </c>
      <c r="AV43" s="28">
        <v>12</v>
      </c>
    </row>
    <row r="44" spans="1:49" ht="15" customHeight="1" x14ac:dyDescent="0.3">
      <c r="A44" s="318"/>
      <c r="B44" s="334" t="s">
        <v>55</v>
      </c>
      <c r="C44" s="332"/>
      <c r="D44" s="406">
        <f t="shared" si="17"/>
        <v>108.8</v>
      </c>
      <c r="E44" s="406">
        <f t="shared" si="18"/>
        <v>80</v>
      </c>
      <c r="F44" s="409">
        <f t="shared" ref="F44:W44" si="22">$C$40*AE$44/$AD$55</f>
        <v>1.5</v>
      </c>
      <c r="G44" s="409">
        <f t="shared" si="22"/>
        <v>0.28000000000000003</v>
      </c>
      <c r="H44" s="409">
        <f t="shared" si="22"/>
        <v>11.86</v>
      </c>
      <c r="I44" s="409">
        <f t="shared" si="22"/>
        <v>56.02000000000001</v>
      </c>
      <c r="J44" s="336">
        <f t="shared" si="22"/>
        <v>7.0000000000000007E-2</v>
      </c>
      <c r="K44" s="336">
        <f t="shared" si="22"/>
        <v>4.3999999999999997E-2</v>
      </c>
      <c r="L44" s="336">
        <f t="shared" si="22"/>
        <v>1.44</v>
      </c>
      <c r="M44" s="336">
        <f t="shared" si="22"/>
        <v>0</v>
      </c>
      <c r="N44" s="336">
        <f t="shared" si="22"/>
        <v>6.4</v>
      </c>
      <c r="O44" s="336">
        <f t="shared" si="22"/>
        <v>3.04</v>
      </c>
      <c r="P44" s="336">
        <f t="shared" si="22"/>
        <v>377.2</v>
      </c>
      <c r="Q44" s="336">
        <f t="shared" si="22"/>
        <v>7</v>
      </c>
      <c r="R44" s="336">
        <f t="shared" si="22"/>
        <v>16</v>
      </c>
      <c r="S44" s="336">
        <f t="shared" si="22"/>
        <v>40.4</v>
      </c>
      <c r="T44" s="336">
        <f t="shared" si="22"/>
        <v>0.626</v>
      </c>
      <c r="U44" s="336">
        <f t="shared" si="22"/>
        <v>4</v>
      </c>
      <c r="V44" s="336">
        <f t="shared" si="22"/>
        <v>0.188</v>
      </c>
      <c r="W44" s="336">
        <f t="shared" si="22"/>
        <v>24</v>
      </c>
      <c r="X44" s="392"/>
      <c r="Y44" s="392"/>
      <c r="AA44" s="17"/>
      <c r="AB44" s="80" t="s">
        <v>55</v>
      </c>
      <c r="AC44" s="57">
        <v>544</v>
      </c>
      <c r="AD44" s="57">
        <v>400</v>
      </c>
      <c r="AE44" s="56">
        <v>7.5</v>
      </c>
      <c r="AF44" s="56">
        <v>1.4</v>
      </c>
      <c r="AG44" s="56">
        <v>59.3</v>
      </c>
      <c r="AH44" s="56">
        <v>280.10000000000002</v>
      </c>
      <c r="AI44" s="64">
        <v>0.35</v>
      </c>
      <c r="AJ44" s="64">
        <v>0.22</v>
      </c>
      <c r="AK44" s="40">
        <v>7.2</v>
      </c>
      <c r="AL44" s="62">
        <v>0</v>
      </c>
      <c r="AM44" s="62">
        <v>32</v>
      </c>
      <c r="AN44" s="63">
        <v>15.2</v>
      </c>
      <c r="AO44" s="62">
        <v>1886</v>
      </c>
      <c r="AP44" s="62">
        <v>35</v>
      </c>
      <c r="AQ44" s="62">
        <v>80</v>
      </c>
      <c r="AR44" s="62">
        <v>202</v>
      </c>
      <c r="AS44" s="64">
        <v>3.13</v>
      </c>
      <c r="AT44" s="28">
        <v>20</v>
      </c>
      <c r="AU44" s="64">
        <v>0.94</v>
      </c>
      <c r="AV44" s="28">
        <v>120</v>
      </c>
    </row>
    <row r="45" spans="1:49" ht="15" customHeight="1" x14ac:dyDescent="0.3">
      <c r="A45" s="318"/>
      <c r="B45" s="334" t="s">
        <v>64</v>
      </c>
      <c r="C45" s="332"/>
      <c r="D45" s="406">
        <f t="shared" si="17"/>
        <v>25.760000000000005</v>
      </c>
      <c r="E45" s="406">
        <f t="shared" si="18"/>
        <v>22.8</v>
      </c>
      <c r="F45" s="409">
        <f t="shared" ref="F45:W45" si="23">$C$40*AE$45/$AD$55</f>
        <v>3.9799999999999995</v>
      </c>
      <c r="G45" s="409">
        <f t="shared" si="23"/>
        <v>3.2200000000000006</v>
      </c>
      <c r="H45" s="409">
        <f t="shared" si="23"/>
        <v>0</v>
      </c>
      <c r="I45" s="409">
        <f t="shared" si="23"/>
        <v>44.84</v>
      </c>
      <c r="J45" s="336">
        <f t="shared" si="23"/>
        <v>0.01</v>
      </c>
      <c r="K45" s="336">
        <f t="shared" si="23"/>
        <v>2.8000000000000004E-2</v>
      </c>
      <c r="L45" s="336">
        <f t="shared" si="23"/>
        <v>0</v>
      </c>
      <c r="M45" s="336">
        <f t="shared" si="23"/>
        <v>0</v>
      </c>
      <c r="N45" s="336">
        <f t="shared" si="23"/>
        <v>0</v>
      </c>
      <c r="O45" s="336">
        <f t="shared" si="23"/>
        <v>11.26</v>
      </c>
      <c r="P45" s="336">
        <f t="shared" si="23"/>
        <v>61.6</v>
      </c>
      <c r="Q45" s="336">
        <f t="shared" si="23"/>
        <v>1.8</v>
      </c>
      <c r="R45" s="336">
        <f t="shared" si="23"/>
        <v>4.4000000000000004</v>
      </c>
      <c r="S45" s="336">
        <f t="shared" si="23"/>
        <v>37.200000000000003</v>
      </c>
      <c r="T45" s="336">
        <f t="shared" si="23"/>
        <v>0.53600000000000003</v>
      </c>
      <c r="U45" s="336">
        <f t="shared" si="23"/>
        <v>1.6399999999999997</v>
      </c>
      <c r="V45" s="336">
        <f t="shared" si="23"/>
        <v>0</v>
      </c>
      <c r="W45" s="336">
        <f t="shared" si="23"/>
        <v>14.4</v>
      </c>
      <c r="X45" s="392"/>
      <c r="Y45" s="392"/>
      <c r="AA45" s="17"/>
      <c r="AB45" s="80" t="s">
        <v>64</v>
      </c>
      <c r="AC45" s="56">
        <v>128.80000000000001</v>
      </c>
      <c r="AD45" s="57">
        <v>114</v>
      </c>
      <c r="AE45" s="56">
        <v>19.899999999999999</v>
      </c>
      <c r="AF45" s="56">
        <v>16.100000000000001</v>
      </c>
      <c r="AG45" s="57">
        <v>0</v>
      </c>
      <c r="AH45" s="56">
        <v>224.2</v>
      </c>
      <c r="AI45" s="64">
        <v>0.05</v>
      </c>
      <c r="AJ45" s="64">
        <v>0.14000000000000001</v>
      </c>
      <c r="AK45" s="28">
        <v>0</v>
      </c>
      <c r="AL45" s="62">
        <v>0</v>
      </c>
      <c r="AM45" s="62">
        <v>0</v>
      </c>
      <c r="AN45" s="63">
        <v>56.3</v>
      </c>
      <c r="AO45" s="62">
        <v>308</v>
      </c>
      <c r="AP45" s="62">
        <v>9</v>
      </c>
      <c r="AQ45" s="62">
        <v>22</v>
      </c>
      <c r="AR45" s="62">
        <v>186</v>
      </c>
      <c r="AS45" s="64">
        <v>2.68</v>
      </c>
      <c r="AT45" s="30">
        <v>8.1999999999999993</v>
      </c>
      <c r="AU45" s="62">
        <v>0</v>
      </c>
      <c r="AV45" s="28">
        <v>72</v>
      </c>
    </row>
    <row r="46" spans="1:49" ht="15" customHeight="1" x14ac:dyDescent="0.3">
      <c r="A46" s="318"/>
      <c r="B46" s="334" t="s">
        <v>48</v>
      </c>
      <c r="C46" s="332"/>
      <c r="D46" s="406">
        <f t="shared" si="17"/>
        <v>0.04</v>
      </c>
      <c r="E46" s="406">
        <f t="shared" si="18"/>
        <v>0.04</v>
      </c>
      <c r="F46" s="409">
        <f t="shared" ref="F46:W46" si="24">$C$40*AE$46/$AD$55</f>
        <v>0.2</v>
      </c>
      <c r="G46" s="409">
        <f t="shared" si="24"/>
        <v>0.16</v>
      </c>
      <c r="H46" s="409">
        <f t="shared" si="24"/>
        <v>0.02</v>
      </c>
      <c r="I46" s="409">
        <f t="shared" si="24"/>
        <v>2.2599999999999998</v>
      </c>
      <c r="J46" s="336">
        <f t="shared" si="24"/>
        <v>0</v>
      </c>
      <c r="K46" s="336">
        <f t="shared" si="24"/>
        <v>6.0000000000000001E-3</v>
      </c>
      <c r="L46" s="336">
        <f t="shared" si="24"/>
        <v>2.5</v>
      </c>
      <c r="M46" s="336">
        <f t="shared" si="24"/>
        <v>3.5999999999999997E-2</v>
      </c>
      <c r="N46" s="336">
        <f t="shared" si="24"/>
        <v>0</v>
      </c>
      <c r="O46" s="336">
        <f t="shared" si="24"/>
        <v>1.63</v>
      </c>
      <c r="P46" s="336">
        <f t="shared" si="24"/>
        <v>1.8600000000000003</v>
      </c>
      <c r="Q46" s="336">
        <f t="shared" si="24"/>
        <v>0.78</v>
      </c>
      <c r="R46" s="336">
        <f t="shared" si="24"/>
        <v>0.16</v>
      </c>
      <c r="S46" s="336">
        <f t="shared" si="24"/>
        <v>2.6</v>
      </c>
      <c r="T46" s="336">
        <f t="shared" si="24"/>
        <v>3.4000000000000002E-2</v>
      </c>
      <c r="U46" s="336">
        <f t="shared" si="24"/>
        <v>0.32</v>
      </c>
      <c r="V46" s="336">
        <f t="shared" si="24"/>
        <v>0.432</v>
      </c>
      <c r="W46" s="336">
        <f t="shared" si="24"/>
        <v>0.88000000000000012</v>
      </c>
      <c r="X46" s="392"/>
      <c r="Y46" s="392"/>
      <c r="AA46" s="17"/>
      <c r="AB46" s="80" t="s">
        <v>48</v>
      </c>
      <c r="AC46" s="56">
        <v>0.2</v>
      </c>
      <c r="AD46" s="57">
        <v>0.2</v>
      </c>
      <c r="AE46" s="57">
        <v>1</v>
      </c>
      <c r="AF46" s="56">
        <v>0.8</v>
      </c>
      <c r="AG46" s="56">
        <v>0.1</v>
      </c>
      <c r="AH46" s="56">
        <v>11.3</v>
      </c>
      <c r="AI46" s="62">
        <v>0</v>
      </c>
      <c r="AJ46" s="64">
        <v>0.03</v>
      </c>
      <c r="AK46" s="29">
        <v>12.5</v>
      </c>
      <c r="AL46" s="64">
        <v>0.18</v>
      </c>
      <c r="AM46" s="62">
        <v>0</v>
      </c>
      <c r="AN46" s="64">
        <v>8.15</v>
      </c>
      <c r="AO46" s="63">
        <v>9.3000000000000007</v>
      </c>
      <c r="AP46" s="63">
        <v>3.9</v>
      </c>
      <c r="AQ46" s="63">
        <v>0.8</v>
      </c>
      <c r="AR46" s="62">
        <v>13</v>
      </c>
      <c r="AS46" s="64">
        <v>0.17</v>
      </c>
      <c r="AT46" s="30">
        <v>1.6</v>
      </c>
      <c r="AU46" s="64">
        <v>2.16</v>
      </c>
      <c r="AV46" s="30">
        <v>4.4000000000000004</v>
      </c>
    </row>
    <row r="47" spans="1:49" ht="15" customHeight="1" x14ac:dyDescent="0.3">
      <c r="A47" s="318"/>
      <c r="B47" s="334" t="s">
        <v>53</v>
      </c>
      <c r="C47" s="332"/>
      <c r="D47" s="406">
        <f t="shared" si="17"/>
        <v>2</v>
      </c>
      <c r="E47" s="406">
        <f t="shared" si="18"/>
        <v>2</v>
      </c>
      <c r="F47" s="409">
        <f t="shared" ref="F47:W47" si="25">$C$40*AE$47/$AD$55</f>
        <v>0.06</v>
      </c>
      <c r="G47" s="409">
        <f t="shared" si="25"/>
        <v>0</v>
      </c>
      <c r="H47" s="409">
        <f t="shared" si="25"/>
        <v>0.22000000000000003</v>
      </c>
      <c r="I47" s="409">
        <f t="shared" si="25"/>
        <v>1.1200000000000001</v>
      </c>
      <c r="J47" s="336">
        <f t="shared" si="25"/>
        <v>0</v>
      </c>
      <c r="K47" s="336">
        <f t="shared" si="25"/>
        <v>0</v>
      </c>
      <c r="L47" s="336">
        <f t="shared" si="25"/>
        <v>2.4</v>
      </c>
      <c r="M47" s="336">
        <f t="shared" si="25"/>
        <v>0</v>
      </c>
      <c r="N47" s="336">
        <f t="shared" si="25"/>
        <v>0.20799999999999999</v>
      </c>
      <c r="O47" s="336">
        <f t="shared" si="25"/>
        <v>0.152</v>
      </c>
      <c r="P47" s="336">
        <f t="shared" si="25"/>
        <v>11.12</v>
      </c>
      <c r="Q47" s="336">
        <f t="shared" si="25"/>
        <v>0.36</v>
      </c>
      <c r="R47" s="336">
        <f t="shared" si="25"/>
        <v>0.8</v>
      </c>
      <c r="S47" s="336">
        <f t="shared" si="25"/>
        <v>1.22</v>
      </c>
      <c r="T47" s="336">
        <f t="shared" si="25"/>
        <v>3.4000000000000002E-2</v>
      </c>
      <c r="U47" s="336">
        <f t="shared" si="25"/>
        <v>0</v>
      </c>
      <c r="V47" s="336">
        <f t="shared" si="25"/>
        <v>1.2E-2</v>
      </c>
      <c r="W47" s="336">
        <f t="shared" si="25"/>
        <v>0</v>
      </c>
      <c r="X47" s="392"/>
      <c r="Y47" s="392"/>
      <c r="AA47" s="17"/>
      <c r="AB47" s="80" t="s">
        <v>53</v>
      </c>
      <c r="AC47" s="57">
        <v>10</v>
      </c>
      <c r="AD47" s="57">
        <v>10</v>
      </c>
      <c r="AE47" s="56">
        <v>0.3</v>
      </c>
      <c r="AF47" s="57">
        <v>0</v>
      </c>
      <c r="AG47" s="56">
        <v>1.1000000000000001</v>
      </c>
      <c r="AH47" s="56">
        <v>5.6</v>
      </c>
      <c r="AI47" s="62">
        <v>0</v>
      </c>
      <c r="AJ47" s="62">
        <v>0</v>
      </c>
      <c r="AK47" s="46">
        <v>12</v>
      </c>
      <c r="AL47" s="62">
        <v>0</v>
      </c>
      <c r="AM47" s="64">
        <v>1.04</v>
      </c>
      <c r="AN47" s="64">
        <v>0.76</v>
      </c>
      <c r="AO47" s="63">
        <v>55.6</v>
      </c>
      <c r="AP47" s="63">
        <v>1.8</v>
      </c>
      <c r="AQ47" s="62">
        <v>4</v>
      </c>
      <c r="AR47" s="63">
        <v>6.1</v>
      </c>
      <c r="AS47" s="64">
        <v>0.17</v>
      </c>
      <c r="AT47" s="28">
        <v>0</v>
      </c>
      <c r="AU47" s="64">
        <v>0.06</v>
      </c>
      <c r="AV47" s="28">
        <v>0</v>
      </c>
    </row>
    <row r="48" spans="1:49" ht="15" customHeight="1" x14ac:dyDescent="0.3">
      <c r="A48" s="318"/>
      <c r="B48" s="334" t="s">
        <v>50</v>
      </c>
      <c r="C48" s="332"/>
      <c r="D48" s="406">
        <f t="shared" si="17"/>
        <v>12.5</v>
      </c>
      <c r="E48" s="406">
        <f t="shared" si="18"/>
        <v>10</v>
      </c>
      <c r="F48" s="409">
        <f t="shared" ref="F48:W48" si="26">$C$40*AE$48/$AD$55</f>
        <v>0.14000000000000001</v>
      </c>
      <c r="G48" s="409">
        <f t="shared" si="26"/>
        <v>0.02</v>
      </c>
      <c r="H48" s="409">
        <f t="shared" si="26"/>
        <v>0.74</v>
      </c>
      <c r="I48" s="409">
        <f t="shared" si="26"/>
        <v>3.66</v>
      </c>
      <c r="J48" s="336">
        <f t="shared" si="26"/>
        <v>4.0000000000000001E-3</v>
      </c>
      <c r="K48" s="336">
        <f t="shared" si="26"/>
        <v>2E-3</v>
      </c>
      <c r="L48" s="336">
        <f t="shared" si="26"/>
        <v>0</v>
      </c>
      <c r="M48" s="336">
        <f t="shared" si="26"/>
        <v>0</v>
      </c>
      <c r="N48" s="336">
        <f t="shared" si="26"/>
        <v>0.4</v>
      </c>
      <c r="O48" s="336">
        <f t="shared" si="26"/>
        <v>0.30399999999999999</v>
      </c>
      <c r="P48" s="336">
        <f t="shared" si="26"/>
        <v>14.519999999999998</v>
      </c>
      <c r="Q48" s="336">
        <f t="shared" si="26"/>
        <v>2.8</v>
      </c>
      <c r="R48" s="336">
        <f t="shared" si="26"/>
        <v>1.22</v>
      </c>
      <c r="S48" s="336">
        <f t="shared" si="26"/>
        <v>5</v>
      </c>
      <c r="T48" s="336">
        <f t="shared" si="26"/>
        <v>7.0000000000000007E-2</v>
      </c>
      <c r="U48" s="336">
        <f t="shared" si="26"/>
        <v>0.3</v>
      </c>
      <c r="V48" s="336">
        <f t="shared" si="26"/>
        <v>4.3999999999999997E-2</v>
      </c>
      <c r="W48" s="336">
        <f t="shared" si="26"/>
        <v>3.2</v>
      </c>
      <c r="X48" s="392"/>
      <c r="Y48" s="392"/>
      <c r="AA48" s="17"/>
      <c r="AB48" s="80" t="s">
        <v>50</v>
      </c>
      <c r="AC48" s="56">
        <v>62.5</v>
      </c>
      <c r="AD48" s="57">
        <v>50</v>
      </c>
      <c r="AE48" s="56">
        <v>0.7</v>
      </c>
      <c r="AF48" s="56">
        <v>0.1</v>
      </c>
      <c r="AG48" s="56">
        <v>3.7</v>
      </c>
      <c r="AH48" s="56">
        <v>18.3</v>
      </c>
      <c r="AI48" s="64">
        <v>0.02</v>
      </c>
      <c r="AJ48" s="64">
        <v>0.01</v>
      </c>
      <c r="AK48" s="28">
        <v>0</v>
      </c>
      <c r="AL48" s="62">
        <v>0</v>
      </c>
      <c r="AM48" s="62">
        <v>2</v>
      </c>
      <c r="AN48" s="64">
        <v>1.52</v>
      </c>
      <c r="AO48" s="63">
        <v>72.599999999999994</v>
      </c>
      <c r="AP48" s="62">
        <v>14</v>
      </c>
      <c r="AQ48" s="63">
        <v>6.1</v>
      </c>
      <c r="AR48" s="62">
        <v>25</v>
      </c>
      <c r="AS48" s="64">
        <v>0.35</v>
      </c>
      <c r="AT48" s="30">
        <v>1.5</v>
      </c>
      <c r="AU48" s="64">
        <v>0.22</v>
      </c>
      <c r="AV48" s="28">
        <v>16</v>
      </c>
    </row>
    <row r="49" spans="1:49" x14ac:dyDescent="0.3">
      <c r="A49" s="318"/>
      <c r="B49" s="334" t="s">
        <v>51</v>
      </c>
      <c r="C49" s="332"/>
      <c r="D49" s="406">
        <f t="shared" si="17"/>
        <v>10</v>
      </c>
      <c r="E49" s="406">
        <f t="shared" si="18"/>
        <v>8</v>
      </c>
      <c r="F49" s="409">
        <f t="shared" ref="F49:W49" si="27">$C$40*AE$49/$AD$55</f>
        <v>0.1</v>
      </c>
      <c r="G49" s="409">
        <f t="shared" si="27"/>
        <v>0</v>
      </c>
      <c r="H49" s="409">
        <f t="shared" si="27"/>
        <v>0.5</v>
      </c>
      <c r="I49" s="409">
        <f t="shared" si="27"/>
        <v>2.46</v>
      </c>
      <c r="J49" s="336">
        <f t="shared" si="27"/>
        <v>4.0000000000000001E-3</v>
      </c>
      <c r="K49" s="336">
        <f t="shared" si="27"/>
        <v>4.0000000000000001E-3</v>
      </c>
      <c r="L49" s="336">
        <f t="shared" si="27"/>
        <v>96</v>
      </c>
      <c r="M49" s="336">
        <f t="shared" si="27"/>
        <v>0</v>
      </c>
      <c r="N49" s="336">
        <f t="shared" si="27"/>
        <v>0.16</v>
      </c>
      <c r="O49" s="336">
        <f t="shared" si="27"/>
        <v>1.276</v>
      </c>
      <c r="P49" s="336">
        <f t="shared" si="27"/>
        <v>13.280000000000001</v>
      </c>
      <c r="Q49" s="336">
        <f t="shared" si="27"/>
        <v>1.9</v>
      </c>
      <c r="R49" s="336">
        <f t="shared" si="27"/>
        <v>2.6</v>
      </c>
      <c r="S49" s="336">
        <f t="shared" si="27"/>
        <v>3.8</v>
      </c>
      <c r="T49" s="336">
        <f t="shared" si="27"/>
        <v>4.8000000000000001E-2</v>
      </c>
      <c r="U49" s="336">
        <f t="shared" si="27"/>
        <v>0.4</v>
      </c>
      <c r="V49" s="336">
        <f t="shared" si="27"/>
        <v>8.0000000000000002E-3</v>
      </c>
      <c r="W49" s="336">
        <f t="shared" si="27"/>
        <v>4.4000000000000004</v>
      </c>
      <c r="X49" s="392"/>
      <c r="Y49" s="392"/>
      <c r="AA49" s="17"/>
      <c r="AB49" s="80" t="s">
        <v>51</v>
      </c>
      <c r="AC49" s="57">
        <v>50</v>
      </c>
      <c r="AD49" s="57">
        <v>40</v>
      </c>
      <c r="AE49" s="56">
        <v>0.5</v>
      </c>
      <c r="AF49" s="57">
        <v>0</v>
      </c>
      <c r="AG49" s="56">
        <v>2.5</v>
      </c>
      <c r="AH49" s="56">
        <v>12.3</v>
      </c>
      <c r="AI49" s="64">
        <v>0.02</v>
      </c>
      <c r="AJ49" s="64">
        <v>0.02</v>
      </c>
      <c r="AK49" s="42">
        <v>480</v>
      </c>
      <c r="AL49" s="62">
        <v>0</v>
      </c>
      <c r="AM49" s="63">
        <v>0.8</v>
      </c>
      <c r="AN49" s="64">
        <v>6.38</v>
      </c>
      <c r="AO49" s="63">
        <v>66.400000000000006</v>
      </c>
      <c r="AP49" s="63">
        <v>9.5</v>
      </c>
      <c r="AQ49" s="62">
        <v>13</v>
      </c>
      <c r="AR49" s="62">
        <v>19</v>
      </c>
      <c r="AS49" s="64">
        <v>0.24</v>
      </c>
      <c r="AT49" s="28">
        <v>2</v>
      </c>
      <c r="AU49" s="64">
        <v>0.04</v>
      </c>
      <c r="AV49" s="28">
        <v>22</v>
      </c>
    </row>
    <row r="50" spans="1:49" ht="15" customHeight="1" x14ac:dyDescent="0.3">
      <c r="A50" s="318"/>
      <c r="B50" s="334" t="s">
        <v>60</v>
      </c>
      <c r="C50" s="332"/>
      <c r="D50" s="406">
        <f t="shared" si="17"/>
        <v>2.5</v>
      </c>
      <c r="E50" s="406">
        <f t="shared" si="18"/>
        <v>2</v>
      </c>
      <c r="F50" s="409">
        <f t="shared" ref="F50:W50" si="28">$C$40*AE$50/$AD$55</f>
        <v>0.02</v>
      </c>
      <c r="G50" s="409">
        <f t="shared" si="28"/>
        <v>0.02</v>
      </c>
      <c r="H50" s="409">
        <f t="shared" si="28"/>
        <v>0.18</v>
      </c>
      <c r="I50" s="409">
        <f t="shared" si="28"/>
        <v>0.94</v>
      </c>
      <c r="J50" s="336">
        <f t="shared" si="28"/>
        <v>2E-3</v>
      </c>
      <c r="K50" s="336">
        <f t="shared" si="28"/>
        <v>2E-3</v>
      </c>
      <c r="L50" s="336">
        <f t="shared" si="28"/>
        <v>2.4E-2</v>
      </c>
      <c r="M50" s="336">
        <f t="shared" si="28"/>
        <v>0</v>
      </c>
      <c r="N50" s="336">
        <f t="shared" si="28"/>
        <v>0.28000000000000003</v>
      </c>
      <c r="O50" s="336">
        <f t="shared" si="28"/>
        <v>0.122</v>
      </c>
      <c r="P50" s="336">
        <f t="shared" si="28"/>
        <v>5.68</v>
      </c>
      <c r="Q50" s="336">
        <f t="shared" si="28"/>
        <v>1</v>
      </c>
      <c r="R50" s="336">
        <f t="shared" si="28"/>
        <v>0.38</v>
      </c>
      <c r="S50" s="336">
        <f t="shared" si="28"/>
        <v>1.28</v>
      </c>
      <c r="T50" s="336">
        <f t="shared" si="28"/>
        <v>1.2E-2</v>
      </c>
      <c r="U50" s="336">
        <f t="shared" si="28"/>
        <v>0</v>
      </c>
      <c r="V50" s="336">
        <f t="shared" si="28"/>
        <v>2E-3</v>
      </c>
      <c r="W50" s="336">
        <f t="shared" si="28"/>
        <v>2.2000000000000002</v>
      </c>
      <c r="X50" s="392"/>
      <c r="Y50" s="392"/>
      <c r="AA50" s="17"/>
      <c r="AB50" s="80" t="s">
        <v>60</v>
      </c>
      <c r="AC50" s="56">
        <v>12.5</v>
      </c>
      <c r="AD50" s="57">
        <v>10</v>
      </c>
      <c r="AE50" s="56">
        <v>0.1</v>
      </c>
      <c r="AF50" s="56">
        <v>0.1</v>
      </c>
      <c r="AG50" s="56">
        <v>0.9</v>
      </c>
      <c r="AH50" s="56">
        <v>4.7</v>
      </c>
      <c r="AI50" s="64">
        <v>0.01</v>
      </c>
      <c r="AJ50" s="64">
        <v>0.01</v>
      </c>
      <c r="AK50" s="41">
        <v>0.12</v>
      </c>
      <c r="AL50" s="62">
        <v>0</v>
      </c>
      <c r="AM50" s="63">
        <v>1.4</v>
      </c>
      <c r="AN50" s="64">
        <v>0.61</v>
      </c>
      <c r="AO50" s="63">
        <v>28.4</v>
      </c>
      <c r="AP50" s="62">
        <v>5</v>
      </c>
      <c r="AQ50" s="63">
        <v>1.9</v>
      </c>
      <c r="AR50" s="63">
        <v>6.4</v>
      </c>
      <c r="AS50" s="64">
        <v>0.06</v>
      </c>
      <c r="AT50" s="28">
        <v>0</v>
      </c>
      <c r="AU50" s="64">
        <v>0.01</v>
      </c>
      <c r="AV50" s="28">
        <v>11</v>
      </c>
    </row>
    <row r="51" spans="1:49" ht="15" customHeight="1" x14ac:dyDescent="0.3">
      <c r="A51" s="318"/>
      <c r="B51" s="334" t="s">
        <v>58</v>
      </c>
      <c r="C51" s="332"/>
      <c r="D51" s="406">
        <f t="shared" si="17"/>
        <v>0.04</v>
      </c>
      <c r="E51" s="406">
        <f t="shared" si="18"/>
        <v>0.04</v>
      </c>
      <c r="F51" s="409">
        <f t="shared" ref="F51:W51" si="29">$C$40*AE$51/$AD$55</f>
        <v>0</v>
      </c>
      <c r="G51" s="409">
        <f t="shared" si="29"/>
        <v>0</v>
      </c>
      <c r="H51" s="409">
        <f t="shared" si="29"/>
        <v>0.02</v>
      </c>
      <c r="I51" s="409">
        <f t="shared" si="29"/>
        <v>0.1</v>
      </c>
      <c r="J51" s="336">
        <f t="shared" si="29"/>
        <v>0</v>
      </c>
      <c r="K51" s="336">
        <f t="shared" si="29"/>
        <v>0</v>
      </c>
      <c r="L51" s="336">
        <f t="shared" si="29"/>
        <v>7.3999999999999996E-2</v>
      </c>
      <c r="M51" s="336">
        <f t="shared" si="29"/>
        <v>0</v>
      </c>
      <c r="N51" s="336">
        <f t="shared" si="29"/>
        <v>8.0000000000000002E-3</v>
      </c>
      <c r="O51" s="336">
        <f t="shared" si="29"/>
        <v>6.0000000000000001E-3</v>
      </c>
      <c r="P51" s="336">
        <f t="shared" si="29"/>
        <v>0.17599999999999999</v>
      </c>
      <c r="Q51" s="336">
        <f t="shared" si="29"/>
        <v>0.3</v>
      </c>
      <c r="R51" s="336">
        <f t="shared" si="29"/>
        <v>0.04</v>
      </c>
      <c r="S51" s="336">
        <f t="shared" si="29"/>
        <v>0.04</v>
      </c>
      <c r="T51" s="336">
        <f t="shared" si="29"/>
        <v>1.4000000000000002E-2</v>
      </c>
      <c r="U51" s="336">
        <f t="shared" si="29"/>
        <v>0</v>
      </c>
      <c r="V51" s="336">
        <f t="shared" si="29"/>
        <v>0</v>
      </c>
      <c r="W51" s="336">
        <f t="shared" si="29"/>
        <v>0</v>
      </c>
      <c r="X51" s="392"/>
      <c r="Y51" s="392"/>
      <c r="AA51" s="17"/>
      <c r="AB51" s="80" t="s">
        <v>58</v>
      </c>
      <c r="AC51" s="56">
        <v>0.2</v>
      </c>
      <c r="AD51" s="56">
        <v>0.2</v>
      </c>
      <c r="AE51" s="57">
        <v>0</v>
      </c>
      <c r="AF51" s="57">
        <v>0</v>
      </c>
      <c r="AG51" s="56">
        <v>0.1</v>
      </c>
      <c r="AH51" s="56">
        <v>0.5</v>
      </c>
      <c r="AI51" s="62">
        <v>0</v>
      </c>
      <c r="AJ51" s="62">
        <v>0</v>
      </c>
      <c r="AK51" s="41">
        <v>0.37</v>
      </c>
      <c r="AL51" s="62">
        <v>0</v>
      </c>
      <c r="AM51" s="64">
        <v>0.04</v>
      </c>
      <c r="AN51" s="64">
        <v>0.03</v>
      </c>
      <c r="AO51" s="64">
        <v>0.88</v>
      </c>
      <c r="AP51" s="63">
        <v>1.5</v>
      </c>
      <c r="AQ51" s="63">
        <v>0.2</v>
      </c>
      <c r="AR51" s="63">
        <v>0.2</v>
      </c>
      <c r="AS51" s="64">
        <v>7.0000000000000007E-2</v>
      </c>
      <c r="AT51" s="28">
        <v>0</v>
      </c>
      <c r="AU51" s="62">
        <v>0</v>
      </c>
      <c r="AV51" s="28">
        <v>0</v>
      </c>
    </row>
    <row r="52" spans="1:49" ht="15" customHeight="1" x14ac:dyDescent="0.3">
      <c r="A52" s="318"/>
      <c r="B52" s="334" t="s">
        <v>38</v>
      </c>
      <c r="C52" s="332"/>
      <c r="D52" s="406">
        <f t="shared" si="17"/>
        <v>0.48</v>
      </c>
      <c r="E52" s="406">
        <f t="shared" si="18"/>
        <v>0.48</v>
      </c>
      <c r="F52" s="409">
        <f t="shared" ref="F52:W52" si="30">$C$40*AE$52/$AD$55</f>
        <v>0</v>
      </c>
      <c r="G52" s="409">
        <f t="shared" si="30"/>
        <v>0</v>
      </c>
      <c r="H52" s="409">
        <f t="shared" si="30"/>
        <v>0</v>
      </c>
      <c r="I52" s="409">
        <f t="shared" si="30"/>
        <v>0</v>
      </c>
      <c r="J52" s="336">
        <f t="shared" si="30"/>
        <v>0</v>
      </c>
      <c r="K52" s="336">
        <f t="shared" si="30"/>
        <v>0</v>
      </c>
      <c r="L52" s="336">
        <f t="shared" si="30"/>
        <v>0</v>
      </c>
      <c r="M52" s="336">
        <f t="shared" si="30"/>
        <v>0</v>
      </c>
      <c r="N52" s="336">
        <f t="shared" si="30"/>
        <v>0</v>
      </c>
      <c r="O52" s="336">
        <f t="shared" si="30"/>
        <v>141.19999999999999</v>
      </c>
      <c r="P52" s="336">
        <f t="shared" si="30"/>
        <v>3.5999999999999997E-2</v>
      </c>
      <c r="Q52" s="336">
        <f t="shared" si="30"/>
        <v>1.56</v>
      </c>
      <c r="R52" s="336">
        <f t="shared" si="30"/>
        <v>0.1</v>
      </c>
      <c r="S52" s="336">
        <f t="shared" si="30"/>
        <v>0.32</v>
      </c>
      <c r="T52" s="336">
        <f t="shared" si="30"/>
        <v>1.2E-2</v>
      </c>
      <c r="U52" s="336">
        <f t="shared" si="30"/>
        <v>19.2</v>
      </c>
      <c r="V52" s="336">
        <f t="shared" si="30"/>
        <v>0</v>
      </c>
      <c r="W52" s="336">
        <f t="shared" si="30"/>
        <v>0</v>
      </c>
      <c r="X52" s="392"/>
      <c r="Y52" s="392"/>
      <c r="AA52" s="17"/>
      <c r="AB52" s="80" t="s">
        <v>38</v>
      </c>
      <c r="AC52" s="56">
        <v>2.4</v>
      </c>
      <c r="AD52" s="56">
        <v>2.4</v>
      </c>
      <c r="AE52" s="57">
        <v>0</v>
      </c>
      <c r="AF52" s="57">
        <v>0</v>
      </c>
      <c r="AG52" s="57">
        <v>0</v>
      </c>
      <c r="AH52" s="57">
        <v>0</v>
      </c>
      <c r="AI52" s="62">
        <v>0</v>
      </c>
      <c r="AJ52" s="62">
        <v>0</v>
      </c>
      <c r="AK52" s="28">
        <v>0</v>
      </c>
      <c r="AL52" s="62">
        <v>0</v>
      </c>
      <c r="AM52" s="62">
        <v>0</v>
      </c>
      <c r="AN52" s="62">
        <v>706</v>
      </c>
      <c r="AO52" s="64">
        <v>0.18</v>
      </c>
      <c r="AP52" s="63">
        <v>7.8</v>
      </c>
      <c r="AQ52" s="63">
        <v>0.5</v>
      </c>
      <c r="AR52" s="63">
        <v>1.6</v>
      </c>
      <c r="AS52" s="64">
        <v>0.06</v>
      </c>
      <c r="AT52" s="28">
        <v>96</v>
      </c>
      <c r="AU52" s="62">
        <v>0</v>
      </c>
      <c r="AV52" s="28">
        <v>0</v>
      </c>
    </row>
    <row r="53" spans="1:49" x14ac:dyDescent="0.3">
      <c r="A53" s="318"/>
      <c r="B53" s="334" t="s">
        <v>39</v>
      </c>
      <c r="C53" s="332"/>
      <c r="D53" s="406">
        <f t="shared" si="17"/>
        <v>2</v>
      </c>
      <c r="E53" s="406">
        <f t="shared" si="18"/>
        <v>2</v>
      </c>
      <c r="F53" s="409">
        <f t="shared" ref="F53:W53" si="31">$C$40*AE$53/$AD$55</f>
        <v>0</v>
      </c>
      <c r="G53" s="409">
        <f t="shared" si="31"/>
        <v>0</v>
      </c>
      <c r="H53" s="409">
        <f t="shared" si="31"/>
        <v>0</v>
      </c>
      <c r="I53" s="409">
        <f t="shared" si="31"/>
        <v>0</v>
      </c>
      <c r="J53" s="336">
        <f t="shared" si="31"/>
        <v>0</v>
      </c>
      <c r="K53" s="336">
        <f t="shared" si="31"/>
        <v>0</v>
      </c>
      <c r="L53" s="336">
        <f t="shared" si="31"/>
        <v>0</v>
      </c>
      <c r="M53" s="336">
        <f t="shared" si="31"/>
        <v>0</v>
      </c>
      <c r="N53" s="336">
        <f t="shared" si="31"/>
        <v>0</v>
      </c>
      <c r="O53" s="336">
        <f t="shared" si="31"/>
        <v>0</v>
      </c>
      <c r="P53" s="336">
        <f t="shared" si="31"/>
        <v>0</v>
      </c>
      <c r="Q53" s="336">
        <f t="shared" si="31"/>
        <v>0</v>
      </c>
      <c r="R53" s="336">
        <f t="shared" si="31"/>
        <v>0</v>
      </c>
      <c r="S53" s="336">
        <f t="shared" si="31"/>
        <v>0</v>
      </c>
      <c r="T53" s="336">
        <f t="shared" si="31"/>
        <v>0</v>
      </c>
      <c r="U53" s="336">
        <f t="shared" si="31"/>
        <v>0</v>
      </c>
      <c r="V53" s="336">
        <f t="shared" si="31"/>
        <v>0</v>
      </c>
      <c r="W53" s="336">
        <f t="shared" si="31"/>
        <v>0</v>
      </c>
      <c r="X53" s="392"/>
      <c r="Y53" s="392"/>
      <c r="AA53" s="17"/>
      <c r="AB53" s="80" t="s">
        <v>39</v>
      </c>
      <c r="AC53" s="57">
        <v>10</v>
      </c>
      <c r="AD53" s="57">
        <v>10</v>
      </c>
      <c r="AE53" s="57">
        <v>0</v>
      </c>
      <c r="AF53" s="57">
        <v>0</v>
      </c>
      <c r="AG53" s="57">
        <v>0</v>
      </c>
      <c r="AH53" s="57">
        <v>0</v>
      </c>
      <c r="AI53" s="62">
        <v>0</v>
      </c>
      <c r="AJ53" s="62">
        <v>0</v>
      </c>
      <c r="AK53" s="28">
        <v>0</v>
      </c>
      <c r="AL53" s="62">
        <v>0</v>
      </c>
      <c r="AM53" s="62">
        <v>0</v>
      </c>
      <c r="AN53" s="62">
        <v>0</v>
      </c>
      <c r="AO53" s="62">
        <v>0</v>
      </c>
      <c r="AP53" s="62">
        <v>0</v>
      </c>
      <c r="AQ53" s="62">
        <v>0</v>
      </c>
      <c r="AR53" s="62">
        <v>0</v>
      </c>
      <c r="AS53" s="62">
        <v>0</v>
      </c>
      <c r="AT53" s="28">
        <v>0</v>
      </c>
      <c r="AU53" s="62">
        <v>0</v>
      </c>
      <c r="AV53" s="28">
        <v>0</v>
      </c>
    </row>
    <row r="54" spans="1:49" x14ac:dyDescent="0.3">
      <c r="A54" s="318"/>
      <c r="B54" s="176" t="s">
        <v>162</v>
      </c>
      <c r="C54" s="332"/>
      <c r="D54" s="406">
        <f t="shared" si="17"/>
        <v>140</v>
      </c>
      <c r="E54" s="406">
        <f t="shared" si="18"/>
        <v>140</v>
      </c>
      <c r="F54" s="409">
        <f t="shared" ref="F54:W54" si="32">$C$40*AE$54/$AD$55</f>
        <v>2.64</v>
      </c>
      <c r="G54" s="409">
        <f t="shared" si="32"/>
        <v>0.62</v>
      </c>
      <c r="H54" s="409">
        <f t="shared" si="32"/>
        <v>0.38</v>
      </c>
      <c r="I54" s="409">
        <f t="shared" si="32"/>
        <v>17.600000000000001</v>
      </c>
      <c r="J54" s="336">
        <f t="shared" si="32"/>
        <v>0</v>
      </c>
      <c r="K54" s="336">
        <f t="shared" si="32"/>
        <v>0</v>
      </c>
      <c r="L54" s="336">
        <f t="shared" si="32"/>
        <v>0</v>
      </c>
      <c r="M54" s="336">
        <f t="shared" si="32"/>
        <v>0</v>
      </c>
      <c r="N54" s="336">
        <f t="shared" si="32"/>
        <v>0</v>
      </c>
      <c r="O54" s="336">
        <f t="shared" si="32"/>
        <v>0</v>
      </c>
      <c r="P54" s="336">
        <f t="shared" si="32"/>
        <v>0</v>
      </c>
      <c r="Q54" s="336">
        <f t="shared" si="32"/>
        <v>0</v>
      </c>
      <c r="R54" s="336">
        <f t="shared" si="32"/>
        <v>0</v>
      </c>
      <c r="S54" s="336">
        <f t="shared" si="32"/>
        <v>0</v>
      </c>
      <c r="T54" s="336">
        <f t="shared" si="32"/>
        <v>0</v>
      </c>
      <c r="U54" s="336">
        <f t="shared" si="32"/>
        <v>0</v>
      </c>
      <c r="V54" s="336">
        <f t="shared" si="32"/>
        <v>0</v>
      </c>
      <c r="W54" s="336">
        <f t="shared" si="32"/>
        <v>0</v>
      </c>
      <c r="X54" s="392"/>
      <c r="Y54" s="392"/>
      <c r="AA54" s="17"/>
      <c r="AB54" s="80" t="s">
        <v>62</v>
      </c>
      <c r="AC54" s="57">
        <v>700</v>
      </c>
      <c r="AD54" s="57">
        <v>700</v>
      </c>
      <c r="AE54" s="56">
        <v>13.2</v>
      </c>
      <c r="AF54" s="56">
        <v>3.1</v>
      </c>
      <c r="AG54" s="56">
        <v>1.9</v>
      </c>
      <c r="AH54" s="57">
        <v>88</v>
      </c>
      <c r="AI54" s="62">
        <v>0</v>
      </c>
      <c r="AJ54" s="62">
        <v>0</v>
      </c>
      <c r="AK54" s="28">
        <v>0</v>
      </c>
      <c r="AL54" s="62">
        <v>0</v>
      </c>
      <c r="AM54" s="62">
        <v>0</v>
      </c>
      <c r="AN54" s="62">
        <v>0</v>
      </c>
      <c r="AO54" s="62">
        <v>0</v>
      </c>
      <c r="AP54" s="62">
        <v>0</v>
      </c>
      <c r="AQ54" s="62">
        <v>0</v>
      </c>
      <c r="AR54" s="62">
        <v>0</v>
      </c>
      <c r="AS54" s="62">
        <v>0</v>
      </c>
      <c r="AT54" s="28">
        <v>0</v>
      </c>
      <c r="AU54" s="62">
        <v>0</v>
      </c>
      <c r="AV54" s="28">
        <v>0</v>
      </c>
    </row>
    <row r="55" spans="1:49" x14ac:dyDescent="0.3">
      <c r="A55" s="318"/>
      <c r="B55" s="69" t="s">
        <v>40</v>
      </c>
      <c r="C55" s="96"/>
      <c r="D55" s="406"/>
      <c r="E55" s="406"/>
      <c r="F55" s="409">
        <f>SUM(F41:F54)</f>
        <v>10.119999999999999</v>
      </c>
      <c r="G55" s="409">
        <f t="shared" ref="G55:W55" si="33">SUM(G41:G54)</f>
        <v>4.6000000000000005</v>
      </c>
      <c r="H55" s="409">
        <f t="shared" si="33"/>
        <v>26.119999999999997</v>
      </c>
      <c r="I55" s="409">
        <f t="shared" si="33"/>
        <v>186.1</v>
      </c>
      <c r="J55" s="336">
        <f t="shared" si="33"/>
        <v>0.14600000000000002</v>
      </c>
      <c r="K55" s="336">
        <f t="shared" si="33"/>
        <v>0.12400000000000003</v>
      </c>
      <c r="L55" s="336">
        <f t="shared" si="33"/>
        <v>103.518</v>
      </c>
      <c r="M55" s="336">
        <f t="shared" si="33"/>
        <v>3.5999999999999997E-2</v>
      </c>
      <c r="N55" s="336">
        <f t="shared" si="33"/>
        <v>12.575999999999999</v>
      </c>
      <c r="O55" s="336">
        <f t="shared" si="33"/>
        <v>161.87799999999999</v>
      </c>
      <c r="P55" s="336">
        <f t="shared" si="33"/>
        <v>783.21199999999999</v>
      </c>
      <c r="Q55" s="336">
        <f t="shared" si="33"/>
        <v>25.18</v>
      </c>
      <c r="R55" s="336">
        <f t="shared" si="33"/>
        <v>40.419999999999995</v>
      </c>
      <c r="S55" s="336">
        <f t="shared" si="33"/>
        <v>131.26</v>
      </c>
      <c r="T55" s="336">
        <f t="shared" si="33"/>
        <v>1.9460000000000002</v>
      </c>
      <c r="U55" s="336">
        <f t="shared" si="33"/>
        <v>29.16</v>
      </c>
      <c r="V55" s="336">
        <f t="shared" si="33"/>
        <v>1.3960000000000001</v>
      </c>
      <c r="W55" s="336">
        <f t="shared" si="33"/>
        <v>71.48</v>
      </c>
      <c r="X55" s="392"/>
      <c r="Y55" s="392"/>
      <c r="AA55" s="17"/>
      <c r="AB55" s="69" t="s">
        <v>40</v>
      </c>
      <c r="AC55" s="17"/>
      <c r="AD55" s="81">
        <v>1000</v>
      </c>
      <c r="AE55" s="82">
        <v>43.2</v>
      </c>
      <c r="AF55" s="61">
        <v>21.6</v>
      </c>
      <c r="AG55" s="61">
        <v>69.599999999999994</v>
      </c>
      <c r="AH55" s="60">
        <v>930</v>
      </c>
      <c r="AI55" s="65">
        <v>0.45</v>
      </c>
      <c r="AJ55" s="65">
        <v>0.43</v>
      </c>
      <c r="AK55" s="33">
        <v>512</v>
      </c>
      <c r="AL55" s="65">
        <v>0.18</v>
      </c>
      <c r="AM55" s="83">
        <v>37.299999999999997</v>
      </c>
      <c r="AN55" s="66">
        <v>795</v>
      </c>
      <c r="AO55" s="66">
        <v>2428</v>
      </c>
      <c r="AP55" s="66">
        <v>87</v>
      </c>
      <c r="AQ55" s="66">
        <v>129</v>
      </c>
      <c r="AR55" s="66">
        <v>460</v>
      </c>
      <c r="AS55" s="65">
        <v>6.93</v>
      </c>
      <c r="AT55" s="32">
        <v>129</v>
      </c>
      <c r="AU55" s="65">
        <v>3.43</v>
      </c>
      <c r="AV55" s="32">
        <f>SUM(AV41:AV54)</f>
        <v>357.4</v>
      </c>
    </row>
    <row r="56" spans="1:49" x14ac:dyDescent="0.3">
      <c r="A56" s="318"/>
      <c r="B56" s="199"/>
      <c r="C56" s="328"/>
      <c r="D56" s="406"/>
      <c r="E56" s="406"/>
      <c r="F56" s="406"/>
      <c r="G56" s="406"/>
      <c r="H56" s="406"/>
      <c r="I56" s="406"/>
      <c r="J56" s="199"/>
      <c r="K56" s="199"/>
      <c r="L56" s="199"/>
      <c r="M56" s="199"/>
      <c r="N56" s="199"/>
      <c r="O56" s="199"/>
      <c r="P56" s="199"/>
      <c r="Q56" s="199"/>
      <c r="R56" s="199"/>
      <c r="S56" s="199"/>
      <c r="T56" s="199"/>
      <c r="U56" s="199"/>
      <c r="V56" s="199"/>
      <c r="W56" s="199"/>
      <c r="X56" s="392"/>
      <c r="Y56" s="392"/>
      <c r="AH56" s="232"/>
    </row>
    <row r="57" spans="1:49" x14ac:dyDescent="0.3">
      <c r="A57" s="318" t="s">
        <v>100</v>
      </c>
      <c r="B57" s="199"/>
      <c r="C57" s="328">
        <v>200</v>
      </c>
      <c r="D57" s="406"/>
      <c r="E57" s="406"/>
      <c r="F57" s="406"/>
      <c r="G57" s="406"/>
      <c r="H57" s="406"/>
      <c r="I57" s="406"/>
      <c r="J57" s="199"/>
      <c r="K57" s="199"/>
      <c r="L57" s="199"/>
      <c r="M57" s="199"/>
      <c r="N57" s="199"/>
      <c r="O57" s="199"/>
      <c r="P57" s="199"/>
      <c r="Q57" s="199"/>
      <c r="R57" s="199"/>
      <c r="S57" s="199"/>
      <c r="T57" s="199"/>
      <c r="U57" s="199"/>
      <c r="V57" s="199"/>
      <c r="W57" s="199"/>
      <c r="X57" s="392" t="s">
        <v>101</v>
      </c>
      <c r="Y57" s="392">
        <v>8</v>
      </c>
      <c r="AA57" t="s">
        <v>100</v>
      </c>
      <c r="AW57" t="s">
        <v>101</v>
      </c>
    </row>
    <row r="58" spans="1:49" ht="15" customHeight="1" x14ac:dyDescent="0.3">
      <c r="A58" s="318"/>
      <c r="B58" s="334" t="s">
        <v>55</v>
      </c>
      <c r="C58" s="332"/>
      <c r="D58" s="407">
        <f>C$57*AC58/AD$62</f>
        <v>228.5</v>
      </c>
      <c r="E58" s="406">
        <f>C$57*AD58/AD$62</f>
        <v>168</v>
      </c>
      <c r="F58" s="406">
        <f t="shared" ref="F58:U61" si="34">$C$57*AE58/$AD$62</f>
        <v>3.1666666666666665</v>
      </c>
      <c r="G58" s="406">
        <f t="shared" si="34"/>
        <v>0.5</v>
      </c>
      <c r="H58" s="406">
        <f t="shared" si="34"/>
        <v>25</v>
      </c>
      <c r="I58" s="406">
        <f t="shared" si="34"/>
        <v>117.66666666666666</v>
      </c>
      <c r="J58" s="199">
        <f t="shared" si="34"/>
        <v>0.15</v>
      </c>
      <c r="K58" s="199">
        <f t="shared" si="34"/>
        <v>0.1</v>
      </c>
      <c r="L58" s="199">
        <f t="shared" si="34"/>
        <v>3.0333333333333332</v>
      </c>
      <c r="M58" s="199">
        <f t="shared" si="34"/>
        <v>0</v>
      </c>
      <c r="N58" s="199">
        <f t="shared" si="34"/>
        <v>13.433333333333334</v>
      </c>
      <c r="O58" s="199">
        <f t="shared" si="34"/>
        <v>6.333333333333333</v>
      </c>
      <c r="P58" s="199">
        <f t="shared" si="34"/>
        <v>791.66666666666663</v>
      </c>
      <c r="Q58" s="199">
        <f t="shared" si="34"/>
        <v>14.833333333333334</v>
      </c>
      <c r="R58" s="199">
        <f t="shared" si="34"/>
        <v>33.333333333333336</v>
      </c>
      <c r="S58" s="199">
        <f t="shared" si="34"/>
        <v>85</v>
      </c>
      <c r="T58" s="199">
        <f t="shared" si="34"/>
        <v>1.3166666666666667</v>
      </c>
      <c r="U58" s="199">
        <f t="shared" si="34"/>
        <v>8.3333333333333339</v>
      </c>
      <c r="V58" s="199">
        <f t="shared" ref="P58:W61" si="35">$C$57*AU58/$AD$62</f>
        <v>0.4</v>
      </c>
      <c r="W58" s="199">
        <f t="shared" si="35"/>
        <v>50</v>
      </c>
      <c r="X58" s="392"/>
      <c r="Y58" s="392"/>
      <c r="AB58" s="86" t="s">
        <v>55</v>
      </c>
      <c r="AC58" s="56">
        <v>137.1</v>
      </c>
      <c r="AD58" s="56">
        <v>100.8</v>
      </c>
      <c r="AE58" s="56">
        <v>1.9</v>
      </c>
      <c r="AF58" s="56">
        <v>0.3</v>
      </c>
      <c r="AG58" s="56">
        <v>15</v>
      </c>
      <c r="AH58" s="56">
        <v>70.599999999999994</v>
      </c>
      <c r="AI58" s="71">
        <v>0.09</v>
      </c>
      <c r="AJ58" s="71">
        <v>0.06</v>
      </c>
      <c r="AK58" s="21">
        <v>1.82</v>
      </c>
      <c r="AL58" s="57">
        <v>0</v>
      </c>
      <c r="AM58" s="71">
        <v>8.06</v>
      </c>
      <c r="AN58" s="56">
        <v>3.8</v>
      </c>
      <c r="AO58" s="57">
        <v>475</v>
      </c>
      <c r="AP58" s="56">
        <v>8.9</v>
      </c>
      <c r="AQ58" s="57">
        <v>20</v>
      </c>
      <c r="AR58" s="57">
        <v>51</v>
      </c>
      <c r="AS58" s="71">
        <v>0.79</v>
      </c>
      <c r="AT58" s="25">
        <v>5</v>
      </c>
      <c r="AU58" s="71">
        <v>0.24</v>
      </c>
      <c r="AV58" s="19">
        <v>30</v>
      </c>
    </row>
    <row r="59" spans="1:49" x14ac:dyDescent="0.3">
      <c r="A59" s="318"/>
      <c r="B59" s="334" t="s">
        <v>35</v>
      </c>
      <c r="C59" s="332"/>
      <c r="D59" s="407">
        <f>C$57*AC59/AD$62</f>
        <v>50</v>
      </c>
      <c r="E59" s="406">
        <f>C$57*AD59/AD$62</f>
        <v>50</v>
      </c>
      <c r="F59" s="406">
        <f t="shared" si="34"/>
        <v>1</v>
      </c>
      <c r="G59" s="406">
        <f t="shared" si="34"/>
        <v>0.66666666666666663</v>
      </c>
      <c r="H59" s="406">
        <f t="shared" si="34"/>
        <v>1.3333333333333333</v>
      </c>
      <c r="I59" s="406">
        <f t="shared" si="34"/>
        <v>15.500000000000002</v>
      </c>
      <c r="J59" s="199">
        <f t="shared" si="34"/>
        <v>1.6666666666666666E-2</v>
      </c>
      <c r="K59" s="199">
        <f t="shared" si="34"/>
        <v>3.3333333333333333E-2</v>
      </c>
      <c r="L59" s="199">
        <f t="shared" si="34"/>
        <v>4.2333333333333334</v>
      </c>
      <c r="M59" s="199">
        <f t="shared" si="34"/>
        <v>0</v>
      </c>
      <c r="N59" s="199">
        <f t="shared" si="34"/>
        <v>0.16666666666666666</v>
      </c>
      <c r="O59" s="199">
        <f t="shared" si="34"/>
        <v>12.166666666666666</v>
      </c>
      <c r="P59" s="199">
        <f t="shared" si="35"/>
        <v>38.333333333333336</v>
      </c>
      <c r="Q59" s="199">
        <f t="shared" si="35"/>
        <v>33.333333333333336</v>
      </c>
      <c r="R59" s="199">
        <f t="shared" si="35"/>
        <v>3.833333333333333</v>
      </c>
      <c r="S59" s="199">
        <f t="shared" si="35"/>
        <v>25</v>
      </c>
      <c r="T59" s="199">
        <f t="shared" si="35"/>
        <v>3.3333333333333333E-2</v>
      </c>
      <c r="U59" s="199">
        <f t="shared" si="35"/>
        <v>2.8333333333333335</v>
      </c>
      <c r="V59" s="199">
        <f t="shared" si="35"/>
        <v>0.56666666666666665</v>
      </c>
      <c r="W59" s="199">
        <f t="shared" si="35"/>
        <v>6.333333333333333</v>
      </c>
      <c r="X59" s="392"/>
      <c r="Y59" s="392"/>
      <c r="AB59" s="86" t="s">
        <v>35</v>
      </c>
      <c r="AC59" s="299">
        <v>30</v>
      </c>
      <c r="AD59" s="299">
        <v>30</v>
      </c>
      <c r="AE59" s="56">
        <v>0.6</v>
      </c>
      <c r="AF59" s="56">
        <v>0.4</v>
      </c>
      <c r="AG59" s="56">
        <v>0.8</v>
      </c>
      <c r="AH59" s="56">
        <v>9.3000000000000007</v>
      </c>
      <c r="AI59" s="71">
        <v>0.01</v>
      </c>
      <c r="AJ59" s="71">
        <v>0.02</v>
      </c>
      <c r="AK59" s="21">
        <v>2.54</v>
      </c>
      <c r="AL59" s="57">
        <v>0</v>
      </c>
      <c r="AM59" s="56">
        <v>0.1</v>
      </c>
      <c r="AN59" s="56">
        <v>7.3</v>
      </c>
      <c r="AO59" s="57">
        <v>23</v>
      </c>
      <c r="AP59" s="57">
        <v>20</v>
      </c>
      <c r="AQ59" s="56">
        <v>2.2999999999999998</v>
      </c>
      <c r="AR59" s="57">
        <v>15</v>
      </c>
      <c r="AS59" s="71">
        <v>0.02</v>
      </c>
      <c r="AT59" s="24">
        <v>1.7</v>
      </c>
      <c r="AU59" s="71">
        <v>0.34</v>
      </c>
      <c r="AV59" s="20">
        <v>3.8</v>
      </c>
    </row>
    <row r="60" spans="1:49" ht="15" customHeight="1" x14ac:dyDescent="0.3">
      <c r="A60" s="318"/>
      <c r="B60" s="334" t="s">
        <v>37</v>
      </c>
      <c r="C60" s="332"/>
      <c r="D60" s="407">
        <f>C$57*AC60/AD$62</f>
        <v>9</v>
      </c>
      <c r="E60" s="406">
        <f>C$57*AD60/AD$62</f>
        <v>9</v>
      </c>
      <c r="F60" s="406">
        <f t="shared" si="34"/>
        <v>0.16666666666666666</v>
      </c>
      <c r="G60" s="406">
        <f t="shared" si="34"/>
        <v>5.666666666666667</v>
      </c>
      <c r="H60" s="406">
        <f t="shared" si="34"/>
        <v>0.16666666666666666</v>
      </c>
      <c r="I60" s="406">
        <f t="shared" si="34"/>
        <v>52.833333333333336</v>
      </c>
      <c r="J60" s="199">
        <f t="shared" si="34"/>
        <v>0</v>
      </c>
      <c r="K60" s="199">
        <f t="shared" si="34"/>
        <v>1.6666666666666666E-2</v>
      </c>
      <c r="L60" s="199">
        <f t="shared" si="34"/>
        <v>24.5</v>
      </c>
      <c r="M60" s="199">
        <f t="shared" si="34"/>
        <v>0.11666666666666668</v>
      </c>
      <c r="N60" s="199">
        <f t="shared" si="34"/>
        <v>0</v>
      </c>
      <c r="O60" s="199">
        <f t="shared" si="34"/>
        <v>1</v>
      </c>
      <c r="P60" s="199">
        <f t="shared" si="35"/>
        <v>2.3333333333333335</v>
      </c>
      <c r="Q60" s="199">
        <f t="shared" si="35"/>
        <v>2</v>
      </c>
      <c r="R60" s="199">
        <f t="shared" si="35"/>
        <v>0</v>
      </c>
      <c r="S60" s="199">
        <f t="shared" si="35"/>
        <v>2.3333333333333335</v>
      </c>
      <c r="T60" s="199">
        <f t="shared" si="35"/>
        <v>1.6666666666666666E-2</v>
      </c>
      <c r="U60" s="199">
        <f t="shared" si="35"/>
        <v>0</v>
      </c>
      <c r="V60" s="199">
        <f t="shared" si="35"/>
        <v>8.3333333333333329E-2</v>
      </c>
      <c r="W60" s="199">
        <f t="shared" si="35"/>
        <v>0.33333333333333331</v>
      </c>
      <c r="X60" s="392"/>
      <c r="Y60" s="392"/>
      <c r="AB60" s="86" t="s">
        <v>37</v>
      </c>
      <c r="AC60" s="56">
        <v>5.4</v>
      </c>
      <c r="AD60" s="56">
        <v>5.4</v>
      </c>
      <c r="AE60" s="56">
        <v>0.1</v>
      </c>
      <c r="AF60" s="56">
        <v>3.4</v>
      </c>
      <c r="AG60" s="56">
        <v>0.1</v>
      </c>
      <c r="AH60" s="56">
        <v>31.7</v>
      </c>
      <c r="AI60" s="57">
        <v>0</v>
      </c>
      <c r="AJ60" s="71">
        <v>0.01</v>
      </c>
      <c r="AK60" s="20">
        <v>14.7</v>
      </c>
      <c r="AL60" s="71">
        <v>7.0000000000000007E-2</v>
      </c>
      <c r="AM60" s="57">
        <v>0</v>
      </c>
      <c r="AN60" s="56">
        <v>0.6</v>
      </c>
      <c r="AO60" s="56">
        <v>1.4</v>
      </c>
      <c r="AP60" s="56">
        <v>1.2</v>
      </c>
      <c r="AQ60" s="57">
        <v>0</v>
      </c>
      <c r="AR60" s="56">
        <v>1.4</v>
      </c>
      <c r="AS60" s="71">
        <v>0.01</v>
      </c>
      <c r="AT60" s="25">
        <v>0</v>
      </c>
      <c r="AU60" s="71">
        <v>0.05</v>
      </c>
      <c r="AV60" s="20">
        <v>0.2</v>
      </c>
    </row>
    <row r="61" spans="1:49" ht="15" customHeight="1" x14ac:dyDescent="0.3">
      <c r="A61" s="318"/>
      <c r="B61" s="334" t="s">
        <v>38</v>
      </c>
      <c r="C61" s="332"/>
      <c r="D61" s="407">
        <f>C$57*AC61/AD$62</f>
        <v>0.66666666666666663</v>
      </c>
      <c r="E61" s="406">
        <f>C$57*AD61/AD$62</f>
        <v>0.66666666666666663</v>
      </c>
      <c r="F61" s="406">
        <f t="shared" si="34"/>
        <v>0</v>
      </c>
      <c r="G61" s="406">
        <f t="shared" si="34"/>
        <v>0</v>
      </c>
      <c r="H61" s="406">
        <f t="shared" si="34"/>
        <v>0</v>
      </c>
      <c r="I61" s="406">
        <f t="shared" si="34"/>
        <v>0</v>
      </c>
      <c r="J61" s="199">
        <f t="shared" si="34"/>
        <v>0</v>
      </c>
      <c r="K61" s="199">
        <f t="shared" si="34"/>
        <v>0</v>
      </c>
      <c r="L61" s="199">
        <f t="shared" si="34"/>
        <v>0</v>
      </c>
      <c r="M61" s="199">
        <f t="shared" si="34"/>
        <v>0</v>
      </c>
      <c r="N61" s="199">
        <f t="shared" si="34"/>
        <v>0</v>
      </c>
      <c r="O61" s="199">
        <f t="shared" si="34"/>
        <v>196.66666666666666</v>
      </c>
      <c r="P61" s="199">
        <f t="shared" si="35"/>
        <v>0</v>
      </c>
      <c r="Q61" s="199">
        <f t="shared" si="35"/>
        <v>2.1666666666666665</v>
      </c>
      <c r="R61" s="199">
        <f t="shared" si="35"/>
        <v>0.16666666666666666</v>
      </c>
      <c r="S61" s="199">
        <f t="shared" si="35"/>
        <v>0.5</v>
      </c>
      <c r="T61" s="199">
        <f t="shared" si="35"/>
        <v>1.6666666666666666E-2</v>
      </c>
      <c r="U61" s="199">
        <f t="shared" si="35"/>
        <v>26.666666666666668</v>
      </c>
      <c r="V61" s="199">
        <f t="shared" si="35"/>
        <v>0</v>
      </c>
      <c r="W61" s="199">
        <f t="shared" si="35"/>
        <v>0</v>
      </c>
      <c r="X61" s="392"/>
      <c r="Y61" s="392"/>
      <c r="AB61" s="86" t="s">
        <v>38</v>
      </c>
      <c r="AC61" s="56">
        <v>0.4</v>
      </c>
      <c r="AD61" s="56">
        <v>0.4</v>
      </c>
      <c r="AE61" s="57">
        <v>0</v>
      </c>
      <c r="AF61" s="57">
        <v>0</v>
      </c>
      <c r="AG61" s="57">
        <v>0</v>
      </c>
      <c r="AH61" s="57">
        <v>0</v>
      </c>
      <c r="AI61" s="57">
        <v>0</v>
      </c>
      <c r="AJ61" s="57">
        <v>0</v>
      </c>
      <c r="AK61" s="19">
        <v>0</v>
      </c>
      <c r="AL61" s="57">
        <v>0</v>
      </c>
      <c r="AM61" s="57">
        <v>0</v>
      </c>
      <c r="AN61" s="57">
        <v>118</v>
      </c>
      <c r="AO61" s="57">
        <v>0</v>
      </c>
      <c r="AP61" s="56">
        <v>1.3</v>
      </c>
      <c r="AQ61" s="56">
        <v>0.1</v>
      </c>
      <c r="AR61" s="56">
        <v>0.3</v>
      </c>
      <c r="AS61" s="71">
        <v>0.01</v>
      </c>
      <c r="AT61" s="39">
        <v>16</v>
      </c>
      <c r="AU61" s="57">
        <v>0</v>
      </c>
      <c r="AV61" s="19">
        <v>0</v>
      </c>
    </row>
    <row r="62" spans="1:49" x14ac:dyDescent="0.3">
      <c r="A62" s="318"/>
      <c r="B62" s="69" t="s">
        <v>40</v>
      </c>
      <c r="C62" s="96"/>
      <c r="D62" s="406"/>
      <c r="E62" s="406"/>
      <c r="F62" s="406">
        <f>SUM(F58:F61)</f>
        <v>4.333333333333333</v>
      </c>
      <c r="G62" s="406">
        <f t="shared" ref="G62:W62" si="36">SUM(G58:G61)</f>
        <v>6.8333333333333339</v>
      </c>
      <c r="H62" s="406">
        <f t="shared" si="36"/>
        <v>26.5</v>
      </c>
      <c r="I62" s="406">
        <f t="shared" si="36"/>
        <v>186</v>
      </c>
      <c r="J62" s="199">
        <f t="shared" si="36"/>
        <v>0.16666666666666666</v>
      </c>
      <c r="K62" s="199">
        <f t="shared" si="36"/>
        <v>0.15</v>
      </c>
      <c r="L62" s="199">
        <f t="shared" si="36"/>
        <v>31.766666666666666</v>
      </c>
      <c r="M62" s="199">
        <f t="shared" si="36"/>
        <v>0.11666666666666668</v>
      </c>
      <c r="N62" s="199">
        <f t="shared" si="36"/>
        <v>13.6</v>
      </c>
      <c r="O62" s="199">
        <f t="shared" si="36"/>
        <v>216.16666666666666</v>
      </c>
      <c r="P62" s="199">
        <f t="shared" si="36"/>
        <v>832.33333333333337</v>
      </c>
      <c r="Q62" s="199">
        <f t="shared" si="36"/>
        <v>52.333333333333336</v>
      </c>
      <c r="R62" s="199">
        <f t="shared" si="36"/>
        <v>37.333333333333336</v>
      </c>
      <c r="S62" s="199">
        <f t="shared" si="36"/>
        <v>112.83333333333333</v>
      </c>
      <c r="T62" s="199">
        <f t="shared" si="36"/>
        <v>1.3833333333333333</v>
      </c>
      <c r="U62" s="199">
        <f t="shared" si="36"/>
        <v>37.833333333333336</v>
      </c>
      <c r="V62" s="199">
        <f t="shared" si="36"/>
        <v>1.05</v>
      </c>
      <c r="W62" s="199">
        <f t="shared" si="36"/>
        <v>56.666666666666671</v>
      </c>
      <c r="X62" s="392"/>
      <c r="Y62" s="392"/>
      <c r="AB62" s="87" t="s">
        <v>40</v>
      </c>
      <c r="AC62" s="59"/>
      <c r="AD62" s="60">
        <v>120</v>
      </c>
      <c r="AE62" s="61">
        <v>2.6</v>
      </c>
      <c r="AF62" s="61">
        <v>4.2</v>
      </c>
      <c r="AG62" s="61">
        <v>15.8</v>
      </c>
      <c r="AH62" s="61">
        <v>111.5</v>
      </c>
      <c r="AI62" s="88">
        <v>0.1</v>
      </c>
      <c r="AJ62" s="88">
        <v>0.09</v>
      </c>
      <c r="AK62" s="23">
        <v>19</v>
      </c>
      <c r="AL62" s="88">
        <v>7.0000000000000007E-2</v>
      </c>
      <c r="AM62" s="88">
        <v>8.16</v>
      </c>
      <c r="AN62" s="60">
        <v>129</v>
      </c>
      <c r="AO62" s="60">
        <v>500</v>
      </c>
      <c r="AP62" s="60">
        <v>32</v>
      </c>
      <c r="AQ62" s="60">
        <v>23</v>
      </c>
      <c r="AR62" s="60">
        <v>68</v>
      </c>
      <c r="AS62" s="88">
        <v>0.82</v>
      </c>
      <c r="AT62" s="27">
        <v>23</v>
      </c>
      <c r="AU62" s="88">
        <v>0.62</v>
      </c>
      <c r="AV62" s="23">
        <v>34</v>
      </c>
    </row>
    <row r="63" spans="1:49" x14ac:dyDescent="0.3">
      <c r="A63" s="318" t="s">
        <v>102</v>
      </c>
      <c r="B63" s="199"/>
      <c r="C63" s="328">
        <v>120</v>
      </c>
      <c r="D63" s="406"/>
      <c r="E63" s="406"/>
      <c r="F63" s="406"/>
      <c r="G63" s="406"/>
      <c r="H63" s="406"/>
      <c r="I63" s="406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199"/>
      <c r="U63" s="199"/>
      <c r="V63" s="199"/>
      <c r="W63" s="199"/>
      <c r="X63" s="392" t="s">
        <v>103</v>
      </c>
      <c r="Y63" s="392">
        <v>9</v>
      </c>
      <c r="AA63" t="s">
        <v>102</v>
      </c>
      <c r="AW63" t="s">
        <v>103</v>
      </c>
    </row>
    <row r="64" spans="1:49" ht="15" customHeight="1" x14ac:dyDescent="0.3">
      <c r="A64" s="318"/>
      <c r="B64" s="334" t="s">
        <v>64</v>
      </c>
      <c r="C64" s="332"/>
      <c r="D64" s="406">
        <f t="shared" ref="D64:D70" si="37">C$63*AC64/AD$71</f>
        <v>125.4</v>
      </c>
      <c r="E64" s="406">
        <f t="shared" ref="E64:E70" si="38">C$63*AD64/AD$71</f>
        <v>111</v>
      </c>
      <c r="F64" s="409">
        <f t="shared" ref="F64:W64" si="39">$C$63*AE$64/$AD$71</f>
        <v>19.350000000000001</v>
      </c>
      <c r="G64" s="409">
        <f t="shared" si="39"/>
        <v>15.6</v>
      </c>
      <c r="H64" s="409">
        <f t="shared" si="39"/>
        <v>0</v>
      </c>
      <c r="I64" s="409">
        <f t="shared" si="39"/>
        <v>218.25</v>
      </c>
      <c r="J64" s="336">
        <f t="shared" si="39"/>
        <v>4.4999999999999998E-2</v>
      </c>
      <c r="K64" s="336">
        <f t="shared" si="39"/>
        <v>0.13499999999999998</v>
      </c>
      <c r="L64" s="336">
        <f t="shared" si="39"/>
        <v>0</v>
      </c>
      <c r="M64" s="336">
        <f t="shared" si="39"/>
        <v>0</v>
      </c>
      <c r="N64" s="336">
        <f t="shared" si="39"/>
        <v>0</v>
      </c>
      <c r="O64" s="336">
        <f t="shared" si="39"/>
        <v>55.5</v>
      </c>
      <c r="P64" s="336">
        <f t="shared" si="39"/>
        <v>300</v>
      </c>
      <c r="Q64" s="336">
        <f t="shared" si="39"/>
        <v>8.85</v>
      </c>
      <c r="R64" s="336">
        <f t="shared" si="39"/>
        <v>21</v>
      </c>
      <c r="S64" s="336">
        <f t="shared" si="39"/>
        <v>181.5</v>
      </c>
      <c r="T64" s="336">
        <f t="shared" si="39"/>
        <v>2.6100000000000003</v>
      </c>
      <c r="U64" s="336">
        <f t="shared" si="39"/>
        <v>7.95</v>
      </c>
      <c r="V64" s="336">
        <f t="shared" si="39"/>
        <v>0</v>
      </c>
      <c r="W64" s="336">
        <f t="shared" si="39"/>
        <v>70.5</v>
      </c>
      <c r="X64" s="392"/>
      <c r="Y64" s="392"/>
      <c r="AA64" s="17"/>
      <c r="AB64" s="86" t="s">
        <v>64</v>
      </c>
      <c r="AC64" s="56">
        <v>83.6</v>
      </c>
      <c r="AD64" s="57">
        <v>74</v>
      </c>
      <c r="AE64" s="56">
        <v>12.9</v>
      </c>
      <c r="AF64" s="56">
        <v>10.4</v>
      </c>
      <c r="AG64" s="57">
        <v>0</v>
      </c>
      <c r="AH64" s="56">
        <v>145.5</v>
      </c>
      <c r="AI64" s="64">
        <v>0.03</v>
      </c>
      <c r="AJ64" s="64">
        <v>0.09</v>
      </c>
      <c r="AK64" s="28">
        <v>0</v>
      </c>
      <c r="AL64" s="62">
        <v>0</v>
      </c>
      <c r="AM64" s="62">
        <v>0</v>
      </c>
      <c r="AN64" s="62">
        <v>37</v>
      </c>
      <c r="AO64" s="62">
        <v>200</v>
      </c>
      <c r="AP64" s="63">
        <v>5.9</v>
      </c>
      <c r="AQ64" s="62">
        <v>14</v>
      </c>
      <c r="AR64" s="62">
        <v>121</v>
      </c>
      <c r="AS64" s="64">
        <v>1.74</v>
      </c>
      <c r="AT64" s="29">
        <v>5.3</v>
      </c>
      <c r="AU64" s="62">
        <v>0</v>
      </c>
      <c r="AV64" s="28">
        <v>47</v>
      </c>
    </row>
    <row r="65" spans="1:49" ht="15" customHeight="1" x14ac:dyDescent="0.3">
      <c r="A65" s="318"/>
      <c r="B65" s="334" t="s">
        <v>50</v>
      </c>
      <c r="C65" s="332"/>
      <c r="D65" s="406">
        <f t="shared" si="37"/>
        <v>17.399999999999999</v>
      </c>
      <c r="E65" s="406">
        <f t="shared" si="38"/>
        <v>13.95</v>
      </c>
      <c r="F65" s="409">
        <f t="shared" ref="F65:U66" si="40">$C$63*AE$65/$AD$71</f>
        <v>0.15</v>
      </c>
      <c r="G65" s="409">
        <f t="shared" si="40"/>
        <v>0</v>
      </c>
      <c r="H65" s="409">
        <f t="shared" si="40"/>
        <v>1.05</v>
      </c>
      <c r="I65" s="409">
        <f t="shared" si="40"/>
        <v>5.0999999999999996</v>
      </c>
      <c r="J65" s="336">
        <f t="shared" si="40"/>
        <v>0</v>
      </c>
      <c r="K65" s="336">
        <f t="shared" si="40"/>
        <v>0</v>
      </c>
      <c r="L65" s="336">
        <f t="shared" si="40"/>
        <v>0</v>
      </c>
      <c r="M65" s="336">
        <f t="shared" si="40"/>
        <v>0</v>
      </c>
      <c r="N65" s="336">
        <f t="shared" si="40"/>
        <v>0.55499999999999994</v>
      </c>
      <c r="O65" s="336">
        <f t="shared" si="40"/>
        <v>0.45</v>
      </c>
      <c r="P65" s="336">
        <f t="shared" si="40"/>
        <v>20.25</v>
      </c>
      <c r="Q65" s="336">
        <f t="shared" si="40"/>
        <v>3.75</v>
      </c>
      <c r="R65" s="336">
        <f t="shared" si="40"/>
        <v>1.65</v>
      </c>
      <c r="S65" s="336">
        <f t="shared" si="40"/>
        <v>7.05</v>
      </c>
      <c r="T65" s="336">
        <f t="shared" si="40"/>
        <v>0.09</v>
      </c>
      <c r="U65" s="336">
        <f t="shared" si="40"/>
        <v>0.45</v>
      </c>
      <c r="V65" s="336">
        <f t="shared" ref="P65:W66" si="41">$C$63*AU$65/$AD$71</f>
        <v>0.06</v>
      </c>
      <c r="W65" s="336">
        <f t="shared" si="41"/>
        <v>4.3499999999999996</v>
      </c>
      <c r="X65" s="392"/>
      <c r="Y65" s="392"/>
      <c r="AA65" s="17"/>
      <c r="AB65" s="86" t="s">
        <v>50</v>
      </c>
      <c r="AC65" s="56">
        <v>11.6</v>
      </c>
      <c r="AD65" s="56">
        <v>9.3000000000000007</v>
      </c>
      <c r="AE65" s="56">
        <v>0.1</v>
      </c>
      <c r="AF65" s="57">
        <v>0</v>
      </c>
      <c r="AG65" s="56">
        <v>0.7</v>
      </c>
      <c r="AH65" s="56">
        <v>3.4</v>
      </c>
      <c r="AI65" s="62">
        <v>0</v>
      </c>
      <c r="AJ65" s="62">
        <v>0</v>
      </c>
      <c r="AK65" s="28">
        <v>0</v>
      </c>
      <c r="AL65" s="62">
        <v>0</v>
      </c>
      <c r="AM65" s="64">
        <v>0.37</v>
      </c>
      <c r="AN65" s="63">
        <v>0.3</v>
      </c>
      <c r="AO65" s="63">
        <v>13.5</v>
      </c>
      <c r="AP65" s="63">
        <v>2.5</v>
      </c>
      <c r="AQ65" s="63">
        <v>1.1000000000000001</v>
      </c>
      <c r="AR65" s="63">
        <v>4.7</v>
      </c>
      <c r="AS65" s="64">
        <v>0.06</v>
      </c>
      <c r="AT65" s="29">
        <v>0.3</v>
      </c>
      <c r="AU65" s="64">
        <v>0.04</v>
      </c>
      <c r="AV65" s="30">
        <v>2.9</v>
      </c>
    </row>
    <row r="66" spans="1:49" ht="15" customHeight="1" x14ac:dyDescent="0.3">
      <c r="A66" s="318"/>
      <c r="B66" s="334" t="s">
        <v>59</v>
      </c>
      <c r="C66" s="332"/>
      <c r="D66" s="406">
        <f t="shared" si="37"/>
        <v>3.75</v>
      </c>
      <c r="E66" s="406">
        <f t="shared" si="38"/>
        <v>3.75</v>
      </c>
      <c r="F66" s="409">
        <f t="shared" si="40"/>
        <v>0.15</v>
      </c>
      <c r="G66" s="409">
        <f t="shared" si="40"/>
        <v>0</v>
      </c>
      <c r="H66" s="409">
        <f t="shared" si="40"/>
        <v>1.05</v>
      </c>
      <c r="I66" s="409">
        <f t="shared" si="40"/>
        <v>5.0999999999999996</v>
      </c>
      <c r="J66" s="336">
        <f t="shared" si="40"/>
        <v>0</v>
      </c>
      <c r="K66" s="336">
        <f t="shared" si="40"/>
        <v>0</v>
      </c>
      <c r="L66" s="336">
        <f t="shared" si="40"/>
        <v>0</v>
      </c>
      <c r="M66" s="336">
        <f t="shared" si="40"/>
        <v>0</v>
      </c>
      <c r="N66" s="336">
        <f t="shared" si="40"/>
        <v>0.55499999999999994</v>
      </c>
      <c r="O66" s="336">
        <f t="shared" si="40"/>
        <v>0.45</v>
      </c>
      <c r="P66" s="336">
        <f t="shared" si="41"/>
        <v>20.25</v>
      </c>
      <c r="Q66" s="336">
        <f t="shared" si="41"/>
        <v>3.75</v>
      </c>
      <c r="R66" s="336">
        <f t="shared" si="41"/>
        <v>1.65</v>
      </c>
      <c r="S66" s="336">
        <f t="shared" si="41"/>
        <v>7.05</v>
      </c>
      <c r="T66" s="336">
        <f t="shared" si="41"/>
        <v>0.09</v>
      </c>
      <c r="U66" s="336">
        <f t="shared" si="41"/>
        <v>0.45</v>
      </c>
      <c r="V66" s="336">
        <f t="shared" si="41"/>
        <v>0.06</v>
      </c>
      <c r="W66" s="336">
        <f t="shared" si="41"/>
        <v>4.3499999999999996</v>
      </c>
      <c r="X66" s="392"/>
      <c r="Y66" s="392"/>
      <c r="AA66" s="17"/>
      <c r="AB66" s="86" t="s">
        <v>59</v>
      </c>
      <c r="AC66" s="56">
        <v>2.5</v>
      </c>
      <c r="AD66" s="56">
        <v>2.5</v>
      </c>
      <c r="AE66" s="56">
        <v>0.3</v>
      </c>
      <c r="AF66" s="57">
        <v>0</v>
      </c>
      <c r="AG66" s="56">
        <v>1.6</v>
      </c>
      <c r="AH66" s="56">
        <v>7.6</v>
      </c>
      <c r="AI66" s="62">
        <v>0</v>
      </c>
      <c r="AJ66" s="62">
        <v>0</v>
      </c>
      <c r="AK66" s="28">
        <v>0</v>
      </c>
      <c r="AL66" s="62">
        <v>0</v>
      </c>
      <c r="AM66" s="62">
        <v>0</v>
      </c>
      <c r="AN66" s="63">
        <v>0.1</v>
      </c>
      <c r="AO66" s="64">
        <v>2.5299999999999998</v>
      </c>
      <c r="AP66" s="63">
        <v>0.4</v>
      </c>
      <c r="AQ66" s="63">
        <v>0.4</v>
      </c>
      <c r="AR66" s="63">
        <v>1.9</v>
      </c>
      <c r="AS66" s="64">
        <v>0.03</v>
      </c>
      <c r="AT66" s="31">
        <v>0</v>
      </c>
      <c r="AU66" s="64">
        <v>0.13</v>
      </c>
      <c r="AV66" s="30">
        <v>0.6</v>
      </c>
    </row>
    <row r="67" spans="1:49" ht="15" customHeight="1" x14ac:dyDescent="0.3">
      <c r="A67" s="318"/>
      <c r="B67" s="334" t="s">
        <v>53</v>
      </c>
      <c r="C67" s="332"/>
      <c r="D67" s="406">
        <f t="shared" si="37"/>
        <v>10.95</v>
      </c>
      <c r="E67" s="406">
        <f t="shared" si="38"/>
        <v>10.95</v>
      </c>
      <c r="F67" s="409">
        <f t="shared" ref="F67:W67" si="42">$C$63*AE$66/$AD$71</f>
        <v>0.45</v>
      </c>
      <c r="G67" s="409">
        <f t="shared" si="42"/>
        <v>0</v>
      </c>
      <c r="H67" s="409">
        <f t="shared" si="42"/>
        <v>2.4</v>
      </c>
      <c r="I67" s="409">
        <f t="shared" si="42"/>
        <v>11.4</v>
      </c>
      <c r="J67" s="336">
        <f t="shared" si="42"/>
        <v>0</v>
      </c>
      <c r="K67" s="336">
        <f t="shared" si="42"/>
        <v>0</v>
      </c>
      <c r="L67" s="336">
        <f t="shared" si="42"/>
        <v>0</v>
      </c>
      <c r="M67" s="336">
        <f t="shared" si="42"/>
        <v>0</v>
      </c>
      <c r="N67" s="336">
        <f t="shared" si="42"/>
        <v>0</v>
      </c>
      <c r="O67" s="336">
        <f t="shared" si="42"/>
        <v>0.15</v>
      </c>
      <c r="P67" s="336">
        <f t="shared" si="42"/>
        <v>3.7949999999999995</v>
      </c>
      <c r="Q67" s="336">
        <f t="shared" si="42"/>
        <v>0.6</v>
      </c>
      <c r="R67" s="336">
        <f t="shared" si="42"/>
        <v>0.6</v>
      </c>
      <c r="S67" s="336">
        <f t="shared" si="42"/>
        <v>2.85</v>
      </c>
      <c r="T67" s="336">
        <f t="shared" si="42"/>
        <v>4.4999999999999998E-2</v>
      </c>
      <c r="U67" s="336">
        <f t="shared" si="42"/>
        <v>0</v>
      </c>
      <c r="V67" s="336">
        <f t="shared" si="42"/>
        <v>0.19500000000000001</v>
      </c>
      <c r="W67" s="336">
        <f t="shared" si="42"/>
        <v>0.9</v>
      </c>
      <c r="X67" s="392"/>
      <c r="Y67" s="392"/>
      <c r="AA67" s="17"/>
      <c r="AB67" s="86" t="s">
        <v>53</v>
      </c>
      <c r="AC67" s="56">
        <v>7.3</v>
      </c>
      <c r="AD67" s="56">
        <v>7.3</v>
      </c>
      <c r="AE67" s="56">
        <v>0.2</v>
      </c>
      <c r="AF67" s="57">
        <v>0</v>
      </c>
      <c r="AG67" s="56">
        <v>0.8</v>
      </c>
      <c r="AH67" s="56">
        <v>4.0999999999999996</v>
      </c>
      <c r="AI67" s="62">
        <v>0</v>
      </c>
      <c r="AJ67" s="62">
        <v>0</v>
      </c>
      <c r="AK67" s="43">
        <v>8.76</v>
      </c>
      <c r="AL67" s="62">
        <v>0</v>
      </c>
      <c r="AM67" s="64">
        <v>0.76</v>
      </c>
      <c r="AN67" s="63">
        <v>0.6</v>
      </c>
      <c r="AO67" s="63">
        <v>40.6</v>
      </c>
      <c r="AP67" s="63">
        <v>1.3</v>
      </c>
      <c r="AQ67" s="63">
        <v>2.9</v>
      </c>
      <c r="AR67" s="63">
        <v>4.5</v>
      </c>
      <c r="AS67" s="64">
        <v>0.13</v>
      </c>
      <c r="AT67" s="31">
        <v>0</v>
      </c>
      <c r="AU67" s="64">
        <v>0.04</v>
      </c>
      <c r="AV67" s="28">
        <v>0</v>
      </c>
    </row>
    <row r="68" spans="1:49" ht="15" customHeight="1" x14ac:dyDescent="0.3">
      <c r="A68" s="318"/>
      <c r="B68" s="334" t="s">
        <v>37</v>
      </c>
      <c r="C68" s="332"/>
      <c r="D68" s="406">
        <f t="shared" si="37"/>
        <v>6.45</v>
      </c>
      <c r="E68" s="406">
        <f t="shared" si="38"/>
        <v>6.45</v>
      </c>
      <c r="F68" s="409">
        <f t="shared" ref="F68:W68" si="43">$C$63*AE$67/$AD$71</f>
        <v>0.3</v>
      </c>
      <c r="G68" s="409">
        <f t="shared" si="43"/>
        <v>0</v>
      </c>
      <c r="H68" s="409">
        <f t="shared" si="43"/>
        <v>1.2</v>
      </c>
      <c r="I68" s="409">
        <f t="shared" si="43"/>
        <v>6.1499999999999995</v>
      </c>
      <c r="J68" s="336">
        <f t="shared" si="43"/>
        <v>0</v>
      </c>
      <c r="K68" s="336">
        <f t="shared" si="43"/>
        <v>0</v>
      </c>
      <c r="L68" s="336">
        <f t="shared" si="43"/>
        <v>13.14</v>
      </c>
      <c r="M68" s="336">
        <f t="shared" si="43"/>
        <v>0</v>
      </c>
      <c r="N68" s="336">
        <f t="shared" si="43"/>
        <v>1.1400000000000001</v>
      </c>
      <c r="O68" s="336">
        <f t="shared" si="43"/>
        <v>0.9</v>
      </c>
      <c r="P68" s="336">
        <f t="shared" si="43"/>
        <v>60.9</v>
      </c>
      <c r="Q68" s="336">
        <f t="shared" si="43"/>
        <v>1.95</v>
      </c>
      <c r="R68" s="336">
        <f t="shared" si="43"/>
        <v>4.3499999999999996</v>
      </c>
      <c r="S68" s="336">
        <f t="shared" si="43"/>
        <v>6.75</v>
      </c>
      <c r="T68" s="336">
        <f t="shared" si="43"/>
        <v>0.19500000000000001</v>
      </c>
      <c r="U68" s="336">
        <f t="shared" si="43"/>
        <v>0</v>
      </c>
      <c r="V68" s="336">
        <f t="shared" si="43"/>
        <v>0.06</v>
      </c>
      <c r="W68" s="336">
        <f t="shared" si="43"/>
        <v>0</v>
      </c>
      <c r="X68" s="392"/>
      <c r="Y68" s="392"/>
      <c r="AA68" s="17"/>
      <c r="AB68" s="86" t="s">
        <v>37</v>
      </c>
      <c r="AC68" s="56">
        <v>4.3</v>
      </c>
      <c r="AD68" s="56">
        <v>4.3</v>
      </c>
      <c r="AE68" s="57">
        <v>0</v>
      </c>
      <c r="AF68" s="56">
        <v>2.7</v>
      </c>
      <c r="AG68" s="56">
        <v>0.1</v>
      </c>
      <c r="AH68" s="57">
        <v>25</v>
      </c>
      <c r="AI68" s="62">
        <v>0</v>
      </c>
      <c r="AJ68" s="62">
        <v>0</v>
      </c>
      <c r="AK68" s="30">
        <v>11.6</v>
      </c>
      <c r="AL68" s="64">
        <v>0.06</v>
      </c>
      <c r="AM68" s="62">
        <v>0</v>
      </c>
      <c r="AN68" s="63">
        <v>0.5</v>
      </c>
      <c r="AO68" s="64">
        <v>1.07</v>
      </c>
      <c r="AP68" s="63">
        <v>0.9</v>
      </c>
      <c r="AQ68" s="62">
        <v>0</v>
      </c>
      <c r="AR68" s="63">
        <v>1.1000000000000001</v>
      </c>
      <c r="AS68" s="64">
        <v>0.01</v>
      </c>
      <c r="AT68" s="31">
        <v>0</v>
      </c>
      <c r="AU68" s="64">
        <v>0.04</v>
      </c>
      <c r="AV68" s="30">
        <v>0.1</v>
      </c>
    </row>
    <row r="69" spans="1:49" ht="15" customHeight="1" x14ac:dyDescent="0.3">
      <c r="A69" s="318"/>
      <c r="B69" s="334" t="s">
        <v>38</v>
      </c>
      <c r="C69" s="332"/>
      <c r="D69" s="406">
        <f t="shared" si="37"/>
        <v>0.3</v>
      </c>
      <c r="E69" s="406">
        <f t="shared" si="38"/>
        <v>0.3</v>
      </c>
      <c r="F69" s="409">
        <f t="shared" ref="F69:W69" si="44">$C$63*AE$68/$AD$71</f>
        <v>0</v>
      </c>
      <c r="G69" s="409">
        <f t="shared" si="44"/>
        <v>4.05</v>
      </c>
      <c r="H69" s="409">
        <f t="shared" si="44"/>
        <v>0.15</v>
      </c>
      <c r="I69" s="409">
        <f t="shared" si="44"/>
        <v>37.5</v>
      </c>
      <c r="J69" s="336">
        <f t="shared" si="44"/>
        <v>0</v>
      </c>
      <c r="K69" s="336">
        <f t="shared" si="44"/>
        <v>0</v>
      </c>
      <c r="L69" s="336">
        <f t="shared" si="44"/>
        <v>17.399999999999999</v>
      </c>
      <c r="M69" s="336">
        <f t="shared" si="44"/>
        <v>0.09</v>
      </c>
      <c r="N69" s="336">
        <f t="shared" si="44"/>
        <v>0</v>
      </c>
      <c r="O69" s="336">
        <f t="shared" si="44"/>
        <v>0.75</v>
      </c>
      <c r="P69" s="336">
        <f t="shared" si="44"/>
        <v>1.605</v>
      </c>
      <c r="Q69" s="336">
        <f t="shared" si="44"/>
        <v>1.35</v>
      </c>
      <c r="R69" s="336">
        <f t="shared" si="44"/>
        <v>0</v>
      </c>
      <c r="S69" s="336">
        <f t="shared" si="44"/>
        <v>1.65</v>
      </c>
      <c r="T69" s="336">
        <f t="shared" si="44"/>
        <v>1.4999999999999999E-2</v>
      </c>
      <c r="U69" s="336">
        <f t="shared" si="44"/>
        <v>0</v>
      </c>
      <c r="V69" s="336">
        <f t="shared" si="44"/>
        <v>0.06</v>
      </c>
      <c r="W69" s="336">
        <f t="shared" si="44"/>
        <v>0.15</v>
      </c>
      <c r="X69" s="392"/>
      <c r="Y69" s="392"/>
      <c r="AA69" s="17"/>
      <c r="AB69" s="86" t="s">
        <v>38</v>
      </c>
      <c r="AC69" s="56">
        <v>0.2</v>
      </c>
      <c r="AD69" s="56">
        <v>0.2</v>
      </c>
      <c r="AE69" s="57">
        <v>0</v>
      </c>
      <c r="AF69" s="57">
        <v>0</v>
      </c>
      <c r="AG69" s="57">
        <v>0</v>
      </c>
      <c r="AH69" s="57">
        <v>0</v>
      </c>
      <c r="AI69" s="62">
        <v>0</v>
      </c>
      <c r="AJ69" s="62">
        <v>0</v>
      </c>
      <c r="AK69" s="28">
        <v>0</v>
      </c>
      <c r="AL69" s="62">
        <v>0</v>
      </c>
      <c r="AM69" s="62">
        <v>0</v>
      </c>
      <c r="AN69" s="62">
        <v>59</v>
      </c>
      <c r="AO69" s="64">
        <v>0.01</v>
      </c>
      <c r="AP69" s="63">
        <v>0.7</v>
      </c>
      <c r="AQ69" s="62">
        <v>0</v>
      </c>
      <c r="AR69" s="63">
        <v>0.1</v>
      </c>
      <c r="AS69" s="64">
        <v>0.01</v>
      </c>
      <c r="AT69" s="31">
        <v>8</v>
      </c>
      <c r="AU69" s="62">
        <v>0</v>
      </c>
      <c r="AV69" s="28">
        <v>0</v>
      </c>
    </row>
    <row r="70" spans="1:49" ht="15" customHeight="1" x14ac:dyDescent="0.3">
      <c r="A70" s="318"/>
      <c r="B70" s="334" t="s">
        <v>39</v>
      </c>
      <c r="C70" s="332"/>
      <c r="D70" s="406">
        <f t="shared" si="37"/>
        <v>160.5</v>
      </c>
      <c r="E70" s="406">
        <f t="shared" si="38"/>
        <v>160.5</v>
      </c>
      <c r="F70" s="409">
        <f t="shared" ref="F70:W70" si="45">$C$63*AE$69/$AD$71</f>
        <v>0</v>
      </c>
      <c r="G70" s="409">
        <f t="shared" si="45"/>
        <v>0</v>
      </c>
      <c r="H70" s="409">
        <f t="shared" si="45"/>
        <v>0</v>
      </c>
      <c r="I70" s="409">
        <f t="shared" si="45"/>
        <v>0</v>
      </c>
      <c r="J70" s="336">
        <f t="shared" si="45"/>
        <v>0</v>
      </c>
      <c r="K70" s="336">
        <f t="shared" si="45"/>
        <v>0</v>
      </c>
      <c r="L70" s="336">
        <f t="shared" si="45"/>
        <v>0</v>
      </c>
      <c r="M70" s="336">
        <f t="shared" si="45"/>
        <v>0</v>
      </c>
      <c r="N70" s="336">
        <f t="shared" si="45"/>
        <v>0</v>
      </c>
      <c r="O70" s="336">
        <f t="shared" si="45"/>
        <v>88.5</v>
      </c>
      <c r="P70" s="336">
        <f t="shared" si="45"/>
        <v>1.4999999999999999E-2</v>
      </c>
      <c r="Q70" s="336">
        <f t="shared" si="45"/>
        <v>1.05</v>
      </c>
      <c r="R70" s="336">
        <f t="shared" si="45"/>
        <v>0</v>
      </c>
      <c r="S70" s="336">
        <f t="shared" si="45"/>
        <v>0.15</v>
      </c>
      <c r="T70" s="336">
        <f t="shared" si="45"/>
        <v>1.4999999999999999E-2</v>
      </c>
      <c r="U70" s="336">
        <f t="shared" si="45"/>
        <v>12</v>
      </c>
      <c r="V70" s="336">
        <f t="shared" si="45"/>
        <v>0</v>
      </c>
      <c r="W70" s="336">
        <f t="shared" si="45"/>
        <v>0</v>
      </c>
      <c r="X70" s="392"/>
      <c r="Y70" s="392"/>
      <c r="AA70" s="17"/>
      <c r="AB70" s="86" t="s">
        <v>39</v>
      </c>
      <c r="AC70" s="57">
        <v>107</v>
      </c>
      <c r="AD70" s="57">
        <v>107</v>
      </c>
      <c r="AE70" s="57">
        <v>0</v>
      </c>
      <c r="AF70" s="57">
        <v>0</v>
      </c>
      <c r="AG70" s="57">
        <v>0</v>
      </c>
      <c r="AH70" s="57">
        <v>0</v>
      </c>
      <c r="AI70" s="62">
        <v>0</v>
      </c>
      <c r="AJ70" s="62">
        <v>0</v>
      </c>
      <c r="AK70" s="28">
        <v>0</v>
      </c>
      <c r="AL70" s="62">
        <v>0</v>
      </c>
      <c r="AM70" s="62">
        <v>0</v>
      </c>
      <c r="AN70" s="62">
        <v>0</v>
      </c>
      <c r="AO70" s="62">
        <v>0</v>
      </c>
      <c r="AP70" s="62">
        <v>0</v>
      </c>
      <c r="AQ70" s="62">
        <v>0</v>
      </c>
      <c r="AR70" s="62">
        <v>0</v>
      </c>
      <c r="AS70" s="62">
        <v>0</v>
      </c>
      <c r="AT70" s="31">
        <v>0</v>
      </c>
      <c r="AU70" s="62">
        <v>0</v>
      </c>
      <c r="AV70" s="28">
        <v>0</v>
      </c>
    </row>
    <row r="71" spans="1:49" x14ac:dyDescent="0.3">
      <c r="A71" s="318"/>
      <c r="B71" s="69" t="s">
        <v>40</v>
      </c>
      <c r="C71" s="96"/>
      <c r="D71" s="406"/>
      <c r="E71" s="406"/>
      <c r="F71" s="409">
        <f t="shared" ref="F71:W71" si="46">SUM(F64:F70)</f>
        <v>20.399999999999999</v>
      </c>
      <c r="G71" s="409">
        <f t="shared" si="46"/>
        <v>19.649999999999999</v>
      </c>
      <c r="H71" s="409">
        <f t="shared" si="46"/>
        <v>5.8500000000000005</v>
      </c>
      <c r="I71" s="409">
        <f t="shared" si="46"/>
        <v>283.5</v>
      </c>
      <c r="J71" s="336">
        <f t="shared" si="46"/>
        <v>4.4999999999999998E-2</v>
      </c>
      <c r="K71" s="336">
        <f t="shared" si="46"/>
        <v>0.13499999999999998</v>
      </c>
      <c r="L71" s="336">
        <f t="shared" si="46"/>
        <v>30.54</v>
      </c>
      <c r="M71" s="336">
        <f t="shared" si="46"/>
        <v>0.09</v>
      </c>
      <c r="N71" s="336">
        <f t="shared" si="46"/>
        <v>2.25</v>
      </c>
      <c r="O71" s="336">
        <f t="shared" si="46"/>
        <v>146.69999999999999</v>
      </c>
      <c r="P71" s="336">
        <f t="shared" si="46"/>
        <v>406.815</v>
      </c>
      <c r="Q71" s="336">
        <f t="shared" si="46"/>
        <v>21.300000000000004</v>
      </c>
      <c r="R71" s="336">
        <f t="shared" si="46"/>
        <v>29.25</v>
      </c>
      <c r="S71" s="336">
        <f t="shared" si="46"/>
        <v>207.00000000000003</v>
      </c>
      <c r="T71" s="336">
        <f t="shared" si="46"/>
        <v>3.06</v>
      </c>
      <c r="U71" s="336">
        <f t="shared" si="46"/>
        <v>20.85</v>
      </c>
      <c r="V71" s="336">
        <f t="shared" si="46"/>
        <v>0.435</v>
      </c>
      <c r="W71" s="336">
        <f t="shared" si="46"/>
        <v>80.25</v>
      </c>
      <c r="X71" s="392"/>
      <c r="Y71" s="392"/>
      <c r="AA71" s="59"/>
      <c r="AB71" t="s">
        <v>104</v>
      </c>
      <c r="AC71" s="59"/>
      <c r="AD71" s="60">
        <v>80</v>
      </c>
      <c r="AE71" s="61">
        <v>13.5</v>
      </c>
      <c r="AF71" s="61">
        <v>13.1</v>
      </c>
      <c r="AG71" s="61">
        <v>3.2</v>
      </c>
      <c r="AH71" s="61">
        <v>185.6</v>
      </c>
      <c r="AI71" s="65">
        <v>0.03</v>
      </c>
      <c r="AJ71" s="65">
        <v>0.09</v>
      </c>
      <c r="AK71" s="47">
        <v>20.399999999999999</v>
      </c>
      <c r="AL71" s="65">
        <v>0.06</v>
      </c>
      <c r="AM71" s="65">
        <v>1.1299999999999999</v>
      </c>
      <c r="AN71" s="66">
        <v>97</v>
      </c>
      <c r="AO71" s="66">
        <v>258</v>
      </c>
      <c r="AP71" s="66">
        <v>12</v>
      </c>
      <c r="AQ71" s="66">
        <v>19</v>
      </c>
      <c r="AR71" s="66">
        <v>133</v>
      </c>
      <c r="AS71" s="65">
        <v>1.98</v>
      </c>
      <c r="AT71" s="33">
        <v>14</v>
      </c>
      <c r="AU71" s="65">
        <v>0.25</v>
      </c>
      <c r="AV71" s="32">
        <v>50</v>
      </c>
    </row>
    <row r="72" spans="1:49" x14ac:dyDescent="0.3">
      <c r="A72" s="318" t="s">
        <v>105</v>
      </c>
      <c r="B72" s="199"/>
      <c r="C72" s="328">
        <v>60</v>
      </c>
      <c r="D72" s="406"/>
      <c r="E72" s="406"/>
      <c r="F72" s="406"/>
      <c r="G72" s="406"/>
      <c r="H72" s="406"/>
      <c r="I72" s="406"/>
      <c r="J72" s="199"/>
      <c r="K72" s="199"/>
      <c r="L72" s="199"/>
      <c r="M72" s="199"/>
      <c r="N72" s="199"/>
      <c r="O72" s="199"/>
      <c r="P72" s="199"/>
      <c r="Q72" s="199"/>
      <c r="R72" s="199"/>
      <c r="S72" s="199"/>
      <c r="T72" s="199"/>
      <c r="U72" s="199"/>
      <c r="V72" s="199"/>
      <c r="W72" s="199"/>
      <c r="X72" s="392" t="s">
        <v>106</v>
      </c>
      <c r="Y72" s="392">
        <v>10</v>
      </c>
      <c r="AA72" t="s">
        <v>105</v>
      </c>
      <c r="AW72" t="s">
        <v>106</v>
      </c>
    </row>
    <row r="73" spans="1:49" x14ac:dyDescent="0.3">
      <c r="A73" s="318"/>
      <c r="B73" s="334" t="s">
        <v>54</v>
      </c>
      <c r="C73" s="328"/>
      <c r="D73" s="406">
        <f>C$72*AC73/AD$76</f>
        <v>71.2</v>
      </c>
      <c r="E73" s="406">
        <f>C$72*AD73/AD$76</f>
        <v>57</v>
      </c>
      <c r="F73" s="409">
        <f t="shared" ref="F73:W73" si="47">$C$72*AE$73/$AD$76</f>
        <v>0.8</v>
      </c>
      <c r="G73" s="409">
        <f t="shared" si="47"/>
        <v>0</v>
      </c>
      <c r="H73" s="409">
        <f t="shared" si="47"/>
        <v>4.5999999999999996</v>
      </c>
      <c r="I73" s="409">
        <f t="shared" si="47"/>
        <v>22</v>
      </c>
      <c r="J73" s="336">
        <f t="shared" si="47"/>
        <v>0</v>
      </c>
      <c r="K73" s="336">
        <f t="shared" si="47"/>
        <v>0.02</v>
      </c>
      <c r="L73" s="336">
        <f t="shared" si="47"/>
        <v>0.68</v>
      </c>
      <c r="M73" s="336">
        <f t="shared" si="47"/>
        <v>0</v>
      </c>
      <c r="N73" s="336">
        <f t="shared" si="47"/>
        <v>2.2799999999999998</v>
      </c>
      <c r="O73" s="336">
        <f t="shared" si="47"/>
        <v>20</v>
      </c>
      <c r="P73" s="336">
        <f t="shared" si="47"/>
        <v>136</v>
      </c>
      <c r="Q73" s="336">
        <f t="shared" si="47"/>
        <v>18.600000000000001</v>
      </c>
      <c r="R73" s="336">
        <f t="shared" si="47"/>
        <v>11</v>
      </c>
      <c r="S73" s="336">
        <f t="shared" si="47"/>
        <v>22</v>
      </c>
      <c r="T73" s="336">
        <f t="shared" si="47"/>
        <v>0.7</v>
      </c>
      <c r="U73" s="336">
        <f t="shared" si="47"/>
        <v>4</v>
      </c>
      <c r="V73" s="336">
        <f t="shared" si="47"/>
        <v>0.36</v>
      </c>
      <c r="W73" s="336">
        <f t="shared" si="47"/>
        <v>11.4</v>
      </c>
      <c r="X73" s="392"/>
      <c r="Y73" s="392"/>
      <c r="AB73" s="86" t="s">
        <v>54</v>
      </c>
      <c r="AC73" s="56">
        <v>35.6</v>
      </c>
      <c r="AD73" s="56">
        <v>28.5</v>
      </c>
      <c r="AE73" s="56">
        <v>0.4</v>
      </c>
      <c r="AF73" s="57">
        <v>0</v>
      </c>
      <c r="AG73" s="56">
        <v>2.2999999999999998</v>
      </c>
      <c r="AH73" s="57">
        <v>11</v>
      </c>
      <c r="AI73" s="57">
        <v>0</v>
      </c>
      <c r="AJ73" s="71">
        <v>0.01</v>
      </c>
      <c r="AK73" s="21">
        <v>0.34</v>
      </c>
      <c r="AL73" s="57">
        <v>0</v>
      </c>
      <c r="AM73" s="71">
        <v>1.1399999999999999</v>
      </c>
      <c r="AN73" s="57">
        <v>10</v>
      </c>
      <c r="AO73" s="57">
        <v>68</v>
      </c>
      <c r="AP73" s="56">
        <v>9.3000000000000007</v>
      </c>
      <c r="AQ73" s="56">
        <v>5.5</v>
      </c>
      <c r="AR73" s="57">
        <v>11</v>
      </c>
      <c r="AS73" s="71">
        <v>0.35</v>
      </c>
      <c r="AT73" s="19">
        <v>2</v>
      </c>
      <c r="AU73" s="71">
        <v>0.18</v>
      </c>
      <c r="AV73" s="20">
        <v>5.7</v>
      </c>
    </row>
    <row r="74" spans="1:49" ht="15" customHeight="1" x14ac:dyDescent="0.3">
      <c r="A74" s="318"/>
      <c r="B74" s="334" t="s">
        <v>46</v>
      </c>
      <c r="C74" s="328"/>
      <c r="D74" s="406">
        <f>C$72*AC74/AD$76</f>
        <v>3</v>
      </c>
      <c r="E74" s="406">
        <f>C$72*AD74/AD$76</f>
        <v>3</v>
      </c>
      <c r="F74" s="409">
        <f t="shared" ref="F74:U75" si="48">$C$72*AE74/$AD$76</f>
        <v>0</v>
      </c>
      <c r="G74" s="409">
        <f t="shared" si="48"/>
        <v>2.6</v>
      </c>
      <c r="H74" s="409">
        <f t="shared" si="48"/>
        <v>0</v>
      </c>
      <c r="I74" s="409">
        <f t="shared" si="48"/>
        <v>23.8</v>
      </c>
      <c r="J74" s="336">
        <f t="shared" si="48"/>
        <v>0</v>
      </c>
      <c r="K74" s="336">
        <f t="shared" si="48"/>
        <v>0</v>
      </c>
      <c r="L74" s="336">
        <f t="shared" si="48"/>
        <v>0</v>
      </c>
      <c r="M74" s="336">
        <f t="shared" si="48"/>
        <v>0</v>
      </c>
      <c r="N74" s="336">
        <f t="shared" si="48"/>
        <v>0</v>
      </c>
      <c r="O74" s="336">
        <f t="shared" si="48"/>
        <v>0</v>
      </c>
      <c r="P74" s="336">
        <f t="shared" si="48"/>
        <v>0</v>
      </c>
      <c r="Q74" s="336">
        <f t="shared" si="48"/>
        <v>0</v>
      </c>
      <c r="R74" s="336">
        <f t="shared" si="48"/>
        <v>0</v>
      </c>
      <c r="S74" s="336">
        <f t="shared" si="48"/>
        <v>0</v>
      </c>
      <c r="T74" s="336">
        <f t="shared" si="48"/>
        <v>0</v>
      </c>
      <c r="U74" s="336">
        <f t="shared" si="48"/>
        <v>0</v>
      </c>
      <c r="V74" s="336">
        <f t="shared" ref="P74:W75" si="49">$C$72*AU74/$AD$76</f>
        <v>0</v>
      </c>
      <c r="W74" s="336">
        <f t="shared" si="49"/>
        <v>0</v>
      </c>
      <c r="X74" s="392"/>
      <c r="Y74" s="392"/>
      <c r="AB74" s="86" t="s">
        <v>46</v>
      </c>
      <c r="AC74" s="56">
        <v>1.5</v>
      </c>
      <c r="AD74" s="56">
        <v>1.5</v>
      </c>
      <c r="AE74" s="57">
        <v>0</v>
      </c>
      <c r="AF74" s="56">
        <v>1.3</v>
      </c>
      <c r="AG74" s="57">
        <v>0</v>
      </c>
      <c r="AH74" s="56">
        <v>11.9</v>
      </c>
      <c r="AI74" s="57">
        <v>0</v>
      </c>
      <c r="AJ74" s="57">
        <v>0</v>
      </c>
      <c r="AK74" s="19">
        <v>0</v>
      </c>
      <c r="AL74" s="57">
        <v>0</v>
      </c>
      <c r="AM74" s="57">
        <v>0</v>
      </c>
      <c r="AN74" s="57">
        <v>0</v>
      </c>
      <c r="AO74" s="57">
        <v>0</v>
      </c>
      <c r="AP74" s="57">
        <v>0</v>
      </c>
      <c r="AQ74" s="57">
        <v>0</v>
      </c>
      <c r="AR74" s="57">
        <v>0</v>
      </c>
      <c r="AS74" s="57">
        <v>0</v>
      </c>
      <c r="AT74" s="19">
        <v>0</v>
      </c>
      <c r="AU74" s="57">
        <v>0</v>
      </c>
      <c r="AV74" s="19">
        <v>0</v>
      </c>
    </row>
    <row r="75" spans="1:49" ht="15" customHeight="1" x14ac:dyDescent="0.3">
      <c r="A75" s="318"/>
      <c r="B75" s="334" t="s">
        <v>38</v>
      </c>
      <c r="C75" s="328"/>
      <c r="D75" s="406">
        <f>C$72*AC75/AD$76</f>
        <v>0.2</v>
      </c>
      <c r="E75" s="406">
        <f>C$72*AD75/AD$76</f>
        <v>0.2</v>
      </c>
      <c r="F75" s="409">
        <f t="shared" si="48"/>
        <v>0</v>
      </c>
      <c r="G75" s="409">
        <f t="shared" si="48"/>
        <v>0</v>
      </c>
      <c r="H75" s="409">
        <f t="shared" si="48"/>
        <v>0</v>
      </c>
      <c r="I75" s="409">
        <f t="shared" si="48"/>
        <v>0</v>
      </c>
      <c r="J75" s="336">
        <f t="shared" si="48"/>
        <v>0</v>
      </c>
      <c r="K75" s="336">
        <f t="shared" si="48"/>
        <v>0</v>
      </c>
      <c r="L75" s="336">
        <f t="shared" si="48"/>
        <v>0</v>
      </c>
      <c r="M75" s="336">
        <f t="shared" si="48"/>
        <v>0</v>
      </c>
      <c r="N75" s="336">
        <f t="shared" si="48"/>
        <v>0</v>
      </c>
      <c r="O75" s="336">
        <f t="shared" si="48"/>
        <v>58</v>
      </c>
      <c r="P75" s="336">
        <f t="shared" si="49"/>
        <v>0</v>
      </c>
      <c r="Q75" s="336">
        <f t="shared" si="49"/>
        <v>0.6</v>
      </c>
      <c r="R75" s="336">
        <f t="shared" si="49"/>
        <v>0</v>
      </c>
      <c r="S75" s="336">
        <f t="shared" si="49"/>
        <v>0.2</v>
      </c>
      <c r="T75" s="336">
        <f t="shared" si="49"/>
        <v>0</v>
      </c>
      <c r="U75" s="336">
        <f t="shared" si="49"/>
        <v>8</v>
      </c>
      <c r="V75" s="336">
        <f t="shared" si="49"/>
        <v>0</v>
      </c>
      <c r="W75" s="336">
        <f t="shared" si="49"/>
        <v>0</v>
      </c>
      <c r="X75" s="392"/>
      <c r="Y75" s="392"/>
      <c r="AB75" s="86" t="s">
        <v>38</v>
      </c>
      <c r="AC75" s="56">
        <v>0.1</v>
      </c>
      <c r="AD75" s="56">
        <v>0.1</v>
      </c>
      <c r="AE75" s="57">
        <v>0</v>
      </c>
      <c r="AF75" s="57">
        <v>0</v>
      </c>
      <c r="AG75" s="57">
        <v>0</v>
      </c>
      <c r="AH75" s="57">
        <v>0</v>
      </c>
      <c r="AI75" s="57">
        <v>0</v>
      </c>
      <c r="AJ75" s="57">
        <v>0</v>
      </c>
      <c r="AK75" s="19">
        <v>0</v>
      </c>
      <c r="AL75" s="57">
        <v>0</v>
      </c>
      <c r="AM75" s="57">
        <v>0</v>
      </c>
      <c r="AN75" s="57">
        <v>29</v>
      </c>
      <c r="AO75" s="57">
        <v>0</v>
      </c>
      <c r="AP75" s="56">
        <v>0.3</v>
      </c>
      <c r="AQ75" s="57">
        <v>0</v>
      </c>
      <c r="AR75" s="56">
        <v>0.1</v>
      </c>
      <c r="AS75" s="57">
        <v>0</v>
      </c>
      <c r="AT75" s="19">
        <v>4</v>
      </c>
      <c r="AU75" s="57">
        <v>0</v>
      </c>
      <c r="AV75" s="19">
        <v>0</v>
      </c>
    </row>
    <row r="76" spans="1:49" x14ac:dyDescent="0.3">
      <c r="A76" s="318"/>
      <c r="B76" s="69" t="s">
        <v>40</v>
      </c>
      <c r="C76" s="328"/>
      <c r="D76" s="406"/>
      <c r="E76" s="406"/>
      <c r="F76" s="409">
        <f>SUM(F73:F75)</f>
        <v>0.8</v>
      </c>
      <c r="G76" s="409">
        <f t="shared" ref="G76:W76" si="50">SUM(G73:G75)</f>
        <v>2.6</v>
      </c>
      <c r="H76" s="409">
        <f t="shared" si="50"/>
        <v>4.5999999999999996</v>
      </c>
      <c r="I76" s="409">
        <f t="shared" si="50"/>
        <v>45.8</v>
      </c>
      <c r="J76" s="337">
        <f t="shared" si="50"/>
        <v>0</v>
      </c>
      <c r="K76" s="337">
        <f t="shared" si="50"/>
        <v>0.02</v>
      </c>
      <c r="L76" s="337">
        <f t="shared" si="50"/>
        <v>0.68</v>
      </c>
      <c r="M76" s="337">
        <f t="shared" si="50"/>
        <v>0</v>
      </c>
      <c r="N76" s="337">
        <f t="shared" si="50"/>
        <v>2.2799999999999998</v>
      </c>
      <c r="O76" s="337">
        <f t="shared" si="50"/>
        <v>78</v>
      </c>
      <c r="P76" s="337">
        <f t="shared" si="50"/>
        <v>136</v>
      </c>
      <c r="Q76" s="337">
        <f t="shared" si="50"/>
        <v>19.200000000000003</v>
      </c>
      <c r="R76" s="337">
        <f t="shared" si="50"/>
        <v>11</v>
      </c>
      <c r="S76" s="337">
        <f t="shared" si="50"/>
        <v>22.2</v>
      </c>
      <c r="T76" s="337">
        <f t="shared" si="50"/>
        <v>0.7</v>
      </c>
      <c r="U76" s="337">
        <f t="shared" si="50"/>
        <v>12</v>
      </c>
      <c r="V76" s="337">
        <f t="shared" si="50"/>
        <v>0.36</v>
      </c>
      <c r="W76" s="337">
        <f t="shared" si="50"/>
        <v>11.4</v>
      </c>
      <c r="X76" s="392"/>
      <c r="Y76" s="392"/>
      <c r="AB76" s="87" t="s">
        <v>40</v>
      </c>
      <c r="AC76" s="59"/>
      <c r="AD76" s="60">
        <v>30</v>
      </c>
      <c r="AE76" s="61">
        <v>0.4</v>
      </c>
      <c r="AF76" s="61">
        <v>1.3</v>
      </c>
      <c r="AG76" s="61">
        <v>2.2999999999999998</v>
      </c>
      <c r="AH76" s="61">
        <v>22.9</v>
      </c>
      <c r="AI76" s="60">
        <v>0</v>
      </c>
      <c r="AJ76" s="88">
        <v>0.01</v>
      </c>
      <c r="AK76" s="34">
        <v>0.34</v>
      </c>
      <c r="AL76" s="60">
        <v>0</v>
      </c>
      <c r="AM76" s="88">
        <v>1.1399999999999999</v>
      </c>
      <c r="AN76" s="60">
        <v>39</v>
      </c>
      <c r="AO76" s="60">
        <v>68</v>
      </c>
      <c r="AP76" s="61">
        <v>9.6</v>
      </c>
      <c r="AQ76" s="61">
        <v>5.5</v>
      </c>
      <c r="AR76" s="60">
        <v>11</v>
      </c>
      <c r="AS76" s="88">
        <v>0.35</v>
      </c>
      <c r="AT76" s="23">
        <v>6</v>
      </c>
      <c r="AU76" s="88">
        <v>0.18</v>
      </c>
      <c r="AV76" s="22">
        <v>5.7</v>
      </c>
    </row>
    <row r="77" spans="1:49" x14ac:dyDescent="0.3">
      <c r="A77" s="318" t="s">
        <v>107</v>
      </c>
      <c r="B77" s="199"/>
      <c r="C77" s="328">
        <v>180</v>
      </c>
      <c r="D77" s="406"/>
      <c r="E77" s="406"/>
      <c r="F77" s="406"/>
      <c r="G77" s="406"/>
      <c r="H77" s="406"/>
      <c r="I77" s="406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99"/>
      <c r="X77" s="392" t="s">
        <v>108</v>
      </c>
      <c r="Y77" s="392">
        <v>11</v>
      </c>
      <c r="AA77" t="s">
        <v>107</v>
      </c>
      <c r="AW77" t="s">
        <v>108</v>
      </c>
    </row>
    <row r="78" spans="1:49" ht="15" customHeight="1" x14ac:dyDescent="0.3">
      <c r="A78" s="318"/>
      <c r="B78" s="334" t="s">
        <v>36</v>
      </c>
      <c r="C78" s="328"/>
      <c r="D78" s="406">
        <f>C$77*AC78/AD$81</f>
        <v>6.24</v>
      </c>
      <c r="E78" s="406">
        <f>C$77*AD78/AD$81</f>
        <v>6.24</v>
      </c>
      <c r="F78" s="409">
        <f t="shared" ref="F78:W78" si="51">$C$77*AE$78/$AD$81</f>
        <v>0</v>
      </c>
      <c r="G78" s="409">
        <f t="shared" si="51"/>
        <v>0</v>
      </c>
      <c r="H78" s="409">
        <f t="shared" si="51"/>
        <v>5.76</v>
      </c>
      <c r="I78" s="409">
        <f t="shared" si="51"/>
        <v>22.92</v>
      </c>
      <c r="J78" s="336">
        <f t="shared" si="51"/>
        <v>0</v>
      </c>
      <c r="K78" s="336">
        <f t="shared" si="51"/>
        <v>0</v>
      </c>
      <c r="L78" s="336">
        <f t="shared" si="51"/>
        <v>0</v>
      </c>
      <c r="M78" s="336">
        <f t="shared" si="51"/>
        <v>0</v>
      </c>
      <c r="N78" s="336">
        <f t="shared" si="51"/>
        <v>0</v>
      </c>
      <c r="O78" s="336">
        <f t="shared" si="51"/>
        <v>0</v>
      </c>
      <c r="P78" s="336">
        <f t="shared" si="51"/>
        <v>0.15600000000000003</v>
      </c>
      <c r="Q78" s="336">
        <f t="shared" si="51"/>
        <v>0.12</v>
      </c>
      <c r="R78" s="336">
        <f t="shared" si="51"/>
        <v>0</v>
      </c>
      <c r="S78" s="336">
        <f t="shared" si="51"/>
        <v>0</v>
      </c>
      <c r="T78" s="336">
        <f t="shared" si="51"/>
        <v>1.2E-2</v>
      </c>
      <c r="U78" s="336">
        <f t="shared" si="51"/>
        <v>0</v>
      </c>
      <c r="V78" s="336">
        <f t="shared" si="51"/>
        <v>0</v>
      </c>
      <c r="W78" s="336">
        <f t="shared" si="51"/>
        <v>0</v>
      </c>
      <c r="X78" s="392"/>
      <c r="Y78" s="392"/>
      <c r="AB78" s="86" t="s">
        <v>36</v>
      </c>
      <c r="AC78" s="56">
        <v>5.2</v>
      </c>
      <c r="AD78" s="56">
        <v>5.2</v>
      </c>
      <c r="AE78" s="57">
        <v>0</v>
      </c>
      <c r="AF78" s="57">
        <v>0</v>
      </c>
      <c r="AG78" s="56">
        <v>4.8</v>
      </c>
      <c r="AH78" s="56">
        <v>19.100000000000001</v>
      </c>
      <c r="AI78" s="62">
        <v>0</v>
      </c>
      <c r="AJ78" s="62">
        <v>0</v>
      </c>
      <c r="AK78" s="28">
        <v>0</v>
      </c>
      <c r="AL78" s="62">
        <v>0</v>
      </c>
      <c r="AM78" s="62">
        <v>0</v>
      </c>
      <c r="AN78" s="62">
        <v>0</v>
      </c>
      <c r="AO78" s="64">
        <v>0.13</v>
      </c>
      <c r="AP78" s="63">
        <v>0.1</v>
      </c>
      <c r="AQ78" s="62">
        <v>0</v>
      </c>
      <c r="AR78" s="62">
        <v>0</v>
      </c>
      <c r="AS78" s="64">
        <v>0.01</v>
      </c>
      <c r="AT78" s="28">
        <v>0</v>
      </c>
      <c r="AU78" s="62">
        <v>0</v>
      </c>
      <c r="AV78" s="28">
        <v>0</v>
      </c>
    </row>
    <row r="79" spans="1:49" ht="15" customHeight="1" x14ac:dyDescent="0.3">
      <c r="A79" s="318"/>
      <c r="B79" s="334" t="s">
        <v>87</v>
      </c>
      <c r="C79" s="328"/>
      <c r="D79" s="406">
        <f>C$77*AC79/AD$81</f>
        <v>24.120000000000005</v>
      </c>
      <c r="E79" s="406">
        <f>C$77*AD79/AD$81</f>
        <v>21.36</v>
      </c>
      <c r="F79" s="409">
        <f t="shared" ref="F79:W79" si="52">$C$77*AE$79/$AD$81</f>
        <v>0.48</v>
      </c>
      <c r="G79" s="409">
        <f t="shared" si="52"/>
        <v>0</v>
      </c>
      <c r="H79" s="409">
        <f t="shared" si="52"/>
        <v>12.12</v>
      </c>
      <c r="I79" s="409">
        <f t="shared" si="52"/>
        <v>50.040000000000006</v>
      </c>
      <c r="J79" s="336">
        <f t="shared" si="52"/>
        <v>0</v>
      </c>
      <c r="K79" s="336">
        <f t="shared" si="52"/>
        <v>0</v>
      </c>
      <c r="L79" s="336">
        <f t="shared" si="52"/>
        <v>13.560000000000002</v>
      </c>
      <c r="M79" s="336">
        <f t="shared" si="52"/>
        <v>0</v>
      </c>
      <c r="N79" s="336">
        <f t="shared" si="52"/>
        <v>2.4E-2</v>
      </c>
      <c r="O79" s="336">
        <f t="shared" si="52"/>
        <v>0</v>
      </c>
      <c r="P79" s="336">
        <f t="shared" si="52"/>
        <v>0</v>
      </c>
      <c r="Q79" s="336">
        <f t="shared" si="52"/>
        <v>44.4</v>
      </c>
      <c r="R79" s="336">
        <f t="shared" si="52"/>
        <v>1.92</v>
      </c>
      <c r="S79" s="336">
        <f t="shared" si="52"/>
        <v>3.84</v>
      </c>
      <c r="T79" s="336">
        <f t="shared" si="52"/>
        <v>0.06</v>
      </c>
      <c r="U79" s="336">
        <f t="shared" si="52"/>
        <v>0</v>
      </c>
      <c r="V79" s="336">
        <f t="shared" si="52"/>
        <v>0</v>
      </c>
      <c r="W79" s="336">
        <f t="shared" si="52"/>
        <v>0</v>
      </c>
      <c r="X79" s="392"/>
      <c r="Y79" s="392"/>
      <c r="AB79" s="86" t="s">
        <v>87</v>
      </c>
      <c r="AC79" s="56">
        <v>20.100000000000001</v>
      </c>
      <c r="AD79" s="299">
        <v>17.8</v>
      </c>
      <c r="AE79" s="56">
        <v>0.4</v>
      </c>
      <c r="AF79" s="57">
        <v>0</v>
      </c>
      <c r="AG79" s="56">
        <v>10.1</v>
      </c>
      <c r="AH79" s="56">
        <v>41.7</v>
      </c>
      <c r="AI79" s="62">
        <v>0</v>
      </c>
      <c r="AJ79" s="62">
        <v>0</v>
      </c>
      <c r="AK79" s="30">
        <v>11.3</v>
      </c>
      <c r="AL79" s="62">
        <v>0</v>
      </c>
      <c r="AM79" s="64">
        <v>0.02</v>
      </c>
      <c r="AN79" s="62">
        <v>0</v>
      </c>
      <c r="AO79" s="62">
        <v>0</v>
      </c>
      <c r="AP79" s="62">
        <v>37</v>
      </c>
      <c r="AQ79" s="63">
        <v>1.6</v>
      </c>
      <c r="AR79" s="63">
        <v>3.2</v>
      </c>
      <c r="AS79" s="64">
        <v>0.05</v>
      </c>
      <c r="AT79" s="28">
        <v>0</v>
      </c>
      <c r="AU79" s="62">
        <v>0</v>
      </c>
      <c r="AV79" s="28">
        <v>0</v>
      </c>
    </row>
    <row r="80" spans="1:49" x14ac:dyDescent="0.3">
      <c r="A80" s="318"/>
      <c r="B80" s="334" t="s">
        <v>39</v>
      </c>
      <c r="C80" s="328"/>
      <c r="D80" s="406">
        <f>C$77*AC80/AD$81</f>
        <v>171</v>
      </c>
      <c r="E80" s="406">
        <f>C$77*AD80/AD$81</f>
        <v>171</v>
      </c>
      <c r="F80" s="409">
        <f t="shared" ref="F80:W80" si="53">$C$77*AE$80/$AD$81</f>
        <v>0</v>
      </c>
      <c r="G80" s="409">
        <f t="shared" si="53"/>
        <v>0</v>
      </c>
      <c r="H80" s="409">
        <f t="shared" si="53"/>
        <v>0</v>
      </c>
      <c r="I80" s="409">
        <f t="shared" si="53"/>
        <v>0</v>
      </c>
      <c r="J80" s="336">
        <f t="shared" si="53"/>
        <v>0</v>
      </c>
      <c r="K80" s="336">
        <f t="shared" si="53"/>
        <v>0</v>
      </c>
      <c r="L80" s="336">
        <f t="shared" si="53"/>
        <v>0</v>
      </c>
      <c r="M80" s="336">
        <f t="shared" si="53"/>
        <v>0</v>
      </c>
      <c r="N80" s="336">
        <f t="shared" si="53"/>
        <v>0</v>
      </c>
      <c r="O80" s="336">
        <f t="shared" si="53"/>
        <v>0</v>
      </c>
      <c r="P80" s="336">
        <f t="shared" si="53"/>
        <v>0</v>
      </c>
      <c r="Q80" s="336">
        <f t="shared" si="53"/>
        <v>0</v>
      </c>
      <c r="R80" s="336">
        <f t="shared" si="53"/>
        <v>0</v>
      </c>
      <c r="S80" s="336">
        <f t="shared" si="53"/>
        <v>0</v>
      </c>
      <c r="T80" s="336">
        <f t="shared" si="53"/>
        <v>0</v>
      </c>
      <c r="U80" s="336">
        <f t="shared" si="53"/>
        <v>0</v>
      </c>
      <c r="V80" s="336">
        <f t="shared" si="53"/>
        <v>0</v>
      </c>
      <c r="W80" s="336">
        <f t="shared" si="53"/>
        <v>0</v>
      </c>
      <c r="X80" s="392"/>
      <c r="Y80" s="392"/>
      <c r="AB80" s="86" t="s">
        <v>39</v>
      </c>
      <c r="AC80" s="56">
        <v>142.5</v>
      </c>
      <c r="AD80" s="56">
        <v>142.5</v>
      </c>
      <c r="AE80" s="57">
        <v>0</v>
      </c>
      <c r="AF80" s="57">
        <v>0</v>
      </c>
      <c r="AG80" s="57">
        <v>0</v>
      </c>
      <c r="AH80" s="57">
        <v>0</v>
      </c>
      <c r="AI80" s="62">
        <v>0</v>
      </c>
      <c r="AJ80" s="62">
        <v>0</v>
      </c>
      <c r="AK80" s="28">
        <v>0</v>
      </c>
      <c r="AL80" s="62">
        <v>0</v>
      </c>
      <c r="AM80" s="62">
        <v>0</v>
      </c>
      <c r="AN80" s="62">
        <v>0</v>
      </c>
      <c r="AO80" s="62">
        <v>0</v>
      </c>
      <c r="AP80" s="62">
        <v>0</v>
      </c>
      <c r="AQ80" s="62">
        <v>0</v>
      </c>
      <c r="AR80" s="62">
        <v>0</v>
      </c>
      <c r="AS80" s="62">
        <v>0</v>
      </c>
      <c r="AT80" s="28">
        <v>0</v>
      </c>
      <c r="AU80" s="62">
        <v>0</v>
      </c>
      <c r="AV80" s="28">
        <v>0</v>
      </c>
    </row>
    <row r="81" spans="1:49" x14ac:dyDescent="0.3">
      <c r="A81" s="318"/>
      <c r="B81" s="69" t="s">
        <v>40</v>
      </c>
      <c r="C81" s="328"/>
      <c r="D81" s="406"/>
      <c r="E81" s="406"/>
      <c r="F81" s="409">
        <f>SUM(F78:F80)</f>
        <v>0.48</v>
      </c>
      <c r="G81" s="409">
        <f t="shared" ref="G81:W81" si="54">SUM(G78:G80)</f>
        <v>0</v>
      </c>
      <c r="H81" s="409">
        <f t="shared" si="54"/>
        <v>17.88</v>
      </c>
      <c r="I81" s="409">
        <f t="shared" si="54"/>
        <v>72.960000000000008</v>
      </c>
      <c r="J81" s="337">
        <f t="shared" si="54"/>
        <v>0</v>
      </c>
      <c r="K81" s="337">
        <f t="shared" si="54"/>
        <v>0</v>
      </c>
      <c r="L81" s="337">
        <f t="shared" si="54"/>
        <v>13.560000000000002</v>
      </c>
      <c r="M81" s="337">
        <f t="shared" si="54"/>
        <v>0</v>
      </c>
      <c r="N81" s="337">
        <f t="shared" si="54"/>
        <v>2.4E-2</v>
      </c>
      <c r="O81" s="337">
        <f t="shared" si="54"/>
        <v>0</v>
      </c>
      <c r="P81" s="337">
        <f t="shared" si="54"/>
        <v>0.15600000000000003</v>
      </c>
      <c r="Q81" s="337">
        <f t="shared" si="54"/>
        <v>44.519999999999996</v>
      </c>
      <c r="R81" s="337">
        <f t="shared" si="54"/>
        <v>1.92</v>
      </c>
      <c r="S81" s="337">
        <f t="shared" si="54"/>
        <v>3.84</v>
      </c>
      <c r="T81" s="337">
        <f t="shared" si="54"/>
        <v>7.1999999999999995E-2</v>
      </c>
      <c r="U81" s="337">
        <f t="shared" si="54"/>
        <v>0</v>
      </c>
      <c r="V81" s="337">
        <f t="shared" si="54"/>
        <v>0</v>
      </c>
      <c r="W81" s="337">
        <f t="shared" si="54"/>
        <v>0</v>
      </c>
      <c r="X81" s="392"/>
      <c r="Y81" s="392"/>
      <c r="AB81" s="87" t="s">
        <v>40</v>
      </c>
      <c r="AC81" s="59"/>
      <c r="AD81" s="60">
        <v>150</v>
      </c>
      <c r="AE81" s="61">
        <v>0.4</v>
      </c>
      <c r="AF81" s="60">
        <v>0</v>
      </c>
      <c r="AG81" s="61">
        <v>14.9</v>
      </c>
      <c r="AH81" s="61">
        <v>60.8</v>
      </c>
      <c r="AI81" s="66">
        <v>0</v>
      </c>
      <c r="AJ81" s="66">
        <v>0</v>
      </c>
      <c r="AK81" s="47">
        <v>11.3</v>
      </c>
      <c r="AL81" s="66">
        <v>0</v>
      </c>
      <c r="AM81" s="65">
        <v>0.02</v>
      </c>
      <c r="AN81" s="66">
        <v>0</v>
      </c>
      <c r="AO81" s="65">
        <v>0.13</v>
      </c>
      <c r="AP81" s="66">
        <v>37</v>
      </c>
      <c r="AQ81" s="83">
        <v>1.6</v>
      </c>
      <c r="AR81" s="83">
        <v>3.2</v>
      </c>
      <c r="AS81" s="65">
        <v>0.06</v>
      </c>
      <c r="AT81" s="32">
        <v>0</v>
      </c>
      <c r="AU81" s="66">
        <v>0</v>
      </c>
      <c r="AV81" s="32">
        <v>0</v>
      </c>
    </row>
    <row r="82" spans="1:49" ht="24" customHeight="1" x14ac:dyDescent="0.3">
      <c r="A82" s="320" t="s">
        <v>109</v>
      </c>
      <c r="B82" s="334"/>
      <c r="C82" s="328">
        <v>50</v>
      </c>
      <c r="D82" s="406"/>
      <c r="E82" s="406"/>
      <c r="F82" s="406"/>
      <c r="G82" s="406"/>
      <c r="H82" s="406"/>
      <c r="I82" s="406"/>
      <c r="J82" s="199"/>
      <c r="K82" s="199"/>
      <c r="L82" s="199"/>
      <c r="M82" s="199"/>
      <c r="N82" s="199"/>
      <c r="O82" s="199"/>
      <c r="P82" s="199"/>
      <c r="Q82" s="199"/>
      <c r="R82" s="199"/>
      <c r="S82" s="199"/>
      <c r="T82" s="199"/>
      <c r="U82" s="199"/>
      <c r="V82" s="199"/>
      <c r="W82" s="199"/>
      <c r="X82" s="392" t="s">
        <v>96</v>
      </c>
      <c r="Y82" s="392">
        <v>12</v>
      </c>
      <c r="AA82" s="89" t="s">
        <v>109</v>
      </c>
      <c r="AB82" s="89"/>
      <c r="AW82" t="s">
        <v>96</v>
      </c>
    </row>
    <row r="83" spans="1:49" ht="26.25" customHeight="1" x14ac:dyDescent="0.3">
      <c r="A83" s="318"/>
      <c r="B83" s="334" t="s">
        <v>109</v>
      </c>
      <c r="C83" s="328"/>
      <c r="D83" s="406">
        <f>C$82*AC83/AD$84</f>
        <v>50</v>
      </c>
      <c r="E83" s="406">
        <f>C$82*AD83/AD$84</f>
        <v>50</v>
      </c>
      <c r="F83" s="409">
        <f t="shared" ref="F83:W83" si="55">$C$82*AE$83/$AD$84</f>
        <v>3.3333333333333335</v>
      </c>
      <c r="G83" s="409">
        <f t="shared" si="55"/>
        <v>0.66666666666666663</v>
      </c>
      <c r="H83" s="409">
        <f t="shared" si="55"/>
        <v>19.833333333333332</v>
      </c>
      <c r="I83" s="409">
        <f t="shared" si="55"/>
        <v>97.833333333333329</v>
      </c>
      <c r="J83" s="336">
        <f t="shared" si="55"/>
        <v>0</v>
      </c>
      <c r="K83" s="336">
        <f t="shared" si="55"/>
        <v>0</v>
      </c>
      <c r="L83" s="336">
        <f t="shared" si="55"/>
        <v>0</v>
      </c>
      <c r="M83" s="336">
        <f t="shared" si="55"/>
        <v>0</v>
      </c>
      <c r="N83" s="336">
        <f t="shared" si="55"/>
        <v>0</v>
      </c>
      <c r="O83" s="336">
        <f t="shared" si="55"/>
        <v>0</v>
      </c>
      <c r="P83" s="336">
        <f t="shared" si="55"/>
        <v>0</v>
      </c>
      <c r="Q83" s="336">
        <f t="shared" si="55"/>
        <v>0</v>
      </c>
      <c r="R83" s="336">
        <f t="shared" si="55"/>
        <v>0</v>
      </c>
      <c r="S83" s="336">
        <f t="shared" si="55"/>
        <v>0</v>
      </c>
      <c r="T83" s="336">
        <f t="shared" si="55"/>
        <v>0</v>
      </c>
      <c r="U83" s="336">
        <f t="shared" si="55"/>
        <v>0</v>
      </c>
      <c r="V83" s="336">
        <f t="shared" si="55"/>
        <v>0</v>
      </c>
      <c r="W83" s="336">
        <f t="shared" si="55"/>
        <v>0</v>
      </c>
      <c r="X83" s="392"/>
      <c r="Y83" s="392"/>
      <c r="AB83" s="70" t="s">
        <v>109</v>
      </c>
      <c r="AC83" s="101">
        <v>30</v>
      </c>
      <c r="AD83" s="101">
        <v>30</v>
      </c>
      <c r="AE83" s="102">
        <v>2</v>
      </c>
      <c r="AF83" s="103">
        <v>0.4</v>
      </c>
      <c r="AG83" s="103">
        <v>11.9</v>
      </c>
      <c r="AH83" s="103">
        <v>58.7</v>
      </c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</row>
    <row r="84" spans="1:49" x14ac:dyDescent="0.3">
      <c r="A84" s="318"/>
      <c r="B84" s="69" t="s">
        <v>40</v>
      </c>
      <c r="C84" s="328"/>
      <c r="D84" s="406"/>
      <c r="E84" s="406"/>
      <c r="F84" s="409">
        <f>SUM(F83)</f>
        <v>3.3333333333333335</v>
      </c>
      <c r="G84" s="409">
        <f t="shared" ref="G84:W84" si="56">SUM(G83)</f>
        <v>0.66666666666666663</v>
      </c>
      <c r="H84" s="409">
        <f t="shared" si="56"/>
        <v>19.833333333333332</v>
      </c>
      <c r="I84" s="409">
        <f t="shared" si="56"/>
        <v>97.833333333333329</v>
      </c>
      <c r="J84" s="337">
        <f t="shared" si="56"/>
        <v>0</v>
      </c>
      <c r="K84" s="337">
        <f t="shared" si="56"/>
        <v>0</v>
      </c>
      <c r="L84" s="337">
        <f t="shared" si="56"/>
        <v>0</v>
      </c>
      <c r="M84" s="337">
        <f t="shared" si="56"/>
        <v>0</v>
      </c>
      <c r="N84" s="337">
        <f t="shared" si="56"/>
        <v>0</v>
      </c>
      <c r="O84" s="337">
        <f t="shared" si="56"/>
        <v>0</v>
      </c>
      <c r="P84" s="337">
        <f t="shared" si="56"/>
        <v>0</v>
      </c>
      <c r="Q84" s="337">
        <f t="shared" si="56"/>
        <v>0</v>
      </c>
      <c r="R84" s="337">
        <f t="shared" si="56"/>
        <v>0</v>
      </c>
      <c r="S84" s="337">
        <f t="shared" si="56"/>
        <v>0</v>
      </c>
      <c r="T84" s="337">
        <f t="shared" si="56"/>
        <v>0</v>
      </c>
      <c r="U84" s="337">
        <f t="shared" si="56"/>
        <v>0</v>
      </c>
      <c r="V84" s="337">
        <f t="shared" si="56"/>
        <v>0</v>
      </c>
      <c r="W84" s="337">
        <f t="shared" si="56"/>
        <v>0</v>
      </c>
      <c r="X84" s="392"/>
      <c r="Y84" s="392"/>
      <c r="AB84" s="87" t="s">
        <v>40</v>
      </c>
      <c r="AC84" s="100">
        <v>30</v>
      </c>
      <c r="AD84" s="100">
        <v>30</v>
      </c>
      <c r="AE84" s="104">
        <f>AE83</f>
        <v>2</v>
      </c>
      <c r="AF84" s="104">
        <f t="shared" ref="AF84:AV84" si="57">AF83</f>
        <v>0.4</v>
      </c>
      <c r="AG84" s="104">
        <f t="shared" si="57"/>
        <v>11.9</v>
      </c>
      <c r="AH84" s="104">
        <f t="shared" si="57"/>
        <v>58.7</v>
      </c>
      <c r="AI84" s="104">
        <f t="shared" si="57"/>
        <v>0</v>
      </c>
      <c r="AJ84" s="104">
        <f t="shared" si="57"/>
        <v>0</v>
      </c>
      <c r="AK84" s="104">
        <f t="shared" si="57"/>
        <v>0</v>
      </c>
      <c r="AL84" s="104">
        <f t="shared" si="57"/>
        <v>0</v>
      </c>
      <c r="AM84" s="104">
        <f t="shared" si="57"/>
        <v>0</v>
      </c>
      <c r="AN84" s="104">
        <f t="shared" si="57"/>
        <v>0</v>
      </c>
      <c r="AO84" s="104">
        <f t="shared" si="57"/>
        <v>0</v>
      </c>
      <c r="AP84" s="104">
        <f t="shared" si="57"/>
        <v>0</v>
      </c>
      <c r="AQ84" s="104">
        <f t="shared" si="57"/>
        <v>0</v>
      </c>
      <c r="AR84" s="104">
        <f t="shared" si="57"/>
        <v>0</v>
      </c>
      <c r="AS84" s="104">
        <f t="shared" si="57"/>
        <v>0</v>
      </c>
      <c r="AT84" s="104">
        <f t="shared" si="57"/>
        <v>0</v>
      </c>
      <c r="AU84" s="104">
        <f t="shared" si="57"/>
        <v>0</v>
      </c>
      <c r="AV84" s="104">
        <f t="shared" si="57"/>
        <v>0</v>
      </c>
    </row>
    <row r="85" spans="1:49" x14ac:dyDescent="0.3">
      <c r="A85" s="318"/>
      <c r="B85" s="96"/>
      <c r="C85" s="328"/>
      <c r="D85" s="406"/>
      <c r="E85" s="406"/>
      <c r="F85" s="409"/>
      <c r="G85" s="409"/>
      <c r="H85" s="409"/>
      <c r="I85" s="409"/>
      <c r="J85" s="337"/>
      <c r="K85" s="337"/>
      <c r="L85" s="337"/>
      <c r="M85" s="337"/>
      <c r="N85" s="337"/>
      <c r="O85" s="337"/>
      <c r="P85" s="337"/>
      <c r="Q85" s="337"/>
      <c r="R85" s="337"/>
      <c r="S85" s="337"/>
      <c r="T85" s="337"/>
      <c r="U85" s="337"/>
      <c r="V85" s="337"/>
      <c r="W85" s="337"/>
      <c r="X85" s="392"/>
      <c r="Y85" s="392"/>
      <c r="AB85" s="90"/>
      <c r="AC85" s="100"/>
      <c r="AD85" s="100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  <c r="AO85" s="104"/>
      <c r="AP85" s="104"/>
      <c r="AQ85" s="104"/>
      <c r="AR85" s="104"/>
      <c r="AS85" s="104"/>
      <c r="AT85" s="104"/>
      <c r="AU85" s="104"/>
      <c r="AV85" s="104"/>
    </row>
    <row r="86" spans="1:49" s="120" customFormat="1" ht="18" x14ac:dyDescent="0.35">
      <c r="A86" s="319" t="s">
        <v>133</v>
      </c>
      <c r="B86" s="216"/>
      <c r="C86" s="338">
        <f>SUM(C40:C85)</f>
        <v>810</v>
      </c>
      <c r="D86" s="410">
        <f>SUM(D40:D85)</f>
        <v>1338.3966666666665</v>
      </c>
      <c r="E86" s="410">
        <f t="shared" ref="E86" si="58">SUM(E40:E85)</f>
        <v>1182.7266666666669</v>
      </c>
      <c r="F86" s="411">
        <f>F55+F62+F71+F76+F81+F84</f>
        <v>39.466666666666661</v>
      </c>
      <c r="G86" s="411">
        <f t="shared" ref="G86:W86" si="59">G55+G62+G71+G76+G81+G84</f>
        <v>34.349999999999994</v>
      </c>
      <c r="H86" s="411">
        <f t="shared" si="59"/>
        <v>100.78333333333333</v>
      </c>
      <c r="I86" s="411">
        <f t="shared" si="59"/>
        <v>872.19333333333338</v>
      </c>
      <c r="J86" s="339">
        <f t="shared" si="59"/>
        <v>0.35766666666666663</v>
      </c>
      <c r="K86" s="339">
        <f t="shared" si="59"/>
        <v>0.42900000000000005</v>
      </c>
      <c r="L86" s="339">
        <f t="shared" si="59"/>
        <v>180.06466666666668</v>
      </c>
      <c r="M86" s="339">
        <f t="shared" si="59"/>
        <v>0.24266666666666667</v>
      </c>
      <c r="N86" s="339">
        <f t="shared" si="59"/>
        <v>30.73</v>
      </c>
      <c r="O86" s="339">
        <f t="shared" si="59"/>
        <v>602.74466666666672</v>
      </c>
      <c r="P86" s="339">
        <f>P55+P62+P71+P76+P81+P84</f>
        <v>2158.5163333333335</v>
      </c>
      <c r="Q86" s="339">
        <f t="shared" si="59"/>
        <v>162.53333333333333</v>
      </c>
      <c r="R86" s="339">
        <f t="shared" si="59"/>
        <v>119.92333333333333</v>
      </c>
      <c r="S86" s="339">
        <f t="shared" si="59"/>
        <v>477.13333333333333</v>
      </c>
      <c r="T86" s="339">
        <f t="shared" si="59"/>
        <v>7.1613333333333333</v>
      </c>
      <c r="U86" s="339">
        <f t="shared" si="59"/>
        <v>99.843333333333334</v>
      </c>
      <c r="V86" s="339">
        <f t="shared" si="59"/>
        <v>3.2410000000000001</v>
      </c>
      <c r="W86" s="339">
        <f t="shared" si="59"/>
        <v>219.79666666666668</v>
      </c>
      <c r="X86" s="394"/>
      <c r="Y86" s="394"/>
      <c r="AB86" s="118"/>
      <c r="AC86" s="121"/>
      <c r="AD86" s="121"/>
      <c r="AE86" s="122"/>
      <c r="AF86" s="122"/>
      <c r="AG86" s="122"/>
      <c r="AH86" s="122"/>
      <c r="AI86" s="122"/>
      <c r="AJ86" s="122"/>
      <c r="AK86" s="122"/>
      <c r="AL86" s="122"/>
      <c r="AM86" s="122"/>
      <c r="AN86" s="122"/>
      <c r="AO86" s="122"/>
      <c r="AP86" s="122"/>
      <c r="AQ86" s="122"/>
      <c r="AR86" s="122"/>
      <c r="AS86" s="122"/>
      <c r="AT86" s="122"/>
      <c r="AU86" s="122"/>
      <c r="AV86" s="122"/>
    </row>
    <row r="87" spans="1:49" x14ac:dyDescent="0.3">
      <c r="A87" s="319" t="s">
        <v>110</v>
      </c>
      <c r="B87" s="199"/>
      <c r="C87" s="328"/>
      <c r="D87" s="406"/>
      <c r="E87" s="406"/>
      <c r="F87" s="406"/>
      <c r="G87" s="406"/>
      <c r="H87" s="406"/>
      <c r="I87" s="406"/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199"/>
      <c r="X87" s="392"/>
      <c r="Y87" s="392"/>
    </row>
    <row r="88" spans="1:49" ht="18" x14ac:dyDescent="0.35">
      <c r="A88" s="318" t="s">
        <v>119</v>
      </c>
      <c r="B88" s="199"/>
      <c r="C88" s="328">
        <v>180</v>
      </c>
      <c r="D88" s="406"/>
      <c r="E88" s="406"/>
      <c r="F88" s="406"/>
      <c r="G88" s="406"/>
      <c r="H88" s="406"/>
      <c r="I88" s="406"/>
      <c r="J88" s="199"/>
      <c r="K88" s="199"/>
      <c r="L88" s="199"/>
      <c r="M88" s="199"/>
      <c r="N88" s="199"/>
      <c r="O88" s="199"/>
      <c r="P88" s="199"/>
      <c r="Q88" s="199"/>
      <c r="R88" s="199"/>
      <c r="S88" s="199"/>
      <c r="T88" s="199"/>
      <c r="U88" s="199"/>
      <c r="V88" s="199"/>
      <c r="W88" s="199"/>
      <c r="X88" s="392" t="s">
        <v>120</v>
      </c>
      <c r="Y88" s="392">
        <v>13</v>
      </c>
      <c r="AA88" s="113" t="s">
        <v>119</v>
      </c>
      <c r="AW88" t="s">
        <v>120</v>
      </c>
    </row>
    <row r="89" spans="1:49" ht="15.75" customHeight="1" x14ac:dyDescent="0.3">
      <c r="A89" s="319"/>
      <c r="B89" s="334" t="s">
        <v>47</v>
      </c>
      <c r="C89" s="328"/>
      <c r="D89" s="406">
        <f t="shared" ref="D89:D98" si="60">C$88*AC89/AD$99</f>
        <v>285</v>
      </c>
      <c r="E89" s="406">
        <f t="shared" ref="E89:E98" si="61">C$88*AD89/AD$99</f>
        <v>213.75</v>
      </c>
      <c r="F89" s="409">
        <f t="shared" ref="F89:W89" si="62">$C$88*AE$89/$AD$99</f>
        <v>3.3000000000000003</v>
      </c>
      <c r="G89" s="409">
        <f t="shared" si="62"/>
        <v>0.15</v>
      </c>
      <c r="H89" s="409">
        <f t="shared" si="62"/>
        <v>8.1000000000000014</v>
      </c>
      <c r="I89" s="409">
        <f t="shared" si="62"/>
        <v>46.65</v>
      </c>
      <c r="J89" s="336">
        <f t="shared" si="62"/>
        <v>3.0000000000000002E-2</v>
      </c>
      <c r="K89" s="336">
        <f t="shared" si="62"/>
        <v>6.0000000000000005E-2</v>
      </c>
      <c r="L89" s="336">
        <f t="shared" si="62"/>
        <v>3.3899999999999997</v>
      </c>
      <c r="M89" s="336">
        <f t="shared" si="62"/>
        <v>0</v>
      </c>
      <c r="N89" s="336">
        <f t="shared" si="62"/>
        <v>34.049999999999997</v>
      </c>
      <c r="O89" s="336">
        <f t="shared" si="62"/>
        <v>18</v>
      </c>
      <c r="P89" s="336">
        <f t="shared" si="62"/>
        <v>471</v>
      </c>
      <c r="Q89" s="336">
        <f t="shared" si="62"/>
        <v>79.5</v>
      </c>
      <c r="R89" s="336">
        <f t="shared" si="62"/>
        <v>27</v>
      </c>
      <c r="S89" s="336">
        <f t="shared" si="62"/>
        <v>51</v>
      </c>
      <c r="T89" s="336">
        <f t="shared" si="62"/>
        <v>0.9900000000000001</v>
      </c>
      <c r="U89" s="336">
        <f t="shared" si="62"/>
        <v>5.7</v>
      </c>
      <c r="V89" s="336">
        <f t="shared" si="62"/>
        <v>0.51</v>
      </c>
      <c r="W89" s="336">
        <f t="shared" si="62"/>
        <v>19.5</v>
      </c>
      <c r="X89" s="392"/>
      <c r="Y89" s="392"/>
      <c r="AB89" s="125" t="s">
        <v>47</v>
      </c>
      <c r="AC89" s="301">
        <v>190</v>
      </c>
      <c r="AD89" s="302">
        <v>142.5</v>
      </c>
      <c r="AE89" s="124">
        <v>2.2000000000000002</v>
      </c>
      <c r="AF89" s="124">
        <v>0.1</v>
      </c>
      <c r="AG89" s="124">
        <v>5.4</v>
      </c>
      <c r="AH89" s="124">
        <v>31.1</v>
      </c>
      <c r="AI89" s="71">
        <v>0.02</v>
      </c>
      <c r="AJ89" s="71">
        <v>0.04</v>
      </c>
      <c r="AK89" s="21">
        <v>2.2599999999999998</v>
      </c>
      <c r="AL89" s="57">
        <v>0</v>
      </c>
      <c r="AM89" s="56">
        <v>22.7</v>
      </c>
      <c r="AN89" s="57">
        <v>12</v>
      </c>
      <c r="AO89" s="57">
        <v>314</v>
      </c>
      <c r="AP89" s="57">
        <v>53</v>
      </c>
      <c r="AQ89" s="57">
        <v>18</v>
      </c>
      <c r="AR89" s="57">
        <v>34</v>
      </c>
      <c r="AS89" s="71">
        <v>0.66</v>
      </c>
      <c r="AT89" s="24">
        <v>3.8</v>
      </c>
      <c r="AU89" s="71">
        <v>0.34</v>
      </c>
      <c r="AV89" s="19">
        <v>13</v>
      </c>
    </row>
    <row r="90" spans="1:49" ht="15.75" customHeight="1" x14ac:dyDescent="0.3">
      <c r="A90" s="319"/>
      <c r="B90" s="334" t="s">
        <v>51</v>
      </c>
      <c r="C90" s="328"/>
      <c r="D90" s="406">
        <f t="shared" si="60"/>
        <v>9</v>
      </c>
      <c r="E90" s="406">
        <f t="shared" si="61"/>
        <v>7.2</v>
      </c>
      <c r="F90" s="409">
        <f t="shared" ref="F90:W90" si="63">$C$88*AE$90/$AD$99</f>
        <v>0.15</v>
      </c>
      <c r="G90" s="409">
        <f t="shared" si="63"/>
        <v>0</v>
      </c>
      <c r="H90" s="409">
        <f t="shared" si="63"/>
        <v>0.45</v>
      </c>
      <c r="I90" s="409">
        <f t="shared" si="63"/>
        <v>2.0999999999999996</v>
      </c>
      <c r="J90" s="336">
        <f t="shared" si="63"/>
        <v>0</v>
      </c>
      <c r="K90" s="336">
        <f t="shared" si="63"/>
        <v>0</v>
      </c>
      <c r="L90" s="336">
        <f t="shared" si="63"/>
        <v>86.4</v>
      </c>
      <c r="M90" s="336">
        <f t="shared" si="63"/>
        <v>0</v>
      </c>
      <c r="N90" s="336">
        <f t="shared" si="63"/>
        <v>0.15</v>
      </c>
      <c r="O90" s="336">
        <f t="shared" si="63"/>
        <v>1.2</v>
      </c>
      <c r="P90" s="336">
        <f t="shared" si="63"/>
        <v>12</v>
      </c>
      <c r="Q90" s="336">
        <f t="shared" si="63"/>
        <v>1.6500000000000001</v>
      </c>
      <c r="R90" s="336">
        <f t="shared" si="63"/>
        <v>2.4</v>
      </c>
      <c r="S90" s="336">
        <f t="shared" si="63"/>
        <v>3.4499999999999997</v>
      </c>
      <c r="T90" s="336">
        <f t="shared" si="63"/>
        <v>4.4999999999999998E-2</v>
      </c>
      <c r="U90" s="336">
        <f t="shared" si="63"/>
        <v>0.3</v>
      </c>
      <c r="V90" s="336">
        <f t="shared" si="63"/>
        <v>1.5000000000000001E-2</v>
      </c>
      <c r="W90" s="336">
        <f t="shared" si="63"/>
        <v>3.9</v>
      </c>
      <c r="X90" s="392"/>
      <c r="Y90" s="392"/>
      <c r="AB90" s="86" t="s">
        <v>51</v>
      </c>
      <c r="AC90" s="57">
        <v>6</v>
      </c>
      <c r="AD90" s="56">
        <v>4.8</v>
      </c>
      <c r="AE90" s="56">
        <v>0.1</v>
      </c>
      <c r="AF90" s="57">
        <v>0</v>
      </c>
      <c r="AG90" s="56">
        <v>0.3</v>
      </c>
      <c r="AH90" s="56">
        <v>1.4</v>
      </c>
      <c r="AI90" s="57">
        <v>0</v>
      </c>
      <c r="AJ90" s="57">
        <v>0</v>
      </c>
      <c r="AK90" s="20">
        <v>57.6</v>
      </c>
      <c r="AL90" s="57">
        <v>0</v>
      </c>
      <c r="AM90" s="56">
        <v>0.1</v>
      </c>
      <c r="AN90" s="56">
        <v>0.8</v>
      </c>
      <c r="AO90" s="57">
        <v>8</v>
      </c>
      <c r="AP90" s="56">
        <v>1.1000000000000001</v>
      </c>
      <c r="AQ90" s="56">
        <v>1.6</v>
      </c>
      <c r="AR90" s="56">
        <v>2.2999999999999998</v>
      </c>
      <c r="AS90" s="71">
        <v>0.03</v>
      </c>
      <c r="AT90" s="24">
        <v>0.2</v>
      </c>
      <c r="AU90" s="71">
        <v>0.01</v>
      </c>
      <c r="AV90" s="20">
        <v>2.6</v>
      </c>
    </row>
    <row r="91" spans="1:49" ht="15.75" customHeight="1" x14ac:dyDescent="0.3">
      <c r="A91" s="319"/>
      <c r="B91" s="334" t="s">
        <v>50</v>
      </c>
      <c r="C91" s="328"/>
      <c r="D91" s="406">
        <f t="shared" si="60"/>
        <v>12.299999999999999</v>
      </c>
      <c r="E91" s="406">
        <f t="shared" si="61"/>
        <v>10.8</v>
      </c>
      <c r="F91" s="409">
        <f t="shared" ref="F91:W91" si="64">$C$88*AE$91/$AD$99</f>
        <v>0.15</v>
      </c>
      <c r="G91" s="409">
        <f t="shared" si="64"/>
        <v>0</v>
      </c>
      <c r="H91" s="409">
        <f t="shared" si="64"/>
        <v>0.9</v>
      </c>
      <c r="I91" s="409">
        <f t="shared" si="64"/>
        <v>3.9</v>
      </c>
      <c r="J91" s="336">
        <f t="shared" si="64"/>
        <v>0</v>
      </c>
      <c r="K91" s="336">
        <f t="shared" si="64"/>
        <v>0</v>
      </c>
      <c r="L91" s="336">
        <f t="shared" si="64"/>
        <v>0</v>
      </c>
      <c r="M91" s="336">
        <f t="shared" si="64"/>
        <v>0</v>
      </c>
      <c r="N91" s="336">
        <f t="shared" si="64"/>
        <v>0.43499999999999994</v>
      </c>
      <c r="O91" s="336">
        <f t="shared" si="64"/>
        <v>0.3</v>
      </c>
      <c r="P91" s="336">
        <f t="shared" si="64"/>
        <v>15</v>
      </c>
      <c r="Q91" s="336">
        <f t="shared" si="64"/>
        <v>3</v>
      </c>
      <c r="R91" s="336">
        <f t="shared" si="64"/>
        <v>1.35</v>
      </c>
      <c r="S91" s="336">
        <f t="shared" si="64"/>
        <v>5.4</v>
      </c>
      <c r="T91" s="336">
        <f t="shared" si="64"/>
        <v>7.4999999999999997E-2</v>
      </c>
      <c r="U91" s="336">
        <f t="shared" si="64"/>
        <v>0.3</v>
      </c>
      <c r="V91" s="336">
        <f t="shared" si="64"/>
        <v>4.4999999999999998E-2</v>
      </c>
      <c r="W91" s="336">
        <f t="shared" si="64"/>
        <v>3.3000000000000003</v>
      </c>
      <c r="X91" s="392"/>
      <c r="Y91" s="392"/>
      <c r="AB91" s="86" t="s">
        <v>50</v>
      </c>
      <c r="AC91" s="56">
        <v>8.1999999999999993</v>
      </c>
      <c r="AD91" s="56">
        <v>7.2</v>
      </c>
      <c r="AE91" s="56">
        <v>0.1</v>
      </c>
      <c r="AF91" s="57">
        <v>0</v>
      </c>
      <c r="AG91" s="56">
        <v>0.6</v>
      </c>
      <c r="AH91" s="56">
        <v>2.6</v>
      </c>
      <c r="AI91" s="57">
        <v>0</v>
      </c>
      <c r="AJ91" s="57">
        <v>0</v>
      </c>
      <c r="AK91" s="19">
        <v>0</v>
      </c>
      <c r="AL91" s="57">
        <v>0</v>
      </c>
      <c r="AM91" s="71">
        <v>0.28999999999999998</v>
      </c>
      <c r="AN91" s="56">
        <v>0.2</v>
      </c>
      <c r="AO91" s="57">
        <v>10</v>
      </c>
      <c r="AP91" s="57">
        <v>2</v>
      </c>
      <c r="AQ91" s="56">
        <v>0.9</v>
      </c>
      <c r="AR91" s="56">
        <v>3.6</v>
      </c>
      <c r="AS91" s="71">
        <v>0.05</v>
      </c>
      <c r="AT91" s="24">
        <v>0.2</v>
      </c>
      <c r="AU91" s="71">
        <v>0.03</v>
      </c>
      <c r="AV91" s="20">
        <v>2.2000000000000002</v>
      </c>
    </row>
    <row r="92" spans="1:49" ht="15.75" customHeight="1" x14ac:dyDescent="0.3">
      <c r="A92" s="319"/>
      <c r="B92" s="334" t="s">
        <v>67</v>
      </c>
      <c r="C92" s="328"/>
      <c r="D92" s="406">
        <f t="shared" si="60"/>
        <v>4.0500000000000007</v>
      </c>
      <c r="E92" s="406">
        <f t="shared" si="61"/>
        <v>3.6</v>
      </c>
      <c r="F92" s="409">
        <f t="shared" ref="F92:W92" si="65">$C$88*AE$92/$AD$99</f>
        <v>0.15</v>
      </c>
      <c r="G92" s="409">
        <f t="shared" si="65"/>
        <v>0</v>
      </c>
      <c r="H92" s="409">
        <f t="shared" si="65"/>
        <v>0.3</v>
      </c>
      <c r="I92" s="409">
        <f t="shared" si="65"/>
        <v>1.5</v>
      </c>
      <c r="J92" s="336">
        <f t="shared" si="65"/>
        <v>0</v>
      </c>
      <c r="K92" s="336">
        <f t="shared" si="65"/>
        <v>0</v>
      </c>
      <c r="L92" s="336">
        <f t="shared" si="65"/>
        <v>20.55</v>
      </c>
      <c r="M92" s="336">
        <f t="shared" si="65"/>
        <v>0</v>
      </c>
      <c r="N92" s="336">
        <f t="shared" si="65"/>
        <v>2.1599999999999997</v>
      </c>
      <c r="O92" s="336">
        <f t="shared" si="65"/>
        <v>0.9</v>
      </c>
      <c r="P92" s="336">
        <f t="shared" si="65"/>
        <v>24</v>
      </c>
      <c r="Q92" s="336">
        <f t="shared" si="65"/>
        <v>7.8</v>
      </c>
      <c r="R92" s="336">
        <f t="shared" si="65"/>
        <v>2.7</v>
      </c>
      <c r="S92" s="336">
        <f t="shared" si="65"/>
        <v>3</v>
      </c>
      <c r="T92" s="336">
        <f t="shared" si="65"/>
        <v>6.0000000000000005E-2</v>
      </c>
      <c r="U92" s="336">
        <f t="shared" si="65"/>
        <v>0.15</v>
      </c>
      <c r="V92" s="336">
        <f t="shared" si="65"/>
        <v>0</v>
      </c>
      <c r="W92" s="336">
        <f t="shared" si="65"/>
        <v>8.25</v>
      </c>
      <c r="X92" s="392"/>
      <c r="Y92" s="392"/>
      <c r="AB92" s="86" t="s">
        <v>67</v>
      </c>
      <c r="AC92" s="56">
        <v>2.7</v>
      </c>
      <c r="AD92" s="56">
        <v>2.4</v>
      </c>
      <c r="AE92" s="56">
        <v>0.1</v>
      </c>
      <c r="AF92" s="57">
        <v>0</v>
      </c>
      <c r="AG92" s="56">
        <v>0.2</v>
      </c>
      <c r="AH92" s="56">
        <v>1</v>
      </c>
      <c r="AI92" s="57">
        <v>0</v>
      </c>
      <c r="AJ92" s="57">
        <v>0</v>
      </c>
      <c r="AK92" s="20">
        <v>13.7</v>
      </c>
      <c r="AL92" s="57">
        <v>0</v>
      </c>
      <c r="AM92" s="71">
        <v>1.44</v>
      </c>
      <c r="AN92" s="56">
        <v>0.6</v>
      </c>
      <c r="AO92" s="57">
        <v>16</v>
      </c>
      <c r="AP92" s="56">
        <v>5.2</v>
      </c>
      <c r="AQ92" s="56">
        <v>1.8</v>
      </c>
      <c r="AR92" s="57">
        <v>2</v>
      </c>
      <c r="AS92" s="71">
        <v>0.04</v>
      </c>
      <c r="AT92" s="24">
        <v>0.1</v>
      </c>
      <c r="AU92" s="57">
        <v>0</v>
      </c>
      <c r="AV92" s="20">
        <v>5.5</v>
      </c>
    </row>
    <row r="93" spans="1:49" ht="15.75" customHeight="1" x14ac:dyDescent="0.3">
      <c r="A93" s="319"/>
      <c r="B93" s="334" t="s">
        <v>36</v>
      </c>
      <c r="C93" s="328"/>
      <c r="D93" s="406">
        <f t="shared" si="60"/>
        <v>5.4</v>
      </c>
      <c r="E93" s="406">
        <f t="shared" si="61"/>
        <v>5.4</v>
      </c>
      <c r="F93" s="409">
        <f t="shared" ref="F93:W93" si="66">$C$88*AE$93/$AD$99</f>
        <v>0</v>
      </c>
      <c r="G93" s="409">
        <f t="shared" si="66"/>
        <v>0</v>
      </c>
      <c r="H93" s="409">
        <f t="shared" si="66"/>
        <v>4.95</v>
      </c>
      <c r="I93" s="409">
        <f t="shared" si="66"/>
        <v>19.5</v>
      </c>
      <c r="J93" s="336">
        <f t="shared" si="66"/>
        <v>0</v>
      </c>
      <c r="K93" s="336">
        <f t="shared" si="66"/>
        <v>0</v>
      </c>
      <c r="L93" s="336">
        <f t="shared" si="66"/>
        <v>0</v>
      </c>
      <c r="M93" s="336">
        <f t="shared" si="66"/>
        <v>0</v>
      </c>
      <c r="N93" s="336">
        <f t="shared" si="66"/>
        <v>0</v>
      </c>
      <c r="O93" s="336">
        <f t="shared" si="66"/>
        <v>0</v>
      </c>
      <c r="P93" s="336">
        <f t="shared" si="66"/>
        <v>0.15</v>
      </c>
      <c r="Q93" s="336">
        <f t="shared" si="66"/>
        <v>0.15</v>
      </c>
      <c r="R93" s="336">
        <f t="shared" si="66"/>
        <v>0</v>
      </c>
      <c r="S93" s="336">
        <f t="shared" si="66"/>
        <v>0</v>
      </c>
      <c r="T93" s="336">
        <f t="shared" si="66"/>
        <v>1.5000000000000001E-2</v>
      </c>
      <c r="U93" s="336">
        <f t="shared" si="66"/>
        <v>0</v>
      </c>
      <c r="V93" s="336">
        <f t="shared" si="66"/>
        <v>0</v>
      </c>
      <c r="W93" s="336">
        <f t="shared" si="66"/>
        <v>0</v>
      </c>
      <c r="X93" s="392"/>
      <c r="Y93" s="392"/>
      <c r="AB93" s="86" t="s">
        <v>36</v>
      </c>
      <c r="AC93" s="56">
        <v>3.6</v>
      </c>
      <c r="AD93" s="56">
        <v>3.6</v>
      </c>
      <c r="AE93" s="57">
        <v>0</v>
      </c>
      <c r="AF93" s="57">
        <v>0</v>
      </c>
      <c r="AG93" s="56">
        <v>3.3</v>
      </c>
      <c r="AH93" s="56">
        <v>13</v>
      </c>
      <c r="AI93" s="57">
        <v>0</v>
      </c>
      <c r="AJ93" s="57">
        <v>0</v>
      </c>
      <c r="AK93" s="19">
        <v>0</v>
      </c>
      <c r="AL93" s="57">
        <v>0</v>
      </c>
      <c r="AM93" s="57">
        <v>0</v>
      </c>
      <c r="AN93" s="57">
        <v>0</v>
      </c>
      <c r="AO93" s="56">
        <v>0.1</v>
      </c>
      <c r="AP93" s="56">
        <v>0.1</v>
      </c>
      <c r="AQ93" s="57">
        <v>0</v>
      </c>
      <c r="AR93" s="57">
        <v>0</v>
      </c>
      <c r="AS93" s="71">
        <v>0.01</v>
      </c>
      <c r="AT93" s="25">
        <v>0</v>
      </c>
      <c r="AU93" s="57">
        <v>0</v>
      </c>
      <c r="AV93" s="19">
        <v>0</v>
      </c>
    </row>
    <row r="94" spans="1:49" ht="15.75" customHeight="1" x14ac:dyDescent="0.3">
      <c r="A94" s="319"/>
      <c r="B94" s="334" t="s">
        <v>59</v>
      </c>
      <c r="C94" s="328"/>
      <c r="D94" s="406">
        <f t="shared" si="60"/>
        <v>2.0999999999999996</v>
      </c>
      <c r="E94" s="406">
        <f t="shared" si="61"/>
        <v>2.0999999999999996</v>
      </c>
      <c r="F94" s="409">
        <f t="shared" ref="F94:W94" si="67">$C$88*AE$94/$AD$99</f>
        <v>0.3</v>
      </c>
      <c r="G94" s="409">
        <f t="shared" si="67"/>
        <v>0</v>
      </c>
      <c r="H94" s="409">
        <f t="shared" si="67"/>
        <v>1.35</v>
      </c>
      <c r="I94" s="409">
        <f t="shared" si="67"/>
        <v>6.6000000000000005</v>
      </c>
      <c r="J94" s="336">
        <f t="shared" si="67"/>
        <v>0</v>
      </c>
      <c r="K94" s="336">
        <f t="shared" si="67"/>
        <v>0</v>
      </c>
      <c r="L94" s="336">
        <f t="shared" si="67"/>
        <v>0</v>
      </c>
      <c r="M94" s="336">
        <f t="shared" si="67"/>
        <v>0</v>
      </c>
      <c r="N94" s="336">
        <f t="shared" si="67"/>
        <v>0</v>
      </c>
      <c r="O94" s="336">
        <f t="shared" si="67"/>
        <v>0</v>
      </c>
      <c r="P94" s="336">
        <f t="shared" si="67"/>
        <v>2.25</v>
      </c>
      <c r="Q94" s="336">
        <f t="shared" si="67"/>
        <v>0.3</v>
      </c>
      <c r="R94" s="336">
        <f t="shared" si="67"/>
        <v>0.3</v>
      </c>
      <c r="S94" s="336">
        <f t="shared" si="67"/>
        <v>1.6500000000000001</v>
      </c>
      <c r="T94" s="336">
        <f t="shared" si="67"/>
        <v>3.0000000000000002E-2</v>
      </c>
      <c r="U94" s="336">
        <f t="shared" si="67"/>
        <v>0</v>
      </c>
      <c r="V94" s="336">
        <f t="shared" si="67"/>
        <v>0.12000000000000001</v>
      </c>
      <c r="W94" s="336">
        <f t="shared" si="67"/>
        <v>0.45</v>
      </c>
      <c r="X94" s="392"/>
      <c r="Y94" s="392"/>
      <c r="AB94" s="86" t="s">
        <v>59</v>
      </c>
      <c r="AC94" s="56">
        <v>1.4</v>
      </c>
      <c r="AD94" s="56">
        <v>1.4</v>
      </c>
      <c r="AE94" s="56">
        <v>0.2</v>
      </c>
      <c r="AF94" s="57">
        <v>0</v>
      </c>
      <c r="AG94" s="56">
        <v>0.9</v>
      </c>
      <c r="AH94" s="56">
        <v>4.4000000000000004</v>
      </c>
      <c r="AI94" s="57">
        <v>0</v>
      </c>
      <c r="AJ94" s="57">
        <v>0</v>
      </c>
      <c r="AK94" s="19">
        <v>0</v>
      </c>
      <c r="AL94" s="57">
        <v>0</v>
      </c>
      <c r="AM94" s="57">
        <v>0</v>
      </c>
      <c r="AN94" s="57">
        <v>0</v>
      </c>
      <c r="AO94" s="56">
        <v>1.5</v>
      </c>
      <c r="AP94" s="56">
        <v>0.2</v>
      </c>
      <c r="AQ94" s="56">
        <v>0.2</v>
      </c>
      <c r="AR94" s="56">
        <v>1.1000000000000001</v>
      </c>
      <c r="AS94" s="71">
        <v>0.02</v>
      </c>
      <c r="AT94" s="25">
        <v>0</v>
      </c>
      <c r="AU94" s="71">
        <v>0.08</v>
      </c>
      <c r="AV94" s="20">
        <v>0.3</v>
      </c>
    </row>
    <row r="95" spans="1:49" ht="15.75" customHeight="1" x14ac:dyDescent="0.3">
      <c r="A95" s="319"/>
      <c r="B95" s="334" t="s">
        <v>53</v>
      </c>
      <c r="C95" s="328"/>
      <c r="D95" s="406">
        <f t="shared" si="60"/>
        <v>14.4</v>
      </c>
      <c r="E95" s="406">
        <f t="shared" si="61"/>
        <v>14.4</v>
      </c>
      <c r="F95" s="409">
        <f t="shared" ref="F95:W95" si="68">$C$88*AE$95/$AD$99</f>
        <v>0.45</v>
      </c>
      <c r="G95" s="409">
        <f t="shared" si="68"/>
        <v>0</v>
      </c>
      <c r="H95" s="409">
        <f t="shared" si="68"/>
        <v>1.5</v>
      </c>
      <c r="I95" s="409">
        <f t="shared" si="68"/>
        <v>8.1000000000000014</v>
      </c>
      <c r="J95" s="336">
        <f t="shared" si="68"/>
        <v>0</v>
      </c>
      <c r="K95" s="336">
        <f t="shared" si="68"/>
        <v>0</v>
      </c>
      <c r="L95" s="336">
        <f t="shared" si="68"/>
        <v>17.25</v>
      </c>
      <c r="M95" s="336">
        <f t="shared" si="68"/>
        <v>0</v>
      </c>
      <c r="N95" s="336">
        <f t="shared" si="68"/>
        <v>1.5</v>
      </c>
      <c r="O95" s="336">
        <f t="shared" si="68"/>
        <v>1.0499999999999998</v>
      </c>
      <c r="P95" s="336">
        <f t="shared" si="68"/>
        <v>79.5</v>
      </c>
      <c r="Q95" s="336">
        <f t="shared" si="68"/>
        <v>2.5499999999999998</v>
      </c>
      <c r="R95" s="336">
        <f t="shared" si="68"/>
        <v>5.7</v>
      </c>
      <c r="S95" s="336">
        <f t="shared" si="68"/>
        <v>8.6999999999999993</v>
      </c>
      <c r="T95" s="336">
        <f t="shared" si="68"/>
        <v>0.255</v>
      </c>
      <c r="U95" s="336">
        <f t="shared" si="68"/>
        <v>0</v>
      </c>
      <c r="V95" s="336">
        <f t="shared" si="68"/>
        <v>0.09</v>
      </c>
      <c r="W95" s="336">
        <f t="shared" si="68"/>
        <v>0</v>
      </c>
      <c r="X95" s="392"/>
      <c r="Y95" s="392"/>
      <c r="AB95" s="86" t="s">
        <v>53</v>
      </c>
      <c r="AC95" s="56">
        <v>9.6</v>
      </c>
      <c r="AD95" s="56">
        <v>9.6</v>
      </c>
      <c r="AE95" s="56">
        <v>0.3</v>
      </c>
      <c r="AF95" s="57">
        <v>0</v>
      </c>
      <c r="AG95" s="56">
        <v>1</v>
      </c>
      <c r="AH95" s="56">
        <v>5.4</v>
      </c>
      <c r="AI95" s="57">
        <v>0</v>
      </c>
      <c r="AJ95" s="57">
        <v>0</v>
      </c>
      <c r="AK95" s="20">
        <v>11.5</v>
      </c>
      <c r="AL95" s="57">
        <v>0</v>
      </c>
      <c r="AM95" s="57">
        <v>1</v>
      </c>
      <c r="AN95" s="56">
        <v>0.7</v>
      </c>
      <c r="AO95" s="57">
        <v>53</v>
      </c>
      <c r="AP95" s="56">
        <v>1.7</v>
      </c>
      <c r="AQ95" s="56">
        <v>3.8</v>
      </c>
      <c r="AR95" s="56">
        <v>5.8</v>
      </c>
      <c r="AS95" s="71">
        <v>0.17</v>
      </c>
      <c r="AT95" s="25">
        <v>0</v>
      </c>
      <c r="AU95" s="71">
        <v>0.06</v>
      </c>
      <c r="AV95" s="19">
        <v>0</v>
      </c>
    </row>
    <row r="96" spans="1:49" ht="15.75" customHeight="1" x14ac:dyDescent="0.3">
      <c r="A96" s="319"/>
      <c r="B96" s="334" t="s">
        <v>37</v>
      </c>
      <c r="C96" s="328"/>
      <c r="D96" s="406">
        <f t="shared" si="60"/>
        <v>8.1000000000000014</v>
      </c>
      <c r="E96" s="406">
        <f t="shared" si="61"/>
        <v>8.1000000000000014</v>
      </c>
      <c r="F96" s="409">
        <f t="shared" ref="F96:W96" si="69">$C$88*AE$96/$AD$99</f>
        <v>0.15</v>
      </c>
      <c r="G96" s="409">
        <f t="shared" si="69"/>
        <v>5.0999999999999996</v>
      </c>
      <c r="H96" s="409">
        <f t="shared" si="69"/>
        <v>0.15</v>
      </c>
      <c r="I96" s="409">
        <f t="shared" si="69"/>
        <v>47.55</v>
      </c>
      <c r="J96" s="336">
        <f t="shared" si="69"/>
        <v>0</v>
      </c>
      <c r="K96" s="336">
        <f t="shared" si="69"/>
        <v>1.5000000000000001E-2</v>
      </c>
      <c r="L96" s="336">
        <f t="shared" si="69"/>
        <v>22.05</v>
      </c>
      <c r="M96" s="336">
        <f t="shared" si="69"/>
        <v>0.10500000000000001</v>
      </c>
      <c r="N96" s="336">
        <f t="shared" si="69"/>
        <v>0</v>
      </c>
      <c r="O96" s="336">
        <f t="shared" si="69"/>
        <v>0.9</v>
      </c>
      <c r="P96" s="336">
        <f t="shared" si="69"/>
        <v>2.0999999999999996</v>
      </c>
      <c r="Q96" s="336">
        <f t="shared" si="69"/>
        <v>1.8</v>
      </c>
      <c r="R96" s="336">
        <f t="shared" si="69"/>
        <v>0</v>
      </c>
      <c r="S96" s="336">
        <f t="shared" si="69"/>
        <v>2.0999999999999996</v>
      </c>
      <c r="T96" s="336">
        <f t="shared" si="69"/>
        <v>1.5000000000000001E-2</v>
      </c>
      <c r="U96" s="336">
        <f t="shared" si="69"/>
        <v>0</v>
      </c>
      <c r="V96" s="336">
        <f t="shared" si="69"/>
        <v>7.4999999999999997E-2</v>
      </c>
      <c r="W96" s="336">
        <f t="shared" si="69"/>
        <v>0.3</v>
      </c>
      <c r="X96" s="392"/>
      <c r="Y96" s="392"/>
      <c r="AB96" s="86" t="s">
        <v>37</v>
      </c>
      <c r="AC96" s="56">
        <v>5.4</v>
      </c>
      <c r="AD96" s="56">
        <v>5.4</v>
      </c>
      <c r="AE96" s="56">
        <v>0.1</v>
      </c>
      <c r="AF96" s="56">
        <v>3.4</v>
      </c>
      <c r="AG96" s="56">
        <v>0.1</v>
      </c>
      <c r="AH96" s="56">
        <v>31.7</v>
      </c>
      <c r="AI96" s="57">
        <v>0</v>
      </c>
      <c r="AJ96" s="71">
        <v>0.01</v>
      </c>
      <c r="AK96" s="20">
        <v>14.7</v>
      </c>
      <c r="AL96" s="71">
        <v>7.0000000000000007E-2</v>
      </c>
      <c r="AM96" s="57">
        <v>0</v>
      </c>
      <c r="AN96" s="56">
        <v>0.6</v>
      </c>
      <c r="AO96" s="56">
        <v>1.4</v>
      </c>
      <c r="AP96" s="56">
        <v>1.2</v>
      </c>
      <c r="AQ96" s="57">
        <v>0</v>
      </c>
      <c r="AR96" s="56">
        <v>1.4</v>
      </c>
      <c r="AS96" s="71">
        <v>0.01</v>
      </c>
      <c r="AT96" s="25">
        <v>0</v>
      </c>
      <c r="AU96" s="71">
        <v>0.05</v>
      </c>
      <c r="AV96" s="20">
        <v>0.2</v>
      </c>
    </row>
    <row r="97" spans="1:49" ht="15.75" customHeight="1" x14ac:dyDescent="0.3">
      <c r="A97" s="319"/>
      <c r="B97" s="334" t="s">
        <v>38</v>
      </c>
      <c r="C97" s="328"/>
      <c r="D97" s="406">
        <f t="shared" si="60"/>
        <v>0.6</v>
      </c>
      <c r="E97" s="406">
        <f t="shared" si="61"/>
        <v>0.6</v>
      </c>
      <c r="F97" s="409">
        <f t="shared" ref="F97:W97" si="70">$C$88*AE$97/$AD$99</f>
        <v>0</v>
      </c>
      <c r="G97" s="409">
        <f t="shared" si="70"/>
        <v>0</v>
      </c>
      <c r="H97" s="409">
        <f t="shared" si="70"/>
        <v>0</v>
      </c>
      <c r="I97" s="409">
        <f t="shared" si="70"/>
        <v>0</v>
      </c>
      <c r="J97" s="336">
        <f t="shared" si="70"/>
        <v>0</v>
      </c>
      <c r="K97" s="336">
        <f t="shared" si="70"/>
        <v>0</v>
      </c>
      <c r="L97" s="336">
        <f t="shared" si="70"/>
        <v>0</v>
      </c>
      <c r="M97" s="336">
        <f t="shared" si="70"/>
        <v>0</v>
      </c>
      <c r="N97" s="336">
        <f t="shared" si="70"/>
        <v>0</v>
      </c>
      <c r="O97" s="336">
        <f t="shared" si="70"/>
        <v>177</v>
      </c>
      <c r="P97" s="336">
        <f t="shared" si="70"/>
        <v>0</v>
      </c>
      <c r="Q97" s="336">
        <f t="shared" si="70"/>
        <v>1.95</v>
      </c>
      <c r="R97" s="336">
        <f t="shared" si="70"/>
        <v>0.15</v>
      </c>
      <c r="S97" s="336">
        <f t="shared" si="70"/>
        <v>0.45</v>
      </c>
      <c r="T97" s="336">
        <f t="shared" si="70"/>
        <v>1.5000000000000001E-2</v>
      </c>
      <c r="U97" s="336">
        <f t="shared" si="70"/>
        <v>24</v>
      </c>
      <c r="V97" s="336">
        <f t="shared" si="70"/>
        <v>0</v>
      </c>
      <c r="W97" s="336">
        <f t="shared" si="70"/>
        <v>0</v>
      </c>
      <c r="X97" s="392"/>
      <c r="Y97" s="392"/>
      <c r="AB97" s="86" t="s">
        <v>38</v>
      </c>
      <c r="AC97" s="56">
        <v>0.4</v>
      </c>
      <c r="AD97" s="56">
        <v>0.4</v>
      </c>
      <c r="AE97" s="57">
        <v>0</v>
      </c>
      <c r="AF97" s="57">
        <v>0</v>
      </c>
      <c r="AG97" s="57">
        <v>0</v>
      </c>
      <c r="AH97" s="57">
        <v>0</v>
      </c>
      <c r="AI97" s="57">
        <v>0</v>
      </c>
      <c r="AJ97" s="57">
        <v>0</v>
      </c>
      <c r="AK97" s="19">
        <v>0</v>
      </c>
      <c r="AL97" s="57">
        <v>0</v>
      </c>
      <c r="AM97" s="57">
        <v>0</v>
      </c>
      <c r="AN97" s="57">
        <v>118</v>
      </c>
      <c r="AO97" s="57">
        <v>0</v>
      </c>
      <c r="AP97" s="56">
        <v>1.3</v>
      </c>
      <c r="AQ97" s="56">
        <v>0.1</v>
      </c>
      <c r="AR97" s="56">
        <v>0.3</v>
      </c>
      <c r="AS97" s="71">
        <v>0.01</v>
      </c>
      <c r="AT97" s="39">
        <v>16</v>
      </c>
      <c r="AU97" s="57">
        <v>0</v>
      </c>
      <c r="AV97" s="19">
        <v>0</v>
      </c>
    </row>
    <row r="98" spans="1:49" ht="15.75" customHeight="1" x14ac:dyDescent="0.3">
      <c r="A98" s="319"/>
      <c r="B98" s="334" t="s">
        <v>39</v>
      </c>
      <c r="C98" s="328"/>
      <c r="D98" s="406">
        <f t="shared" si="60"/>
        <v>245.70000000000002</v>
      </c>
      <c r="E98" s="406">
        <f t="shared" si="61"/>
        <v>245.70000000000002</v>
      </c>
      <c r="F98" s="409">
        <f t="shared" ref="F98:W98" si="71">$C$88*AE$98/$AD$99</f>
        <v>0</v>
      </c>
      <c r="G98" s="409">
        <f t="shared" si="71"/>
        <v>0</v>
      </c>
      <c r="H98" s="409">
        <f t="shared" si="71"/>
        <v>0</v>
      </c>
      <c r="I98" s="409">
        <f t="shared" si="71"/>
        <v>0</v>
      </c>
      <c r="J98" s="336">
        <f t="shared" si="71"/>
        <v>0</v>
      </c>
      <c r="K98" s="336">
        <f t="shared" si="71"/>
        <v>0</v>
      </c>
      <c r="L98" s="336">
        <f t="shared" si="71"/>
        <v>0</v>
      </c>
      <c r="M98" s="336">
        <f t="shared" si="71"/>
        <v>0</v>
      </c>
      <c r="N98" s="336">
        <f t="shared" si="71"/>
        <v>0</v>
      </c>
      <c r="O98" s="336">
        <f t="shared" si="71"/>
        <v>0</v>
      </c>
      <c r="P98" s="336">
        <f t="shared" si="71"/>
        <v>0</v>
      </c>
      <c r="Q98" s="336">
        <f t="shared" si="71"/>
        <v>0</v>
      </c>
      <c r="R98" s="336">
        <f t="shared" si="71"/>
        <v>0</v>
      </c>
      <c r="S98" s="336">
        <f t="shared" si="71"/>
        <v>0</v>
      </c>
      <c r="T98" s="336">
        <f t="shared" si="71"/>
        <v>0</v>
      </c>
      <c r="U98" s="336">
        <f t="shared" si="71"/>
        <v>0</v>
      </c>
      <c r="V98" s="336">
        <f t="shared" si="71"/>
        <v>0</v>
      </c>
      <c r="W98" s="336">
        <f t="shared" si="71"/>
        <v>0</v>
      </c>
      <c r="X98" s="392"/>
      <c r="Y98" s="392"/>
      <c r="AB98" s="86" t="s">
        <v>39</v>
      </c>
      <c r="AC98" s="56">
        <v>163.80000000000001</v>
      </c>
      <c r="AD98" s="56">
        <v>163.80000000000001</v>
      </c>
      <c r="AE98" s="57">
        <v>0</v>
      </c>
      <c r="AF98" s="57">
        <v>0</v>
      </c>
      <c r="AG98" s="57">
        <v>0</v>
      </c>
      <c r="AH98" s="57">
        <v>0</v>
      </c>
      <c r="AI98" s="57">
        <v>0</v>
      </c>
      <c r="AJ98" s="57">
        <v>0</v>
      </c>
      <c r="AK98" s="19">
        <v>0</v>
      </c>
      <c r="AL98" s="57">
        <v>0</v>
      </c>
      <c r="AM98" s="57">
        <v>0</v>
      </c>
      <c r="AN98" s="57">
        <v>0</v>
      </c>
      <c r="AO98" s="57">
        <v>0</v>
      </c>
      <c r="AP98" s="57">
        <v>0</v>
      </c>
      <c r="AQ98" s="57">
        <v>0</v>
      </c>
      <c r="AR98" s="57">
        <v>0</v>
      </c>
      <c r="AS98" s="57">
        <v>0</v>
      </c>
      <c r="AT98" s="25">
        <v>0</v>
      </c>
      <c r="AU98" s="57">
        <v>0</v>
      </c>
      <c r="AV98" s="19">
        <v>0</v>
      </c>
    </row>
    <row r="99" spans="1:49" ht="15.75" customHeight="1" x14ac:dyDescent="0.3">
      <c r="A99" s="319"/>
      <c r="B99" s="69" t="s">
        <v>40</v>
      </c>
      <c r="C99" s="328"/>
      <c r="D99" s="406"/>
      <c r="E99" s="406"/>
      <c r="F99" s="409">
        <f>SUM(F89:F98)</f>
        <v>4.6500000000000004</v>
      </c>
      <c r="G99" s="409">
        <f t="shared" ref="G99:W99" si="72">SUM(G89:G98)</f>
        <v>5.25</v>
      </c>
      <c r="H99" s="409">
        <f t="shared" si="72"/>
        <v>17.700000000000003</v>
      </c>
      <c r="I99" s="409">
        <f t="shared" si="72"/>
        <v>135.89999999999998</v>
      </c>
      <c r="J99" s="337">
        <f t="shared" si="72"/>
        <v>3.0000000000000002E-2</v>
      </c>
      <c r="K99" s="337">
        <f t="shared" si="72"/>
        <v>7.5000000000000011E-2</v>
      </c>
      <c r="L99" s="337">
        <f t="shared" si="72"/>
        <v>149.64000000000001</v>
      </c>
      <c r="M99" s="337">
        <f t="shared" si="72"/>
        <v>0.10500000000000001</v>
      </c>
      <c r="N99" s="337">
        <f t="shared" si="72"/>
        <v>38.294999999999995</v>
      </c>
      <c r="O99" s="337">
        <f t="shared" si="72"/>
        <v>199.35</v>
      </c>
      <c r="P99" s="337">
        <f t="shared" si="72"/>
        <v>606</v>
      </c>
      <c r="Q99" s="337">
        <f t="shared" si="72"/>
        <v>98.7</v>
      </c>
      <c r="R99" s="337">
        <f t="shared" si="72"/>
        <v>39.6</v>
      </c>
      <c r="S99" s="337">
        <f t="shared" si="72"/>
        <v>75.75</v>
      </c>
      <c r="T99" s="337">
        <f t="shared" si="72"/>
        <v>1.5</v>
      </c>
      <c r="U99" s="337">
        <f t="shared" si="72"/>
        <v>30.45</v>
      </c>
      <c r="V99" s="337">
        <f t="shared" si="72"/>
        <v>0.85499999999999998</v>
      </c>
      <c r="W99" s="337">
        <f t="shared" si="72"/>
        <v>35.700000000000003</v>
      </c>
      <c r="X99" s="392"/>
      <c r="Y99" s="392"/>
      <c r="AB99" s="87" t="s">
        <v>40</v>
      </c>
      <c r="AC99" s="59"/>
      <c r="AD99" s="60">
        <v>120</v>
      </c>
      <c r="AE99" s="61">
        <v>3</v>
      </c>
      <c r="AF99" s="61">
        <v>3.5</v>
      </c>
      <c r="AG99" s="61">
        <v>11.7</v>
      </c>
      <c r="AH99" s="61">
        <v>90.8</v>
      </c>
      <c r="AI99" s="88">
        <v>0.02</v>
      </c>
      <c r="AJ99" s="88">
        <v>0.05</v>
      </c>
      <c r="AK99" s="22">
        <v>99.8</v>
      </c>
      <c r="AL99" s="88">
        <v>7.0000000000000007E-2</v>
      </c>
      <c r="AM99" s="61">
        <v>25.5</v>
      </c>
      <c r="AN99" s="60">
        <v>133</v>
      </c>
      <c r="AO99" s="60">
        <v>404</v>
      </c>
      <c r="AP99" s="60">
        <v>66</v>
      </c>
      <c r="AQ99" s="60">
        <v>26</v>
      </c>
      <c r="AR99" s="60">
        <v>51</v>
      </c>
      <c r="AS99" s="88">
        <v>0.98</v>
      </c>
      <c r="AT99" s="27">
        <v>20</v>
      </c>
      <c r="AU99" s="88">
        <v>0.56000000000000005</v>
      </c>
      <c r="AV99" s="23">
        <v>23</v>
      </c>
    </row>
    <row r="100" spans="1:49" x14ac:dyDescent="0.3">
      <c r="A100" s="318" t="s">
        <v>117</v>
      </c>
      <c r="B100" s="199"/>
      <c r="C100" s="328">
        <v>150</v>
      </c>
      <c r="D100" s="406"/>
      <c r="E100" s="406"/>
      <c r="F100" s="406"/>
      <c r="G100" s="406"/>
      <c r="H100" s="406"/>
      <c r="I100" s="406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  <c r="T100" s="199"/>
      <c r="U100" s="199"/>
      <c r="V100" s="199"/>
      <c r="W100" s="199"/>
      <c r="X100" s="392" t="s">
        <v>118</v>
      </c>
      <c r="Y100" s="392">
        <v>14</v>
      </c>
      <c r="AA100" t="s">
        <v>117</v>
      </c>
      <c r="AW100" t="s">
        <v>118</v>
      </c>
    </row>
    <row r="101" spans="1:49" ht="15" customHeight="1" x14ac:dyDescent="0.3">
      <c r="A101" s="318"/>
      <c r="B101" s="334" t="s">
        <v>76</v>
      </c>
      <c r="C101" s="328"/>
      <c r="D101" s="406">
        <f t="shared" ref="D101:D106" si="73">C$100*AC101/AD$107</f>
        <v>152.5</v>
      </c>
      <c r="E101" s="406">
        <f t="shared" ref="E101:E106" si="74">C$100*AD101/AD$107</f>
        <v>135</v>
      </c>
      <c r="F101" s="409">
        <f t="shared" ref="F101:W101" si="75">$C$100*AE$101/$AD$107</f>
        <v>20.25</v>
      </c>
      <c r="G101" s="409">
        <f t="shared" si="75"/>
        <v>1</v>
      </c>
      <c r="H101" s="409">
        <f t="shared" si="75"/>
        <v>0</v>
      </c>
      <c r="I101" s="409">
        <f t="shared" si="75"/>
        <v>90.25</v>
      </c>
      <c r="J101" s="336">
        <f t="shared" si="75"/>
        <v>0.1</v>
      </c>
      <c r="K101" s="336">
        <f t="shared" si="75"/>
        <v>0.125</v>
      </c>
      <c r="L101" s="336">
        <f t="shared" si="75"/>
        <v>8.1000000000000014</v>
      </c>
      <c r="M101" s="336">
        <f t="shared" si="75"/>
        <v>0.27500000000000002</v>
      </c>
      <c r="N101" s="336">
        <f t="shared" si="75"/>
        <v>0.27500000000000002</v>
      </c>
      <c r="O101" s="336">
        <f t="shared" si="75"/>
        <v>40</v>
      </c>
      <c r="P101" s="336">
        <f t="shared" si="75"/>
        <v>470</v>
      </c>
      <c r="Q101" s="336">
        <f t="shared" si="75"/>
        <v>47.5</v>
      </c>
      <c r="R101" s="336">
        <f t="shared" si="75"/>
        <v>65</v>
      </c>
      <c r="S101" s="336">
        <f t="shared" si="75"/>
        <v>282.5</v>
      </c>
      <c r="T101" s="336">
        <f t="shared" si="75"/>
        <v>0.95</v>
      </c>
      <c r="U101" s="336">
        <f t="shared" si="75"/>
        <v>202.5</v>
      </c>
      <c r="V101" s="336">
        <f t="shared" si="75"/>
        <v>18.899999999999999</v>
      </c>
      <c r="W101" s="336">
        <f t="shared" si="75"/>
        <v>945</v>
      </c>
      <c r="X101" s="392"/>
      <c r="Y101" s="392"/>
      <c r="AB101" s="86" t="s">
        <v>76</v>
      </c>
      <c r="AC101" s="57">
        <v>61</v>
      </c>
      <c r="AD101" s="57">
        <v>54</v>
      </c>
      <c r="AE101" s="56">
        <v>8.1</v>
      </c>
      <c r="AF101" s="56">
        <v>0.4</v>
      </c>
      <c r="AG101" s="57">
        <v>0</v>
      </c>
      <c r="AH101" s="56">
        <v>36.1</v>
      </c>
      <c r="AI101" s="71">
        <v>0.04</v>
      </c>
      <c r="AJ101" s="71">
        <v>0.05</v>
      </c>
      <c r="AK101" s="21">
        <v>3.24</v>
      </c>
      <c r="AL101" s="71">
        <v>0.11</v>
      </c>
      <c r="AM101" s="71">
        <v>0.11</v>
      </c>
      <c r="AN101" s="57">
        <v>16</v>
      </c>
      <c r="AO101" s="57">
        <v>188</v>
      </c>
      <c r="AP101" s="57">
        <v>19</v>
      </c>
      <c r="AQ101" s="57">
        <v>26</v>
      </c>
      <c r="AR101" s="57">
        <v>113</v>
      </c>
      <c r="AS101" s="71">
        <v>0.38</v>
      </c>
      <c r="AT101" s="39">
        <v>81</v>
      </c>
      <c r="AU101" s="71">
        <v>7.56</v>
      </c>
      <c r="AV101" s="19">
        <v>378</v>
      </c>
    </row>
    <row r="102" spans="1:49" x14ac:dyDescent="0.3">
      <c r="A102" s="318"/>
      <c r="B102" s="334" t="s">
        <v>35</v>
      </c>
      <c r="C102" s="328"/>
      <c r="D102" s="406">
        <f t="shared" si="73"/>
        <v>52.5</v>
      </c>
      <c r="E102" s="406">
        <f t="shared" si="74"/>
        <v>52.5</v>
      </c>
      <c r="F102" s="409">
        <f t="shared" ref="F102:W102" si="76">$C$100*AE$102/$AD$107</f>
        <v>1.5</v>
      </c>
      <c r="G102" s="409">
        <f t="shared" si="76"/>
        <v>1.25</v>
      </c>
      <c r="H102" s="409">
        <f t="shared" si="76"/>
        <v>2.25</v>
      </c>
      <c r="I102" s="409">
        <f t="shared" si="76"/>
        <v>25.25</v>
      </c>
      <c r="J102" s="336">
        <f t="shared" si="76"/>
        <v>2.5000000000000001E-2</v>
      </c>
      <c r="K102" s="336">
        <f t="shared" si="76"/>
        <v>7.4999999999999997E-2</v>
      </c>
      <c r="L102" s="336">
        <f t="shared" si="76"/>
        <v>6.9249999999999998</v>
      </c>
      <c r="M102" s="336">
        <f t="shared" si="76"/>
        <v>0</v>
      </c>
      <c r="N102" s="336">
        <f t="shared" si="76"/>
        <v>0.27500000000000002</v>
      </c>
      <c r="O102" s="336">
        <f t="shared" si="76"/>
        <v>20</v>
      </c>
      <c r="P102" s="336">
        <f t="shared" si="76"/>
        <v>62.5</v>
      </c>
      <c r="Q102" s="336">
        <f t="shared" si="76"/>
        <v>55</v>
      </c>
      <c r="R102" s="336">
        <f t="shared" si="76"/>
        <v>6.5</v>
      </c>
      <c r="S102" s="336">
        <f t="shared" si="76"/>
        <v>40</v>
      </c>
      <c r="T102" s="336">
        <f t="shared" si="76"/>
        <v>0.05</v>
      </c>
      <c r="U102" s="336">
        <f t="shared" si="76"/>
        <v>4.75</v>
      </c>
      <c r="V102" s="336">
        <f t="shared" si="76"/>
        <v>0.92500000000000004</v>
      </c>
      <c r="W102" s="336">
        <f t="shared" si="76"/>
        <v>10.5</v>
      </c>
      <c r="X102" s="392"/>
      <c r="Y102" s="392"/>
      <c r="AB102" s="86" t="s">
        <v>35</v>
      </c>
      <c r="AC102" s="57">
        <v>21</v>
      </c>
      <c r="AD102" s="57">
        <v>21</v>
      </c>
      <c r="AE102" s="56">
        <v>0.6</v>
      </c>
      <c r="AF102" s="56">
        <v>0.5</v>
      </c>
      <c r="AG102" s="56">
        <v>0.9</v>
      </c>
      <c r="AH102" s="56">
        <v>10.1</v>
      </c>
      <c r="AI102" s="71">
        <v>0.01</v>
      </c>
      <c r="AJ102" s="71">
        <v>0.03</v>
      </c>
      <c r="AK102" s="21">
        <v>2.77</v>
      </c>
      <c r="AL102" s="57">
        <v>0</v>
      </c>
      <c r="AM102" s="71">
        <v>0.11</v>
      </c>
      <c r="AN102" s="57">
        <v>8</v>
      </c>
      <c r="AO102" s="57">
        <v>25</v>
      </c>
      <c r="AP102" s="57">
        <v>22</v>
      </c>
      <c r="AQ102" s="56">
        <v>2.6</v>
      </c>
      <c r="AR102" s="57">
        <v>16</v>
      </c>
      <c r="AS102" s="71">
        <v>0.02</v>
      </c>
      <c r="AT102" s="24">
        <v>1.9</v>
      </c>
      <c r="AU102" s="71">
        <v>0.37</v>
      </c>
      <c r="AV102" s="20">
        <v>4.2</v>
      </c>
    </row>
    <row r="103" spans="1:49" ht="15" customHeight="1" x14ac:dyDescent="0.3">
      <c r="A103" s="318"/>
      <c r="B103" s="334" t="s">
        <v>59</v>
      </c>
      <c r="C103" s="328"/>
      <c r="D103" s="406">
        <f t="shared" si="73"/>
        <v>6</v>
      </c>
      <c r="E103" s="406">
        <f t="shared" si="74"/>
        <v>6</v>
      </c>
      <c r="F103" s="409">
        <f t="shared" ref="F103:W103" si="77">$C$100*AE$103/$AD$107</f>
        <v>0.5</v>
      </c>
      <c r="G103" s="409">
        <f t="shared" si="77"/>
        <v>0</v>
      </c>
      <c r="H103" s="409">
        <f t="shared" si="77"/>
        <v>3.75</v>
      </c>
      <c r="I103" s="409">
        <f t="shared" si="77"/>
        <v>18.25</v>
      </c>
      <c r="J103" s="336">
        <f t="shared" si="77"/>
        <v>0</v>
      </c>
      <c r="K103" s="336">
        <f t="shared" si="77"/>
        <v>0</v>
      </c>
      <c r="L103" s="336">
        <f t="shared" si="77"/>
        <v>0</v>
      </c>
      <c r="M103" s="336">
        <f t="shared" si="77"/>
        <v>0</v>
      </c>
      <c r="N103" s="336">
        <f t="shared" si="77"/>
        <v>0</v>
      </c>
      <c r="O103" s="336">
        <f t="shared" si="77"/>
        <v>0.25</v>
      </c>
      <c r="P103" s="336">
        <f t="shared" si="77"/>
        <v>6</v>
      </c>
      <c r="Q103" s="336">
        <f t="shared" si="77"/>
        <v>1</v>
      </c>
      <c r="R103" s="336">
        <f t="shared" si="77"/>
        <v>0.75</v>
      </c>
      <c r="S103" s="336">
        <f t="shared" si="77"/>
        <v>4.5</v>
      </c>
      <c r="T103" s="336">
        <f t="shared" si="77"/>
        <v>7.4999999999999997E-2</v>
      </c>
      <c r="U103" s="336">
        <f t="shared" si="77"/>
        <v>0</v>
      </c>
      <c r="V103" s="336">
        <f t="shared" si="77"/>
        <v>0.32500000000000001</v>
      </c>
      <c r="W103" s="336">
        <f t="shared" si="77"/>
        <v>1.25</v>
      </c>
      <c r="X103" s="392"/>
      <c r="Y103" s="392"/>
      <c r="AB103" s="86" t="s">
        <v>59</v>
      </c>
      <c r="AC103" s="56">
        <v>2.4</v>
      </c>
      <c r="AD103" s="56">
        <v>2.4</v>
      </c>
      <c r="AE103" s="56">
        <v>0.2</v>
      </c>
      <c r="AF103" s="57">
        <v>0</v>
      </c>
      <c r="AG103" s="56">
        <v>1.5</v>
      </c>
      <c r="AH103" s="56">
        <v>7.3</v>
      </c>
      <c r="AI103" s="57">
        <v>0</v>
      </c>
      <c r="AJ103" s="57">
        <v>0</v>
      </c>
      <c r="AK103" s="19">
        <v>0</v>
      </c>
      <c r="AL103" s="57">
        <v>0</v>
      </c>
      <c r="AM103" s="57">
        <v>0</v>
      </c>
      <c r="AN103" s="56">
        <v>0.1</v>
      </c>
      <c r="AO103" s="56">
        <v>2.4</v>
      </c>
      <c r="AP103" s="56">
        <v>0.4</v>
      </c>
      <c r="AQ103" s="56">
        <v>0.3</v>
      </c>
      <c r="AR103" s="56">
        <v>1.8</v>
      </c>
      <c r="AS103" s="71">
        <v>0.03</v>
      </c>
      <c r="AT103" s="25">
        <v>0</v>
      </c>
      <c r="AU103" s="71">
        <v>0.13</v>
      </c>
      <c r="AV103" s="20">
        <v>0.5</v>
      </c>
    </row>
    <row r="104" spans="1:49" ht="15" customHeight="1" x14ac:dyDescent="0.3">
      <c r="A104" s="318"/>
      <c r="B104" s="334" t="s">
        <v>48</v>
      </c>
      <c r="C104" s="328"/>
      <c r="D104" s="406">
        <f t="shared" si="73"/>
        <v>0.75</v>
      </c>
      <c r="E104" s="406">
        <f t="shared" si="74"/>
        <v>0.75</v>
      </c>
      <c r="F104" s="409">
        <f t="shared" ref="F104:W104" si="78">$C$100*AE$104/$AD$107</f>
        <v>3.5</v>
      </c>
      <c r="G104" s="409">
        <f t="shared" si="78"/>
        <v>3</v>
      </c>
      <c r="H104" s="409">
        <f t="shared" si="78"/>
        <v>0.25</v>
      </c>
      <c r="I104" s="409">
        <f t="shared" si="78"/>
        <v>42.5</v>
      </c>
      <c r="J104" s="336">
        <f t="shared" si="78"/>
        <v>2.5000000000000001E-2</v>
      </c>
      <c r="K104" s="336">
        <f t="shared" si="78"/>
        <v>0.1</v>
      </c>
      <c r="L104" s="336">
        <f t="shared" si="78"/>
        <v>46.75</v>
      </c>
      <c r="M104" s="336">
        <f t="shared" si="78"/>
        <v>0.65</v>
      </c>
      <c r="N104" s="336">
        <f t="shared" si="78"/>
        <v>0</v>
      </c>
      <c r="O104" s="336">
        <f t="shared" si="78"/>
        <v>30</v>
      </c>
      <c r="P104" s="336">
        <f t="shared" si="78"/>
        <v>35</v>
      </c>
      <c r="Q104" s="336">
        <f t="shared" si="78"/>
        <v>14.5</v>
      </c>
      <c r="R104" s="336">
        <f t="shared" si="78"/>
        <v>3.25</v>
      </c>
      <c r="S104" s="336">
        <f t="shared" si="78"/>
        <v>50</v>
      </c>
      <c r="T104" s="336">
        <f t="shared" si="78"/>
        <v>0.65</v>
      </c>
      <c r="U104" s="336">
        <f t="shared" si="78"/>
        <v>6</v>
      </c>
      <c r="V104" s="336">
        <f t="shared" si="78"/>
        <v>8.1000000000000014</v>
      </c>
      <c r="W104" s="336">
        <f t="shared" si="78"/>
        <v>16.5</v>
      </c>
      <c r="X104" s="392"/>
      <c r="Y104" s="392"/>
      <c r="AB104" s="86" t="s">
        <v>48</v>
      </c>
      <c r="AC104" s="56">
        <v>0.3</v>
      </c>
      <c r="AD104" s="57">
        <v>0.3</v>
      </c>
      <c r="AE104" s="56">
        <v>1.4</v>
      </c>
      <c r="AF104" s="56">
        <v>1.2</v>
      </c>
      <c r="AG104" s="56">
        <v>0.1</v>
      </c>
      <c r="AH104" s="57">
        <v>17</v>
      </c>
      <c r="AI104" s="71">
        <v>0.01</v>
      </c>
      <c r="AJ104" s="71">
        <v>0.04</v>
      </c>
      <c r="AK104" s="20">
        <v>18.7</v>
      </c>
      <c r="AL104" s="71">
        <v>0.26</v>
      </c>
      <c r="AM104" s="57">
        <v>0</v>
      </c>
      <c r="AN104" s="57">
        <v>12</v>
      </c>
      <c r="AO104" s="57">
        <v>14</v>
      </c>
      <c r="AP104" s="56">
        <v>5.8</v>
      </c>
      <c r="AQ104" s="56">
        <v>1.3</v>
      </c>
      <c r="AR104" s="57">
        <v>20</v>
      </c>
      <c r="AS104" s="71">
        <v>0.26</v>
      </c>
      <c r="AT104" s="24">
        <v>2.4</v>
      </c>
      <c r="AU104" s="71">
        <v>3.24</v>
      </c>
      <c r="AV104" s="20">
        <v>6.6</v>
      </c>
    </row>
    <row r="105" spans="1:49" ht="15" customHeight="1" x14ac:dyDescent="0.3">
      <c r="A105" s="318"/>
      <c r="B105" s="334" t="s">
        <v>37</v>
      </c>
      <c r="C105" s="328"/>
      <c r="D105" s="406">
        <f t="shared" si="73"/>
        <v>9</v>
      </c>
      <c r="E105" s="406">
        <f t="shared" si="74"/>
        <v>9</v>
      </c>
      <c r="F105" s="409">
        <f t="shared" ref="F105:W105" si="79">$C$100*AE$105/$AD$107</f>
        <v>0</v>
      </c>
      <c r="G105" s="409">
        <f t="shared" si="79"/>
        <v>5.75</v>
      </c>
      <c r="H105" s="409">
        <f t="shared" si="79"/>
        <v>0</v>
      </c>
      <c r="I105" s="409">
        <f t="shared" si="79"/>
        <v>52.25</v>
      </c>
      <c r="J105" s="336">
        <f t="shared" si="79"/>
        <v>0</v>
      </c>
      <c r="K105" s="336">
        <f t="shared" si="79"/>
        <v>0</v>
      </c>
      <c r="L105" s="336">
        <f t="shared" si="79"/>
        <v>24.3</v>
      </c>
      <c r="M105" s="336">
        <f t="shared" si="79"/>
        <v>0.125</v>
      </c>
      <c r="N105" s="336">
        <f t="shared" si="79"/>
        <v>0</v>
      </c>
      <c r="O105" s="336">
        <f t="shared" si="79"/>
        <v>1</v>
      </c>
      <c r="P105" s="336">
        <f t="shared" si="79"/>
        <v>2.25</v>
      </c>
      <c r="Q105" s="336">
        <f t="shared" si="79"/>
        <v>2</v>
      </c>
      <c r="R105" s="336">
        <f t="shared" si="79"/>
        <v>0</v>
      </c>
      <c r="S105" s="336">
        <f t="shared" si="79"/>
        <v>2.25</v>
      </c>
      <c r="T105" s="336">
        <f t="shared" si="79"/>
        <v>2.5000000000000001E-2</v>
      </c>
      <c r="U105" s="336">
        <f t="shared" si="79"/>
        <v>0</v>
      </c>
      <c r="V105" s="336">
        <f t="shared" si="79"/>
        <v>7.4999999999999997E-2</v>
      </c>
      <c r="W105" s="336">
        <f t="shared" si="79"/>
        <v>0.25</v>
      </c>
      <c r="X105" s="392"/>
      <c r="Y105" s="392"/>
      <c r="AB105" s="86" t="s">
        <v>37</v>
      </c>
      <c r="AC105" s="56">
        <v>3.6</v>
      </c>
      <c r="AD105" s="56">
        <v>3.6</v>
      </c>
      <c r="AE105" s="57">
        <v>0</v>
      </c>
      <c r="AF105" s="56">
        <v>2.2999999999999998</v>
      </c>
      <c r="AG105" s="57">
        <v>0</v>
      </c>
      <c r="AH105" s="56">
        <v>20.9</v>
      </c>
      <c r="AI105" s="57">
        <v>0</v>
      </c>
      <c r="AJ105" s="57">
        <v>0</v>
      </c>
      <c r="AK105" s="21">
        <v>9.7200000000000006</v>
      </c>
      <c r="AL105" s="71">
        <v>0.05</v>
      </c>
      <c r="AM105" s="57">
        <v>0</v>
      </c>
      <c r="AN105" s="56">
        <v>0.4</v>
      </c>
      <c r="AO105" s="56">
        <v>0.9</v>
      </c>
      <c r="AP105" s="56">
        <v>0.8</v>
      </c>
      <c r="AQ105" s="57">
        <v>0</v>
      </c>
      <c r="AR105" s="56">
        <v>0.9</v>
      </c>
      <c r="AS105" s="71">
        <v>0.01</v>
      </c>
      <c r="AT105" s="25">
        <v>0</v>
      </c>
      <c r="AU105" s="71">
        <v>0.03</v>
      </c>
      <c r="AV105" s="20">
        <v>0.1</v>
      </c>
    </row>
    <row r="106" spans="1:49" ht="15" customHeight="1" x14ac:dyDescent="0.3">
      <c r="A106" s="318"/>
      <c r="B106" s="334" t="s">
        <v>38</v>
      </c>
      <c r="C106" s="328"/>
      <c r="D106" s="406">
        <f t="shared" si="73"/>
        <v>1.25</v>
      </c>
      <c r="E106" s="406">
        <f t="shared" si="74"/>
        <v>1.25</v>
      </c>
      <c r="F106" s="409">
        <f t="shared" ref="F106:W106" si="80">$C$100*AE$106/$AD$107</f>
        <v>0</v>
      </c>
      <c r="G106" s="409">
        <f t="shared" si="80"/>
        <v>0</v>
      </c>
      <c r="H106" s="409">
        <f t="shared" si="80"/>
        <v>0</v>
      </c>
      <c r="I106" s="409">
        <f t="shared" si="80"/>
        <v>0</v>
      </c>
      <c r="J106" s="336">
        <f t="shared" si="80"/>
        <v>0</v>
      </c>
      <c r="K106" s="336">
        <f t="shared" si="80"/>
        <v>0</v>
      </c>
      <c r="L106" s="336">
        <f t="shared" si="80"/>
        <v>0</v>
      </c>
      <c r="M106" s="336">
        <f t="shared" si="80"/>
        <v>0</v>
      </c>
      <c r="N106" s="336">
        <f t="shared" si="80"/>
        <v>0</v>
      </c>
      <c r="O106" s="336">
        <f t="shared" si="80"/>
        <v>367.5</v>
      </c>
      <c r="P106" s="336">
        <f t="shared" si="80"/>
        <v>0</v>
      </c>
      <c r="Q106" s="336">
        <f t="shared" si="80"/>
        <v>4</v>
      </c>
      <c r="R106" s="336">
        <f t="shared" si="80"/>
        <v>0.25</v>
      </c>
      <c r="S106" s="336">
        <f t="shared" si="80"/>
        <v>0.75</v>
      </c>
      <c r="T106" s="336">
        <f t="shared" si="80"/>
        <v>2.5000000000000001E-2</v>
      </c>
      <c r="U106" s="336">
        <f t="shared" si="80"/>
        <v>50</v>
      </c>
      <c r="V106" s="336">
        <f t="shared" si="80"/>
        <v>0</v>
      </c>
      <c r="W106" s="336">
        <f t="shared" si="80"/>
        <v>0</v>
      </c>
      <c r="X106" s="392"/>
      <c r="Y106" s="392"/>
      <c r="AB106" s="86" t="s">
        <v>38</v>
      </c>
      <c r="AC106" s="56">
        <v>0.5</v>
      </c>
      <c r="AD106" s="56">
        <v>0.5</v>
      </c>
      <c r="AE106" s="57">
        <v>0</v>
      </c>
      <c r="AF106" s="57">
        <v>0</v>
      </c>
      <c r="AG106" s="57">
        <v>0</v>
      </c>
      <c r="AH106" s="57">
        <v>0</v>
      </c>
      <c r="AI106" s="57">
        <v>0</v>
      </c>
      <c r="AJ106" s="57">
        <v>0</v>
      </c>
      <c r="AK106" s="19">
        <v>0</v>
      </c>
      <c r="AL106" s="57">
        <v>0</v>
      </c>
      <c r="AM106" s="57">
        <v>0</v>
      </c>
      <c r="AN106" s="57">
        <v>147</v>
      </c>
      <c r="AO106" s="57">
        <v>0</v>
      </c>
      <c r="AP106" s="56">
        <v>1.6</v>
      </c>
      <c r="AQ106" s="56">
        <v>0.1</v>
      </c>
      <c r="AR106" s="56">
        <v>0.3</v>
      </c>
      <c r="AS106" s="71">
        <v>0.01</v>
      </c>
      <c r="AT106" s="39">
        <v>20</v>
      </c>
      <c r="AU106" s="57">
        <v>0</v>
      </c>
      <c r="AV106" s="19">
        <v>0</v>
      </c>
    </row>
    <row r="107" spans="1:49" x14ac:dyDescent="0.3">
      <c r="A107" s="318"/>
      <c r="B107" s="69" t="s">
        <v>40</v>
      </c>
      <c r="C107" s="328"/>
      <c r="D107" s="406"/>
      <c r="E107" s="406"/>
      <c r="F107" s="409">
        <f>SUM(F101:F106)</f>
        <v>25.75</v>
      </c>
      <c r="G107" s="409">
        <f t="shared" ref="G107:W107" si="81">SUM(G101:G106)</f>
        <v>11</v>
      </c>
      <c r="H107" s="409">
        <f t="shared" si="81"/>
        <v>6.25</v>
      </c>
      <c r="I107" s="409">
        <f t="shared" si="81"/>
        <v>228.5</v>
      </c>
      <c r="J107" s="337">
        <f t="shared" si="81"/>
        <v>0.15</v>
      </c>
      <c r="K107" s="337">
        <f t="shared" si="81"/>
        <v>0.30000000000000004</v>
      </c>
      <c r="L107" s="337">
        <f t="shared" si="81"/>
        <v>86.075000000000003</v>
      </c>
      <c r="M107" s="337">
        <f t="shared" si="81"/>
        <v>1.05</v>
      </c>
      <c r="N107" s="337">
        <f t="shared" si="81"/>
        <v>0.55000000000000004</v>
      </c>
      <c r="O107" s="337">
        <f t="shared" si="81"/>
        <v>458.75</v>
      </c>
      <c r="P107" s="337">
        <f t="shared" si="81"/>
        <v>575.75</v>
      </c>
      <c r="Q107" s="337">
        <f t="shared" si="81"/>
        <v>124</v>
      </c>
      <c r="R107" s="337">
        <f t="shared" si="81"/>
        <v>75.75</v>
      </c>
      <c r="S107" s="337">
        <f t="shared" si="81"/>
        <v>380</v>
      </c>
      <c r="T107" s="337">
        <f t="shared" si="81"/>
        <v>1.7749999999999999</v>
      </c>
      <c r="U107" s="337">
        <f t="shared" si="81"/>
        <v>263.25</v>
      </c>
      <c r="V107" s="337">
        <f t="shared" si="81"/>
        <v>28.324999999999999</v>
      </c>
      <c r="W107" s="337">
        <f t="shared" si="81"/>
        <v>973.5</v>
      </c>
      <c r="X107" s="392"/>
      <c r="Y107" s="392"/>
      <c r="AB107" s="87" t="s">
        <v>40</v>
      </c>
      <c r="AC107" s="59"/>
      <c r="AD107" s="60">
        <v>60</v>
      </c>
      <c r="AE107" s="61">
        <v>10.3</v>
      </c>
      <c r="AF107" s="61">
        <v>4.4000000000000004</v>
      </c>
      <c r="AG107" s="61">
        <v>2.5</v>
      </c>
      <c r="AH107" s="61">
        <v>91.4</v>
      </c>
      <c r="AI107" s="88">
        <v>0.06</v>
      </c>
      <c r="AJ107" s="88">
        <v>0.12</v>
      </c>
      <c r="AK107" s="22">
        <v>34.5</v>
      </c>
      <c r="AL107" s="88">
        <v>0.42</v>
      </c>
      <c r="AM107" s="88">
        <v>0.22</v>
      </c>
      <c r="AN107" s="60">
        <v>184</v>
      </c>
      <c r="AO107" s="60">
        <v>231</v>
      </c>
      <c r="AP107" s="60">
        <v>50</v>
      </c>
      <c r="AQ107" s="60">
        <v>30</v>
      </c>
      <c r="AR107" s="60">
        <v>152</v>
      </c>
      <c r="AS107" s="88">
        <v>0.71</v>
      </c>
      <c r="AT107" s="27">
        <v>105</v>
      </c>
      <c r="AU107" s="61">
        <v>11.3</v>
      </c>
      <c r="AV107" s="23">
        <v>389</v>
      </c>
    </row>
    <row r="108" spans="1:49" x14ac:dyDescent="0.3">
      <c r="A108" s="318"/>
      <c r="B108" s="96"/>
      <c r="C108" s="328"/>
      <c r="D108" s="406"/>
      <c r="E108" s="406"/>
      <c r="F108" s="409"/>
      <c r="G108" s="409"/>
      <c r="H108" s="409"/>
      <c r="I108" s="409"/>
      <c r="J108" s="337"/>
      <c r="K108" s="337"/>
      <c r="L108" s="337"/>
      <c r="M108" s="337"/>
      <c r="N108" s="337"/>
      <c r="O108" s="337"/>
      <c r="P108" s="337"/>
      <c r="Q108" s="337"/>
      <c r="R108" s="337"/>
      <c r="S108" s="337"/>
      <c r="T108" s="337"/>
      <c r="U108" s="337"/>
      <c r="V108" s="337"/>
      <c r="W108" s="337"/>
      <c r="X108" s="392"/>
      <c r="Y108" s="392"/>
      <c r="AB108" s="90"/>
      <c r="AC108" s="127"/>
      <c r="AD108" s="128"/>
      <c r="AE108" s="129"/>
      <c r="AF108" s="129"/>
      <c r="AG108" s="129"/>
      <c r="AH108" s="129"/>
      <c r="AI108" s="130"/>
      <c r="AJ108" s="130"/>
      <c r="AK108" s="131"/>
      <c r="AL108" s="130"/>
      <c r="AM108" s="130"/>
      <c r="AN108" s="128"/>
      <c r="AO108" s="128"/>
      <c r="AP108" s="128"/>
      <c r="AQ108" s="128"/>
      <c r="AR108" s="128"/>
      <c r="AS108" s="130"/>
      <c r="AT108" s="132"/>
      <c r="AU108" s="129"/>
      <c r="AV108" s="133"/>
    </row>
    <row r="109" spans="1:49" x14ac:dyDescent="0.3">
      <c r="A109" s="318" t="s">
        <v>121</v>
      </c>
      <c r="B109" s="199"/>
      <c r="C109" s="328">
        <v>200</v>
      </c>
      <c r="D109" s="406"/>
      <c r="E109" s="406"/>
      <c r="F109" s="406"/>
      <c r="G109" s="406"/>
      <c r="H109" s="406"/>
      <c r="I109" s="406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  <c r="T109" s="199"/>
      <c r="U109" s="199"/>
      <c r="V109" s="199"/>
      <c r="W109" s="199"/>
      <c r="X109" s="392" t="s">
        <v>96</v>
      </c>
      <c r="Y109" s="392">
        <v>15</v>
      </c>
      <c r="AA109" t="s">
        <v>121</v>
      </c>
    </row>
    <row r="110" spans="1:49" x14ac:dyDescent="0.3">
      <c r="A110" s="318"/>
      <c r="B110" s="199" t="s">
        <v>122</v>
      </c>
      <c r="C110" s="328"/>
      <c r="D110" s="406">
        <f>C109*AC110/AD111</f>
        <v>206</v>
      </c>
      <c r="E110" s="406">
        <f>C109*AD110/AD111</f>
        <v>200</v>
      </c>
      <c r="F110" s="406">
        <f>C109*AE110/AD111</f>
        <v>6.7999999999999989</v>
      </c>
      <c r="G110" s="406">
        <f>C109*AF110/AD111</f>
        <v>5.0666666666666664</v>
      </c>
      <c r="H110" s="406">
        <f>C109*AG110/AD111</f>
        <v>11.066666666666668</v>
      </c>
      <c r="I110" s="406">
        <f>C109*AH110/AD111</f>
        <v>116.26666666666667</v>
      </c>
      <c r="J110" s="199">
        <f>C109*AI110/AD111</f>
        <v>0</v>
      </c>
      <c r="K110" s="199">
        <f>C109*AJ110/AD111</f>
        <v>0</v>
      </c>
      <c r="L110" s="199">
        <f>C109*AK110/AD111</f>
        <v>0</v>
      </c>
      <c r="M110" s="199">
        <f>C109*AL110/AD111</f>
        <v>0</v>
      </c>
      <c r="N110" s="199">
        <f>C109*AM110/AD111</f>
        <v>0</v>
      </c>
      <c r="O110" s="199">
        <f>C109*AN110/AD111</f>
        <v>0</v>
      </c>
      <c r="P110" s="199">
        <f>C109*AO110/AD111</f>
        <v>0</v>
      </c>
      <c r="Q110" s="199">
        <f>C109*AP110/AD111</f>
        <v>0</v>
      </c>
      <c r="R110" s="199">
        <f>C109*AQ110/AD111</f>
        <v>0</v>
      </c>
      <c r="S110" s="199">
        <f>C109*AR110/AD111</f>
        <v>0</v>
      </c>
      <c r="T110" s="199">
        <f>C109*AS110/AD111</f>
        <v>0</v>
      </c>
      <c r="U110" s="199">
        <f>C109*AT110/AD111</f>
        <v>0</v>
      </c>
      <c r="V110" s="199">
        <f>C109*AU110/AD111</f>
        <v>0</v>
      </c>
      <c r="W110" s="199">
        <f>C109*AV110/AD111</f>
        <v>0</v>
      </c>
      <c r="X110" s="392"/>
      <c r="Y110" s="392"/>
      <c r="AB110" s="17" t="s">
        <v>122</v>
      </c>
      <c r="AC110" s="101">
        <v>154.5</v>
      </c>
      <c r="AD110" s="102">
        <v>150</v>
      </c>
      <c r="AE110" s="103">
        <v>5.0999999999999996</v>
      </c>
      <c r="AF110" s="103">
        <v>3.8</v>
      </c>
      <c r="AG110" s="103">
        <v>8.3000000000000007</v>
      </c>
      <c r="AH110" s="103">
        <v>87.2</v>
      </c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</row>
    <row r="111" spans="1:49" x14ac:dyDescent="0.3">
      <c r="A111" s="318"/>
      <c r="B111" s="199"/>
      <c r="C111" s="328"/>
      <c r="D111" s="406"/>
      <c r="E111" s="406"/>
      <c r="F111" s="406">
        <f>SUM(F110)</f>
        <v>6.7999999999999989</v>
      </c>
      <c r="G111" s="406">
        <f t="shared" ref="G111:W111" si="82">SUM(G110)</f>
        <v>5.0666666666666664</v>
      </c>
      <c r="H111" s="406">
        <f t="shared" si="82"/>
        <v>11.066666666666668</v>
      </c>
      <c r="I111" s="406">
        <f t="shared" si="82"/>
        <v>116.26666666666667</v>
      </c>
      <c r="J111" s="199">
        <f t="shared" si="82"/>
        <v>0</v>
      </c>
      <c r="K111" s="199">
        <f t="shared" si="82"/>
        <v>0</v>
      </c>
      <c r="L111" s="199">
        <f t="shared" si="82"/>
        <v>0</v>
      </c>
      <c r="M111" s="199">
        <f t="shared" si="82"/>
        <v>0</v>
      </c>
      <c r="N111" s="199">
        <f t="shared" si="82"/>
        <v>0</v>
      </c>
      <c r="O111" s="199">
        <f t="shared" si="82"/>
        <v>0</v>
      </c>
      <c r="P111" s="199">
        <f t="shared" si="82"/>
        <v>0</v>
      </c>
      <c r="Q111" s="199">
        <f t="shared" si="82"/>
        <v>0</v>
      </c>
      <c r="R111" s="199">
        <f t="shared" si="82"/>
        <v>0</v>
      </c>
      <c r="S111" s="199">
        <f t="shared" si="82"/>
        <v>0</v>
      </c>
      <c r="T111" s="199">
        <f t="shared" si="82"/>
        <v>0</v>
      </c>
      <c r="U111" s="199">
        <f t="shared" si="82"/>
        <v>0</v>
      </c>
      <c r="V111" s="199">
        <f t="shared" si="82"/>
        <v>0</v>
      </c>
      <c r="W111" s="199">
        <f t="shared" si="82"/>
        <v>0</v>
      </c>
      <c r="X111" s="392"/>
      <c r="Y111" s="392"/>
      <c r="AB111" s="69" t="s">
        <v>40</v>
      </c>
      <c r="AC111" s="126"/>
      <c r="AD111" s="17">
        <v>150</v>
      </c>
      <c r="AE111" s="18">
        <f>SUM(AE110)</f>
        <v>5.0999999999999996</v>
      </c>
      <c r="AF111" s="18">
        <f t="shared" ref="AF111:AV111" si="83">SUM(AF110)</f>
        <v>3.8</v>
      </c>
      <c r="AG111" s="18">
        <f t="shared" si="83"/>
        <v>8.3000000000000007</v>
      </c>
      <c r="AH111" s="18">
        <f t="shared" si="83"/>
        <v>87.2</v>
      </c>
      <c r="AI111" s="18">
        <f t="shared" si="83"/>
        <v>0</v>
      </c>
      <c r="AJ111" s="18">
        <f t="shared" si="83"/>
        <v>0</v>
      </c>
      <c r="AK111" s="18">
        <f t="shared" si="83"/>
        <v>0</v>
      </c>
      <c r="AL111" s="18">
        <f t="shared" si="83"/>
        <v>0</v>
      </c>
      <c r="AM111" s="18">
        <f t="shared" si="83"/>
        <v>0</v>
      </c>
      <c r="AN111" s="18">
        <f t="shared" si="83"/>
        <v>0</v>
      </c>
      <c r="AO111" s="18">
        <f t="shared" si="83"/>
        <v>0</v>
      </c>
      <c r="AP111" s="18">
        <f t="shared" si="83"/>
        <v>0</v>
      </c>
      <c r="AQ111" s="18">
        <f t="shared" si="83"/>
        <v>0</v>
      </c>
      <c r="AR111" s="18">
        <f t="shared" si="83"/>
        <v>0</v>
      </c>
      <c r="AS111" s="18">
        <f t="shared" si="83"/>
        <v>0</v>
      </c>
      <c r="AT111" s="18">
        <f t="shared" si="83"/>
        <v>0</v>
      </c>
      <c r="AU111" s="18">
        <f t="shared" si="83"/>
        <v>0</v>
      </c>
      <c r="AV111" s="18">
        <f t="shared" si="83"/>
        <v>0</v>
      </c>
      <c r="AW111" t="s">
        <v>96</v>
      </c>
    </row>
    <row r="112" spans="1:49" x14ac:dyDescent="0.3">
      <c r="A112" s="318" t="s">
        <v>95</v>
      </c>
      <c r="B112" s="199"/>
      <c r="C112" s="328">
        <v>40</v>
      </c>
      <c r="D112" s="406"/>
      <c r="E112" s="406"/>
      <c r="F112" s="406"/>
      <c r="G112" s="406"/>
      <c r="H112" s="406"/>
      <c r="I112" s="406"/>
      <c r="J112" s="199"/>
      <c r="K112" s="199"/>
      <c r="L112" s="199"/>
      <c r="M112" s="199"/>
      <c r="N112" s="199"/>
      <c r="O112" s="199"/>
      <c r="P112" s="199"/>
      <c r="Q112" s="199"/>
      <c r="R112" s="199"/>
      <c r="S112" s="199"/>
      <c r="T112" s="199"/>
      <c r="U112" s="199"/>
      <c r="V112" s="199"/>
      <c r="W112" s="199"/>
      <c r="X112" s="392" t="s">
        <v>96</v>
      </c>
      <c r="Y112" s="392">
        <v>4</v>
      </c>
      <c r="AA112" s="17" t="s">
        <v>95</v>
      </c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</row>
    <row r="113" spans="1:49" x14ac:dyDescent="0.3">
      <c r="A113" s="318"/>
      <c r="B113" s="199" t="s">
        <v>95</v>
      </c>
      <c r="C113" s="328"/>
      <c r="D113" s="406">
        <f>C112*AC113/AD114</f>
        <v>40</v>
      </c>
      <c r="E113" s="406">
        <f>C112*AD113/AD114</f>
        <v>40</v>
      </c>
      <c r="F113" s="406">
        <f>C112*AE113/AD114</f>
        <v>3</v>
      </c>
      <c r="G113" s="406">
        <f>C112*AF113/AD114</f>
        <v>0.4</v>
      </c>
      <c r="H113" s="406">
        <f>C112*AG113/AD114</f>
        <v>20</v>
      </c>
      <c r="I113" s="406">
        <f>C112*AH113/AD114</f>
        <v>96</v>
      </c>
      <c r="J113" s="199">
        <f>C112*AI113/AD114</f>
        <v>0</v>
      </c>
      <c r="K113" s="199">
        <f>C112*AJ113/AD114</f>
        <v>0</v>
      </c>
      <c r="L113" s="199">
        <f>C112*AK113/AD114</f>
        <v>0</v>
      </c>
      <c r="M113" s="199">
        <f>C112*AL113/AD114</f>
        <v>0</v>
      </c>
      <c r="N113" s="199">
        <f>C112*AM113/AD114</f>
        <v>0</v>
      </c>
      <c r="O113" s="199">
        <f>C112*AN113/AD114</f>
        <v>0</v>
      </c>
      <c r="P113" s="199">
        <f>C112*AO113/AD114</f>
        <v>0</v>
      </c>
      <c r="Q113" s="199">
        <f>C112*AP113/AD114</f>
        <v>0</v>
      </c>
      <c r="R113" s="199">
        <f>C112*AQ113/AD114</f>
        <v>0</v>
      </c>
      <c r="S113" s="199">
        <f>C112*AR113/AD114</f>
        <v>0</v>
      </c>
      <c r="T113" s="199">
        <f>C112*AS113/AD114</f>
        <v>0</v>
      </c>
      <c r="U113" s="199">
        <f>C112*AT113/AD114</f>
        <v>0</v>
      </c>
      <c r="V113" s="199">
        <f>C112*AU113/AD114</f>
        <v>0</v>
      </c>
      <c r="W113" s="199">
        <f>C112*AV113/AD114</f>
        <v>0</v>
      </c>
      <c r="X113" s="392"/>
      <c r="Y113" s="392"/>
      <c r="AA113" s="17"/>
      <c r="AB113" s="17" t="s">
        <v>95</v>
      </c>
      <c r="AC113" s="17">
        <v>100</v>
      </c>
      <c r="AD113" s="17">
        <v>100</v>
      </c>
      <c r="AE113" s="17">
        <v>7.5</v>
      </c>
      <c r="AF113" s="17">
        <v>1</v>
      </c>
      <c r="AG113" s="17">
        <v>50</v>
      </c>
      <c r="AH113" s="17">
        <v>240</v>
      </c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t="s">
        <v>96</v>
      </c>
    </row>
    <row r="114" spans="1:49" x14ac:dyDescent="0.3">
      <c r="A114" s="318"/>
      <c r="B114" s="69" t="s">
        <v>40</v>
      </c>
      <c r="C114" s="96"/>
      <c r="D114" s="406"/>
      <c r="E114" s="406"/>
      <c r="F114" s="406">
        <f>SUM(F113)</f>
        <v>3</v>
      </c>
      <c r="G114" s="406">
        <f t="shared" ref="G114:W114" si="84">SUM(G113)</f>
        <v>0.4</v>
      </c>
      <c r="H114" s="406">
        <f t="shared" si="84"/>
        <v>20</v>
      </c>
      <c r="I114" s="406">
        <f t="shared" si="84"/>
        <v>96</v>
      </c>
      <c r="J114" s="199">
        <f t="shared" si="84"/>
        <v>0</v>
      </c>
      <c r="K114" s="199">
        <f t="shared" si="84"/>
        <v>0</v>
      </c>
      <c r="L114" s="199">
        <f t="shared" si="84"/>
        <v>0</v>
      </c>
      <c r="M114" s="199">
        <f t="shared" si="84"/>
        <v>0</v>
      </c>
      <c r="N114" s="199">
        <f t="shared" si="84"/>
        <v>0</v>
      </c>
      <c r="O114" s="199">
        <f t="shared" si="84"/>
        <v>0</v>
      </c>
      <c r="P114" s="199">
        <f t="shared" si="84"/>
        <v>0</v>
      </c>
      <c r="Q114" s="199">
        <f t="shared" si="84"/>
        <v>0</v>
      </c>
      <c r="R114" s="199">
        <f t="shared" si="84"/>
        <v>0</v>
      </c>
      <c r="S114" s="199">
        <f t="shared" si="84"/>
        <v>0</v>
      </c>
      <c r="T114" s="199">
        <f t="shared" si="84"/>
        <v>0</v>
      </c>
      <c r="U114" s="199">
        <f t="shared" si="84"/>
        <v>0</v>
      </c>
      <c r="V114" s="199">
        <f t="shared" si="84"/>
        <v>0</v>
      </c>
      <c r="W114" s="199">
        <f t="shared" si="84"/>
        <v>0</v>
      </c>
      <c r="X114" s="392"/>
      <c r="Y114" s="392"/>
      <c r="AA114" s="17"/>
      <c r="AB114" s="69" t="s">
        <v>40</v>
      </c>
      <c r="AC114" s="17"/>
      <c r="AD114" s="17">
        <v>100</v>
      </c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</row>
    <row r="115" spans="1:49" ht="18" x14ac:dyDescent="0.35">
      <c r="A115" s="319" t="s">
        <v>123</v>
      </c>
      <c r="B115" s="207"/>
      <c r="C115" s="338">
        <f>SUM(C88:C114)</f>
        <v>570</v>
      </c>
      <c r="D115" s="410">
        <f t="shared" ref="D115:E115" si="85">SUM(D88:D114)</f>
        <v>1054.6500000000001</v>
      </c>
      <c r="E115" s="410">
        <f t="shared" si="85"/>
        <v>956.15000000000009</v>
      </c>
      <c r="F115" s="412">
        <f>F114+F111+F107+F99</f>
        <v>40.199999999999996</v>
      </c>
      <c r="G115" s="412">
        <f t="shared" ref="G115:W115" si="86">SUM(G99+G107+G114+G111)</f>
        <v>21.716666666666665</v>
      </c>
      <c r="H115" s="412">
        <f t="shared" si="86"/>
        <v>55.016666666666673</v>
      </c>
      <c r="I115" s="412">
        <f t="shared" si="86"/>
        <v>576.66666666666663</v>
      </c>
      <c r="J115" s="340">
        <f t="shared" si="86"/>
        <v>0.18</v>
      </c>
      <c r="K115" s="340">
        <f t="shared" si="86"/>
        <v>0.37500000000000006</v>
      </c>
      <c r="L115" s="340">
        <f t="shared" si="86"/>
        <v>235.71500000000003</v>
      </c>
      <c r="M115" s="340">
        <f t="shared" si="86"/>
        <v>1.155</v>
      </c>
      <c r="N115" s="340">
        <f t="shared" si="86"/>
        <v>38.844999999999992</v>
      </c>
      <c r="O115" s="340">
        <f t="shared" si="86"/>
        <v>658.1</v>
      </c>
      <c r="P115" s="340">
        <f t="shared" si="86"/>
        <v>1181.75</v>
      </c>
      <c r="Q115" s="340">
        <f t="shared" si="86"/>
        <v>222.7</v>
      </c>
      <c r="R115" s="340">
        <f t="shared" si="86"/>
        <v>115.35</v>
      </c>
      <c r="S115" s="340">
        <f t="shared" si="86"/>
        <v>455.75</v>
      </c>
      <c r="T115" s="340">
        <f t="shared" si="86"/>
        <v>3.2749999999999999</v>
      </c>
      <c r="U115" s="340">
        <f t="shared" si="86"/>
        <v>293.7</v>
      </c>
      <c r="V115" s="340">
        <f t="shared" si="86"/>
        <v>29.18</v>
      </c>
      <c r="W115" s="340">
        <f t="shared" si="86"/>
        <v>1009.2</v>
      </c>
      <c r="X115" s="394"/>
      <c r="Y115" s="394"/>
    </row>
    <row r="116" spans="1:49" s="91" customFormat="1" ht="18" x14ac:dyDescent="0.35">
      <c r="A116" s="377" t="s">
        <v>153</v>
      </c>
      <c r="B116" s="338"/>
      <c r="C116" s="338">
        <f>SUM(C32+C38+C86+C115)</f>
        <v>2047</v>
      </c>
      <c r="D116" s="410">
        <f t="shared" ref="D116:W116" si="87">SUM(D32+D38+D86+D115)</f>
        <v>3059.5133333333333</v>
      </c>
      <c r="E116" s="410">
        <f t="shared" si="87"/>
        <v>2845.543333333334</v>
      </c>
      <c r="F116" s="411">
        <f>SUM(F32+F38+F86+F115-26)</f>
        <v>67.504999999999995</v>
      </c>
      <c r="G116" s="410">
        <f t="shared" si="87"/>
        <v>69.133333333333326</v>
      </c>
      <c r="H116" s="410">
        <f t="shared" si="87"/>
        <v>242.36166666666668</v>
      </c>
      <c r="I116" s="410">
        <f t="shared" si="87"/>
        <v>1967.9666666666667</v>
      </c>
      <c r="J116" s="338">
        <f t="shared" si="87"/>
        <v>0.65433333333333321</v>
      </c>
      <c r="K116" s="338">
        <f t="shared" si="87"/>
        <v>1.1280000000000001</v>
      </c>
      <c r="L116" s="338">
        <f t="shared" si="87"/>
        <v>471.10500000000002</v>
      </c>
      <c r="M116" s="338">
        <f t="shared" si="87"/>
        <v>1.4796666666666667</v>
      </c>
      <c r="N116" s="338">
        <f t="shared" si="87"/>
        <v>70.822999999999993</v>
      </c>
      <c r="O116" s="338">
        <f t="shared" si="87"/>
        <v>1413.018</v>
      </c>
      <c r="P116" s="338">
        <f t="shared" si="87"/>
        <v>3720.9996666666666</v>
      </c>
      <c r="Q116" s="338">
        <f t="shared" si="87"/>
        <v>646.6733333333334</v>
      </c>
      <c r="R116" s="338">
        <f t="shared" si="87"/>
        <v>303.31333333333328</v>
      </c>
      <c r="S116" s="338">
        <f t="shared" si="87"/>
        <v>1181.7433333333333</v>
      </c>
      <c r="T116" s="338">
        <f t="shared" si="87"/>
        <v>12.192333333333334</v>
      </c>
      <c r="U116" s="338">
        <f t="shared" si="87"/>
        <v>423.73</v>
      </c>
      <c r="V116" s="338">
        <f t="shared" si="87"/>
        <v>37.500999999999998</v>
      </c>
      <c r="W116" s="338">
        <f t="shared" si="87"/>
        <v>1288.0700000000002</v>
      </c>
      <c r="X116" s="395"/>
      <c r="Y116" s="395"/>
    </row>
    <row r="117" spans="1:49" s="91" customFormat="1" ht="14.4" x14ac:dyDescent="0.3">
      <c r="A117" s="456" t="s">
        <v>320</v>
      </c>
      <c r="B117" s="456"/>
      <c r="C117" s="456"/>
      <c r="D117" s="456"/>
      <c r="E117" s="456"/>
      <c r="F117" s="456"/>
      <c r="G117" s="456"/>
      <c r="H117" s="456"/>
      <c r="I117" s="456"/>
      <c r="J117" s="456"/>
      <c r="K117" s="456"/>
      <c r="L117" s="456"/>
      <c r="M117" s="456"/>
      <c r="N117" s="456"/>
      <c r="O117" s="456"/>
      <c r="P117" s="456"/>
      <c r="Q117" s="456"/>
      <c r="R117" s="456"/>
      <c r="S117" s="456"/>
      <c r="T117" s="456"/>
      <c r="U117" s="456"/>
      <c r="V117" s="456"/>
      <c r="W117" s="456"/>
      <c r="X117" s="456"/>
      <c r="Y117" s="456"/>
    </row>
    <row r="118" spans="1:49" s="91" customFormat="1" ht="14.4" x14ac:dyDescent="0.3">
      <c r="A118" s="456" t="s">
        <v>323</v>
      </c>
      <c r="B118" s="456"/>
      <c r="C118" s="456"/>
      <c r="D118" s="456"/>
      <c r="E118" s="456"/>
      <c r="F118" s="456"/>
      <c r="G118" s="456"/>
      <c r="H118" s="456"/>
      <c r="I118" s="456"/>
      <c r="J118" s="456"/>
      <c r="K118" s="456"/>
      <c r="L118" s="456"/>
      <c r="M118" s="456"/>
      <c r="N118" s="456"/>
      <c r="O118" s="456"/>
      <c r="P118" s="456"/>
      <c r="Q118" s="456"/>
      <c r="R118" s="456"/>
      <c r="S118" s="456"/>
      <c r="T118" s="456"/>
      <c r="U118" s="456"/>
      <c r="V118" s="456"/>
      <c r="W118" s="456"/>
      <c r="X118" s="456"/>
      <c r="Y118" s="456"/>
    </row>
    <row r="119" spans="1:49" s="91" customFormat="1" ht="14.4" x14ac:dyDescent="0.3">
      <c r="A119" s="456" t="s">
        <v>324</v>
      </c>
      <c r="B119" s="456"/>
      <c r="C119" s="456"/>
      <c r="D119" s="456"/>
      <c r="E119" s="456"/>
      <c r="F119" s="456"/>
      <c r="G119" s="456"/>
      <c r="H119" s="456"/>
      <c r="I119" s="456"/>
      <c r="J119" s="456"/>
      <c r="K119" s="456"/>
      <c r="L119" s="456"/>
      <c r="M119" s="456"/>
      <c r="N119" s="456"/>
      <c r="O119" s="456"/>
      <c r="P119" s="456"/>
      <c r="Q119" s="456"/>
      <c r="R119" s="456"/>
      <c r="S119" s="456"/>
      <c r="T119" s="456"/>
      <c r="U119" s="456"/>
      <c r="V119" s="456"/>
      <c r="W119" s="456"/>
      <c r="X119" s="456"/>
      <c r="Y119" s="456"/>
    </row>
    <row r="120" spans="1:49" ht="14.4" x14ac:dyDescent="0.3">
      <c r="A120" s="456" t="s">
        <v>325</v>
      </c>
      <c r="B120" s="456"/>
      <c r="C120" s="456"/>
      <c r="D120" s="456"/>
      <c r="E120" s="456"/>
      <c r="F120" s="456"/>
      <c r="G120" s="456"/>
      <c r="H120" s="456"/>
      <c r="I120" s="456"/>
      <c r="J120" s="456"/>
      <c r="K120" s="456"/>
      <c r="L120" s="456"/>
      <c r="M120" s="456"/>
      <c r="N120" s="456"/>
      <c r="O120" s="456"/>
      <c r="P120" s="456"/>
      <c r="Q120" s="456"/>
      <c r="R120" s="456"/>
      <c r="S120" s="456"/>
      <c r="T120" s="456"/>
      <c r="U120" s="456"/>
      <c r="V120" s="456"/>
      <c r="W120" s="456"/>
      <c r="X120" s="456"/>
      <c r="Y120" s="456"/>
    </row>
    <row r="121" spans="1:49" ht="15" customHeight="1" x14ac:dyDescent="0.3">
      <c r="A121" s="462" t="s">
        <v>26</v>
      </c>
      <c r="B121" s="463" t="s">
        <v>2</v>
      </c>
      <c r="C121" s="464" t="s">
        <v>1</v>
      </c>
      <c r="D121" s="465" t="s">
        <v>330</v>
      </c>
      <c r="E121" s="465"/>
      <c r="F121" s="466" t="s">
        <v>22</v>
      </c>
      <c r="G121" s="466" t="s">
        <v>23</v>
      </c>
      <c r="H121" s="466" t="s">
        <v>24</v>
      </c>
      <c r="I121" s="466" t="s">
        <v>25</v>
      </c>
      <c r="J121" s="467" t="s">
        <v>6</v>
      </c>
      <c r="K121" s="467"/>
      <c r="L121" s="467"/>
      <c r="M121" s="467"/>
      <c r="N121" s="467"/>
      <c r="O121" s="467" t="s">
        <v>7</v>
      </c>
      <c r="P121" s="467"/>
      <c r="Q121" s="467"/>
      <c r="R121" s="467"/>
      <c r="S121" s="467"/>
      <c r="T121" s="467"/>
      <c r="U121" s="467"/>
      <c r="V121" s="467"/>
      <c r="W121" s="467"/>
      <c r="X121" s="457" t="s">
        <v>28</v>
      </c>
      <c r="Y121" s="457" t="s">
        <v>41</v>
      </c>
      <c r="Z121" s="52"/>
      <c r="AA121" s="436" t="s">
        <v>26</v>
      </c>
      <c r="AB121" s="442" t="s">
        <v>2</v>
      </c>
      <c r="AC121" s="444" t="s">
        <v>3</v>
      </c>
      <c r="AD121" s="445"/>
      <c r="AE121" s="437" t="s">
        <v>22</v>
      </c>
      <c r="AF121" s="437" t="s">
        <v>23</v>
      </c>
      <c r="AG121" s="437" t="s">
        <v>24</v>
      </c>
      <c r="AH121" s="437" t="s">
        <v>25</v>
      </c>
      <c r="AI121" s="439" t="s">
        <v>6</v>
      </c>
      <c r="AJ121" s="440"/>
      <c r="AK121" s="440"/>
      <c r="AL121" s="440"/>
      <c r="AM121" s="440"/>
      <c r="AN121" s="439" t="s">
        <v>7</v>
      </c>
      <c r="AO121" s="440"/>
      <c r="AP121" s="440"/>
      <c r="AQ121" s="440"/>
      <c r="AR121" s="440"/>
      <c r="AS121" s="440"/>
      <c r="AT121" s="440"/>
      <c r="AU121" s="440"/>
      <c r="AV121" s="441"/>
      <c r="AW121" s="436" t="s">
        <v>31</v>
      </c>
    </row>
    <row r="122" spans="1:49" ht="15" customHeight="1" x14ac:dyDescent="0.3">
      <c r="A122" s="462"/>
      <c r="B122" s="463"/>
      <c r="C122" s="464"/>
      <c r="D122" s="405" t="s">
        <v>331</v>
      </c>
      <c r="E122" s="405" t="s">
        <v>332</v>
      </c>
      <c r="F122" s="466"/>
      <c r="G122" s="466"/>
      <c r="H122" s="466"/>
      <c r="I122" s="466"/>
      <c r="J122" s="374" t="s">
        <v>8</v>
      </c>
      <c r="K122" s="374" t="s">
        <v>9</v>
      </c>
      <c r="L122" s="375" t="s">
        <v>10</v>
      </c>
      <c r="M122" s="374" t="s">
        <v>11</v>
      </c>
      <c r="N122" s="374" t="s">
        <v>12</v>
      </c>
      <c r="O122" s="374" t="s">
        <v>13</v>
      </c>
      <c r="P122" s="374" t="s">
        <v>14</v>
      </c>
      <c r="Q122" s="374" t="s">
        <v>15</v>
      </c>
      <c r="R122" s="374" t="s">
        <v>16</v>
      </c>
      <c r="S122" s="374" t="s">
        <v>17</v>
      </c>
      <c r="T122" s="374" t="s">
        <v>18</v>
      </c>
      <c r="U122" s="375" t="s">
        <v>19</v>
      </c>
      <c r="V122" s="374" t="s">
        <v>20</v>
      </c>
      <c r="W122" s="375" t="s">
        <v>21</v>
      </c>
      <c r="X122" s="458"/>
      <c r="Y122" s="457"/>
      <c r="Z122" s="52"/>
      <c r="AA122" s="436"/>
      <c r="AB122" s="443"/>
      <c r="AC122" s="2" t="s">
        <v>4</v>
      </c>
      <c r="AD122" s="2" t="s">
        <v>5</v>
      </c>
      <c r="AE122" s="438"/>
      <c r="AF122" s="438"/>
      <c r="AG122" s="438"/>
      <c r="AH122" s="438"/>
      <c r="AI122" s="2" t="s">
        <v>8</v>
      </c>
      <c r="AJ122" s="2" t="s">
        <v>9</v>
      </c>
      <c r="AK122" s="1" t="s">
        <v>10</v>
      </c>
      <c r="AL122" s="2" t="s">
        <v>11</v>
      </c>
      <c r="AM122" s="2" t="s">
        <v>12</v>
      </c>
      <c r="AN122" s="2" t="s">
        <v>13</v>
      </c>
      <c r="AO122" s="2" t="s">
        <v>14</v>
      </c>
      <c r="AP122" s="2" t="s">
        <v>15</v>
      </c>
      <c r="AQ122" s="2" t="s">
        <v>16</v>
      </c>
      <c r="AR122" s="2" t="s">
        <v>17</v>
      </c>
      <c r="AS122" s="2" t="s">
        <v>18</v>
      </c>
      <c r="AT122" s="1" t="s">
        <v>19</v>
      </c>
      <c r="AU122" s="2" t="s">
        <v>20</v>
      </c>
      <c r="AV122" s="1" t="s">
        <v>21</v>
      </c>
      <c r="AW122" s="436"/>
    </row>
    <row r="123" spans="1:49" ht="16.2" thickBot="1" x14ac:dyDescent="0.35">
      <c r="A123" s="459" t="s">
        <v>27</v>
      </c>
      <c r="B123" s="460"/>
      <c r="C123" s="460"/>
      <c r="D123" s="460"/>
      <c r="E123" s="460"/>
      <c r="F123" s="460"/>
      <c r="G123" s="460"/>
      <c r="H123" s="460"/>
      <c r="I123" s="460"/>
      <c r="J123" s="460"/>
      <c r="K123" s="460"/>
      <c r="L123" s="460"/>
      <c r="M123" s="460"/>
      <c r="N123" s="460"/>
      <c r="O123" s="460"/>
      <c r="P123" s="460"/>
      <c r="Q123" s="460"/>
      <c r="R123" s="460"/>
      <c r="S123" s="460"/>
      <c r="T123" s="460"/>
      <c r="U123" s="460"/>
      <c r="V123" s="460"/>
      <c r="W123" s="460"/>
      <c r="X123" s="460"/>
      <c r="Y123" s="461"/>
      <c r="AA123" s="17"/>
    </row>
    <row r="124" spans="1:49" ht="16.2" thickBot="1" x14ac:dyDescent="0.35">
      <c r="A124" s="468" t="s">
        <v>125</v>
      </c>
      <c r="B124" s="469"/>
      <c r="C124" s="469"/>
      <c r="D124" s="469"/>
      <c r="E124" s="469"/>
      <c r="F124" s="469"/>
      <c r="G124" s="469"/>
      <c r="H124" s="469"/>
      <c r="I124" s="469"/>
      <c r="J124" s="469"/>
      <c r="K124" s="469"/>
      <c r="L124" s="469"/>
      <c r="M124" s="469"/>
      <c r="N124" s="469"/>
      <c r="O124" s="469"/>
      <c r="P124" s="469"/>
      <c r="Q124" s="469"/>
      <c r="R124" s="469"/>
      <c r="S124" s="469"/>
      <c r="T124" s="469"/>
      <c r="U124" s="469"/>
      <c r="V124" s="469"/>
      <c r="W124" s="469"/>
      <c r="X124" s="469"/>
      <c r="Y124" s="470"/>
    </row>
    <row r="125" spans="1:49" x14ac:dyDescent="0.3">
      <c r="A125" s="351" t="s">
        <v>0</v>
      </c>
      <c r="B125" s="352"/>
      <c r="C125" s="353"/>
      <c r="D125" s="413"/>
      <c r="E125" s="413"/>
      <c r="F125" s="413"/>
      <c r="G125" s="413"/>
      <c r="H125" s="413"/>
      <c r="I125" s="413"/>
      <c r="J125" s="352"/>
      <c r="K125" s="352"/>
      <c r="L125" s="352"/>
      <c r="M125" s="352"/>
      <c r="N125" s="352"/>
      <c r="O125" s="352"/>
      <c r="P125" s="352"/>
      <c r="Q125" s="352"/>
      <c r="R125" s="352"/>
      <c r="S125" s="352"/>
      <c r="T125" s="352"/>
      <c r="U125" s="352"/>
      <c r="V125" s="352"/>
      <c r="W125" s="352"/>
      <c r="X125" s="396"/>
      <c r="Y125" s="396"/>
    </row>
    <row r="126" spans="1:49" x14ac:dyDescent="0.3">
      <c r="A126" s="318"/>
      <c r="B126" s="199"/>
      <c r="C126" s="328"/>
      <c r="D126" s="406"/>
      <c r="E126" s="406"/>
      <c r="F126" s="406"/>
      <c r="G126" s="406"/>
      <c r="H126" s="406"/>
      <c r="I126" s="406"/>
      <c r="J126" s="199"/>
      <c r="K126" s="199"/>
      <c r="L126" s="199"/>
      <c r="M126" s="199"/>
      <c r="N126" s="199"/>
      <c r="O126" s="199"/>
      <c r="P126" s="199"/>
      <c r="Q126" s="199"/>
      <c r="R126" s="199"/>
      <c r="S126" s="199"/>
      <c r="T126" s="199"/>
      <c r="U126" s="199"/>
      <c r="V126" s="199"/>
      <c r="W126" s="199"/>
      <c r="X126" s="392"/>
      <c r="Y126" s="392"/>
    </row>
    <row r="127" spans="1:49" ht="15" customHeight="1" x14ac:dyDescent="0.3">
      <c r="A127" s="318" t="s">
        <v>126</v>
      </c>
      <c r="B127" s="199"/>
      <c r="C127" s="328">
        <v>200</v>
      </c>
      <c r="D127" s="406"/>
      <c r="E127" s="406"/>
      <c r="F127" s="406"/>
      <c r="G127" s="406"/>
      <c r="H127" s="406"/>
      <c r="I127" s="406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  <c r="T127" s="199"/>
      <c r="U127" s="199"/>
      <c r="V127" s="199"/>
      <c r="W127" s="199"/>
      <c r="X127" s="392" t="s">
        <v>127</v>
      </c>
      <c r="Y127" s="392">
        <v>16</v>
      </c>
      <c r="AA127" t="s">
        <v>126</v>
      </c>
      <c r="AW127" t="s">
        <v>127</v>
      </c>
    </row>
    <row r="128" spans="1:49" x14ac:dyDescent="0.3">
      <c r="A128" s="318"/>
      <c r="B128" s="334" t="s">
        <v>63</v>
      </c>
      <c r="C128" s="328"/>
      <c r="D128" s="406">
        <f>C127*AC128/AD134</f>
        <v>16</v>
      </c>
      <c r="E128" s="406">
        <f>C127*AD128/AD134</f>
        <v>16</v>
      </c>
      <c r="F128" s="406">
        <f>C127*AE128/AD134</f>
        <v>1.06</v>
      </c>
      <c r="G128" s="406">
        <f>C127*AF128/AD134</f>
        <v>0.14000000000000001</v>
      </c>
      <c r="H128" s="406">
        <f>C127*AG128/AD134</f>
        <v>10.78</v>
      </c>
      <c r="I128" s="406">
        <f>C127*AH128/AD134</f>
        <v>48.58</v>
      </c>
      <c r="J128" s="199">
        <f>C127*AI128/AD134</f>
        <v>0.01</v>
      </c>
      <c r="K128" s="199">
        <f>C127*AJ128/AD134</f>
        <v>6.0000000000000001E-3</v>
      </c>
      <c r="L128" s="199">
        <f>C127*AK128/AD134</f>
        <v>0</v>
      </c>
      <c r="M128" s="199">
        <f>C127*AL128/AD134</f>
        <v>0</v>
      </c>
      <c r="N128" s="199">
        <f>C127*AM128/AD134</f>
        <v>0</v>
      </c>
      <c r="O128" s="199">
        <f>C127*AN128/AD134</f>
        <v>1.46</v>
      </c>
      <c r="P128" s="199">
        <f>C127*AO128/AD134</f>
        <v>13.2</v>
      </c>
      <c r="Q128" s="199">
        <f>C127*AP128/AD134</f>
        <v>1.1200000000000001</v>
      </c>
      <c r="R128" s="199">
        <f>C127*AQ128/AD134</f>
        <v>7</v>
      </c>
      <c r="S128" s="199">
        <f>C127*AR128/AD134</f>
        <v>20.8</v>
      </c>
      <c r="T128" s="199">
        <f>C127*AS128/AD134</f>
        <v>0.14000000000000001</v>
      </c>
      <c r="U128" s="199">
        <f>C127*AT128/AD134</f>
        <v>0.22000000000000003</v>
      </c>
      <c r="V128" s="199">
        <f>C127*AU128/AD134</f>
        <v>2.12</v>
      </c>
      <c r="W128" s="199">
        <f>C127*AV128/AD134</f>
        <v>8</v>
      </c>
      <c r="X128" s="392"/>
      <c r="Y128" s="392"/>
      <c r="AB128" s="86" t="s">
        <v>63</v>
      </c>
      <c r="AC128" s="57">
        <v>80</v>
      </c>
      <c r="AD128" s="57">
        <v>80</v>
      </c>
      <c r="AE128" s="56">
        <v>5.3</v>
      </c>
      <c r="AF128" s="56">
        <v>0.7</v>
      </c>
      <c r="AG128" s="56">
        <v>53.9</v>
      </c>
      <c r="AH128" s="56">
        <v>242.9</v>
      </c>
      <c r="AI128" s="71">
        <v>0.05</v>
      </c>
      <c r="AJ128" s="71">
        <v>0.03</v>
      </c>
      <c r="AK128" s="19">
        <v>0</v>
      </c>
      <c r="AL128" s="57">
        <v>0</v>
      </c>
      <c r="AM128" s="57">
        <v>0</v>
      </c>
      <c r="AN128" s="56">
        <v>7.3</v>
      </c>
      <c r="AO128" s="57">
        <v>66</v>
      </c>
      <c r="AP128" s="56">
        <v>5.6</v>
      </c>
      <c r="AQ128" s="57">
        <v>35</v>
      </c>
      <c r="AR128" s="57">
        <v>104</v>
      </c>
      <c r="AS128" s="56">
        <v>0.7</v>
      </c>
      <c r="AT128" s="24">
        <v>1.1000000000000001</v>
      </c>
      <c r="AU128" s="56">
        <v>10.6</v>
      </c>
      <c r="AV128" s="19">
        <v>40</v>
      </c>
    </row>
    <row r="129" spans="1:49" ht="15" customHeight="1" x14ac:dyDescent="0.3">
      <c r="A129" s="318"/>
      <c r="B129" s="334" t="s">
        <v>35</v>
      </c>
      <c r="C129" s="328"/>
      <c r="D129" s="406">
        <f>C127*AC129/AD134</f>
        <v>160</v>
      </c>
      <c r="E129" s="406">
        <f>C127*AD129/AD134</f>
        <v>160</v>
      </c>
      <c r="F129" s="406">
        <f>C127*AE129/AD134</f>
        <v>3.8200000000000003</v>
      </c>
      <c r="G129" s="406">
        <f>C127*AF129/AD134</f>
        <v>3.08</v>
      </c>
      <c r="H129" s="406">
        <f>C1335*AG129/AD134</f>
        <v>0</v>
      </c>
      <c r="I129" s="406">
        <f>C127*AH129/AD134</f>
        <v>67.44</v>
      </c>
      <c r="J129" s="199">
        <f>C127*AI129/AD134</f>
        <v>0.04</v>
      </c>
      <c r="K129" s="199">
        <f>C127*AJ129/AD134</f>
        <v>0.16800000000000001</v>
      </c>
      <c r="L129" s="199">
        <f>C127*AK129/AD134</f>
        <v>18.48</v>
      </c>
      <c r="M129" s="199">
        <f>C127*AL129/AD134</f>
        <v>0</v>
      </c>
      <c r="N129" s="199">
        <f>C127*AM129/AD134</f>
        <v>0.72799999999999998</v>
      </c>
      <c r="O129" s="199">
        <f>C127*AN129/AD134</f>
        <v>53.2</v>
      </c>
      <c r="P129" s="199">
        <f>C127*AO129/AD134</f>
        <v>169.6</v>
      </c>
      <c r="Q129" s="199">
        <f>C127*AP129/AD134</f>
        <v>147.80000000000001</v>
      </c>
      <c r="R129" s="199">
        <f>C127*AQ129/AD134</f>
        <v>17</v>
      </c>
      <c r="S129" s="199">
        <f>C127*AR129/AD134</f>
        <v>109.6</v>
      </c>
      <c r="T129" s="199">
        <f>C127*AS129/AD134</f>
        <v>0.122</v>
      </c>
      <c r="U129" s="199">
        <f>C127*AT129/AD134</f>
        <v>12.6</v>
      </c>
      <c r="V129" s="199">
        <f>C127*AU129/AD134</f>
        <v>2.46</v>
      </c>
      <c r="W129" s="199">
        <f>C127*AV129/AD134</f>
        <v>28</v>
      </c>
      <c r="X129" s="392"/>
      <c r="Y129" s="392"/>
      <c r="AB129" s="86" t="s">
        <v>35</v>
      </c>
      <c r="AC129" s="287">
        <v>800</v>
      </c>
      <c r="AD129" s="287">
        <v>800</v>
      </c>
      <c r="AE129" s="56">
        <v>19.100000000000001</v>
      </c>
      <c r="AF129" s="56">
        <v>15.4</v>
      </c>
      <c r="AG129" s="56">
        <v>30.6</v>
      </c>
      <c r="AH129" s="56">
        <v>337.2</v>
      </c>
      <c r="AI129" s="56">
        <v>0.2</v>
      </c>
      <c r="AJ129" s="71">
        <v>0.84</v>
      </c>
      <c r="AK129" s="24">
        <v>92.4</v>
      </c>
      <c r="AL129" s="57">
        <v>0</v>
      </c>
      <c r="AM129" s="71">
        <v>3.64</v>
      </c>
      <c r="AN129" s="57">
        <v>266</v>
      </c>
      <c r="AO129" s="57">
        <v>848</v>
      </c>
      <c r="AP129" s="57">
        <v>739</v>
      </c>
      <c r="AQ129" s="57">
        <v>85</v>
      </c>
      <c r="AR129" s="57">
        <v>548</v>
      </c>
      <c r="AS129" s="71">
        <v>0.61</v>
      </c>
      <c r="AT129" s="39">
        <v>63</v>
      </c>
      <c r="AU129" s="56">
        <v>12.3</v>
      </c>
      <c r="AV129" s="19">
        <v>140</v>
      </c>
    </row>
    <row r="130" spans="1:49" ht="15" customHeight="1" x14ac:dyDescent="0.3">
      <c r="A130" s="318"/>
      <c r="B130" s="334" t="s">
        <v>36</v>
      </c>
      <c r="C130" s="328"/>
      <c r="D130" s="406">
        <f>C127*AC130/AD134</f>
        <v>1.6</v>
      </c>
      <c r="E130" s="406">
        <f>C127*AD130/AD134</f>
        <v>1.6</v>
      </c>
      <c r="F130" s="406">
        <f>C127*AE130/AD134</f>
        <v>0</v>
      </c>
      <c r="G130" s="406">
        <f>C127*AF130/AD134</f>
        <v>0</v>
      </c>
      <c r="H130" s="406">
        <f>C127*AG130/AD134</f>
        <v>1.46</v>
      </c>
      <c r="I130" s="406">
        <f>C127*AH130/AD134</f>
        <v>5.82</v>
      </c>
      <c r="J130" s="199">
        <f>C127*AI130/AD134</f>
        <v>0</v>
      </c>
      <c r="K130" s="199">
        <f>C127*AJ130/AD134</f>
        <v>0</v>
      </c>
      <c r="L130" s="199">
        <f>C127*AK130/AD134</f>
        <v>0</v>
      </c>
      <c r="M130" s="199">
        <f>C127*AL130/AD134</f>
        <v>0</v>
      </c>
      <c r="N130" s="199">
        <f>C127*AM130/AD134</f>
        <v>0</v>
      </c>
      <c r="O130" s="199">
        <f>C127*AN130/AD134</f>
        <v>0.02</v>
      </c>
      <c r="P130" s="199">
        <f>C127*AO130/AD134</f>
        <v>0.04</v>
      </c>
      <c r="Q130" s="199">
        <f>C127*AP130/AD134</f>
        <v>0.02</v>
      </c>
      <c r="R130" s="199">
        <f>D127*AQ130/AD134</f>
        <v>0</v>
      </c>
      <c r="S130" s="199">
        <f>E127*AR130/AD134</f>
        <v>0</v>
      </c>
      <c r="T130" s="333">
        <f>F127*AS130/AD134</f>
        <v>0</v>
      </c>
      <c r="U130" s="199">
        <f>G127*AT130/AD134</f>
        <v>0</v>
      </c>
      <c r="V130" s="199">
        <f>H127*AU130/AD134</f>
        <v>0</v>
      </c>
      <c r="W130" s="199">
        <f>I127*AV130/AD134</f>
        <v>0</v>
      </c>
      <c r="X130" s="392"/>
      <c r="Y130" s="392"/>
      <c r="AB130" s="86" t="s">
        <v>36</v>
      </c>
      <c r="AC130" s="57">
        <v>8</v>
      </c>
      <c r="AD130" s="57">
        <v>8</v>
      </c>
      <c r="AE130" s="57">
        <v>0</v>
      </c>
      <c r="AF130" s="57">
        <v>0</v>
      </c>
      <c r="AG130" s="56">
        <v>7.3</v>
      </c>
      <c r="AH130" s="56">
        <v>29.1</v>
      </c>
      <c r="AI130" s="57">
        <v>0</v>
      </c>
      <c r="AJ130" s="57">
        <v>0</v>
      </c>
      <c r="AK130" s="19">
        <v>0</v>
      </c>
      <c r="AL130" s="57">
        <v>0</v>
      </c>
      <c r="AM130" s="57">
        <v>0</v>
      </c>
      <c r="AN130" s="56">
        <v>0.1</v>
      </c>
      <c r="AO130" s="56">
        <v>0.2</v>
      </c>
      <c r="AP130" s="56">
        <v>0.1</v>
      </c>
      <c r="AQ130" s="57">
        <v>0</v>
      </c>
      <c r="AR130" s="57">
        <v>0</v>
      </c>
      <c r="AS130" s="71">
        <v>0.02</v>
      </c>
      <c r="AT130" s="25">
        <v>0</v>
      </c>
      <c r="AU130" s="57">
        <v>0</v>
      </c>
      <c r="AV130" s="19">
        <v>0</v>
      </c>
    </row>
    <row r="131" spans="1:49" ht="15" customHeight="1" x14ac:dyDescent="0.3">
      <c r="A131" s="318"/>
      <c r="B131" s="334" t="s">
        <v>37</v>
      </c>
      <c r="C131" s="328"/>
      <c r="D131" s="406">
        <f>C127*AC131/AD134</f>
        <v>2</v>
      </c>
      <c r="E131" s="406">
        <f>C127*AD131/AD134</f>
        <v>2</v>
      </c>
      <c r="F131" s="406">
        <f>C127*AE131/AD134</f>
        <v>0.02</v>
      </c>
      <c r="G131" s="406">
        <f>C127*AF131/AD134</f>
        <v>1.28</v>
      </c>
      <c r="H131" s="406">
        <f>C127*AG131/AD134</f>
        <v>0.02</v>
      </c>
      <c r="I131" s="406">
        <f>C127*AH131/AD134</f>
        <v>11.64</v>
      </c>
      <c r="J131" s="199">
        <f>C127*AI131/AD134</f>
        <v>0</v>
      </c>
      <c r="K131" s="199">
        <f>C127*AJ131/AD134</f>
        <v>2E-3</v>
      </c>
      <c r="L131" s="199">
        <f>C127*AK131/AD134</f>
        <v>5.4</v>
      </c>
      <c r="M131" s="199">
        <f>C127*AL131/AD134</f>
        <v>2.5999999999999999E-2</v>
      </c>
      <c r="N131" s="199">
        <f>C127*AM131/AD134</f>
        <v>0</v>
      </c>
      <c r="O131" s="199">
        <f>C127*AN131/AD134</f>
        <v>0.22000000000000003</v>
      </c>
      <c r="P131" s="199">
        <f>C127*AO131/AD134</f>
        <v>0.5</v>
      </c>
      <c r="Q131" s="199">
        <f>C127*AP131/AD134</f>
        <v>0.42</v>
      </c>
      <c r="R131" s="199">
        <f>C127*AQ131/AD134</f>
        <v>0</v>
      </c>
      <c r="S131" s="199">
        <f>PI127*AR131/AD134</f>
        <v>0</v>
      </c>
      <c r="T131" s="199">
        <f>C127*AS131/AD134</f>
        <v>4.0000000000000001E-3</v>
      </c>
      <c r="U131" s="199">
        <f>C127*AT131/AD134</f>
        <v>0</v>
      </c>
      <c r="V131" s="199">
        <f>C127*AU131/AD134</f>
        <v>1.7999999999999999E-2</v>
      </c>
      <c r="W131" s="199">
        <f>C127*AV131/AD134</f>
        <v>0.06</v>
      </c>
      <c r="X131" s="392"/>
      <c r="Y131" s="392"/>
      <c r="AB131" s="86" t="s">
        <v>37</v>
      </c>
      <c r="AC131" s="57">
        <v>10</v>
      </c>
      <c r="AD131" s="57">
        <v>10</v>
      </c>
      <c r="AE131" s="56">
        <v>0.1</v>
      </c>
      <c r="AF131" s="56">
        <v>6.4</v>
      </c>
      <c r="AG131" s="56">
        <v>0.1</v>
      </c>
      <c r="AH131" s="56">
        <v>58.2</v>
      </c>
      <c r="AI131" s="57">
        <v>0</v>
      </c>
      <c r="AJ131" s="71">
        <v>0.01</v>
      </c>
      <c r="AK131" s="25">
        <v>27</v>
      </c>
      <c r="AL131" s="71">
        <v>0.13</v>
      </c>
      <c r="AM131" s="57">
        <v>0</v>
      </c>
      <c r="AN131" s="56">
        <v>1.1000000000000001</v>
      </c>
      <c r="AO131" s="56">
        <v>2.5</v>
      </c>
      <c r="AP131" s="56">
        <v>2.1</v>
      </c>
      <c r="AQ131" s="57">
        <v>0</v>
      </c>
      <c r="AR131" s="56">
        <v>2.6</v>
      </c>
      <c r="AS131" s="71">
        <v>0.02</v>
      </c>
      <c r="AT131" s="25">
        <v>0</v>
      </c>
      <c r="AU131" s="71">
        <v>0.09</v>
      </c>
      <c r="AV131" s="20">
        <v>0.3</v>
      </c>
    </row>
    <row r="132" spans="1:49" ht="27.6" x14ac:dyDescent="0.3">
      <c r="A132" s="318"/>
      <c r="B132" s="334" t="s">
        <v>38</v>
      </c>
      <c r="C132" s="328"/>
      <c r="D132" s="407">
        <f>C127*AC132/AD134</f>
        <v>0.2</v>
      </c>
      <c r="E132" s="406">
        <f>C127*AD132/AD134</f>
        <v>0.2</v>
      </c>
      <c r="F132" s="406">
        <f>C127*AE132/AD134</f>
        <v>0</v>
      </c>
      <c r="G132" s="406">
        <f>C127*AF132/AD134</f>
        <v>0</v>
      </c>
      <c r="H132" s="406">
        <f>C127*AG132/AD134</f>
        <v>0</v>
      </c>
      <c r="I132" s="406">
        <f>C127*AH132/AD134</f>
        <v>0</v>
      </c>
      <c r="J132" s="199">
        <f>C127*AI132/AD134</f>
        <v>0</v>
      </c>
      <c r="K132" s="199">
        <f>C127*AJ132/AD134</f>
        <v>0</v>
      </c>
      <c r="L132" s="199">
        <f>C127*AK132/AD134</f>
        <v>0</v>
      </c>
      <c r="M132" s="199">
        <f>C127*AL132/AD134</f>
        <v>0</v>
      </c>
      <c r="N132" s="199">
        <f>C127*AM132/AD134</f>
        <v>0</v>
      </c>
      <c r="O132" s="199">
        <f>C127*AN132/AD134</f>
        <v>58.8</v>
      </c>
      <c r="P132" s="199">
        <f>C127*AO132/AD134</f>
        <v>0.02</v>
      </c>
      <c r="Q132" s="199">
        <f>C127*AP132/AD134</f>
        <v>0.64</v>
      </c>
      <c r="R132" s="199">
        <f>C127*AQ132/AD134</f>
        <v>0.04</v>
      </c>
      <c r="S132" s="199">
        <f>C127*AR132/AD134</f>
        <v>0.14000000000000001</v>
      </c>
      <c r="T132" s="199">
        <f>C127*AS132/AD134</f>
        <v>6.0000000000000001E-3</v>
      </c>
      <c r="U132" s="199">
        <f>C127*AT132/AD134</f>
        <v>8</v>
      </c>
      <c r="V132" s="199">
        <f>C127*AU132/AD134</f>
        <v>0</v>
      </c>
      <c r="W132" s="199">
        <f>C127*AV132/AD134</f>
        <v>0</v>
      </c>
      <c r="X132" s="392"/>
      <c r="Y132" s="392"/>
      <c r="AB132" s="86" t="s">
        <v>38</v>
      </c>
      <c r="AC132" s="57">
        <v>1</v>
      </c>
      <c r="AD132" s="57">
        <v>1</v>
      </c>
      <c r="AE132" s="57">
        <v>0</v>
      </c>
      <c r="AF132" s="57">
        <v>0</v>
      </c>
      <c r="AG132" s="57">
        <v>0</v>
      </c>
      <c r="AH132" s="57">
        <v>0</v>
      </c>
      <c r="AI132" s="57">
        <v>0</v>
      </c>
      <c r="AJ132" s="57">
        <v>0</v>
      </c>
      <c r="AK132" s="19">
        <v>0</v>
      </c>
      <c r="AL132" s="57">
        <v>0</v>
      </c>
      <c r="AM132" s="57">
        <v>0</v>
      </c>
      <c r="AN132" s="57">
        <v>294</v>
      </c>
      <c r="AO132" s="56">
        <v>0.1</v>
      </c>
      <c r="AP132" s="56">
        <v>3.2</v>
      </c>
      <c r="AQ132" s="56">
        <v>0.2</v>
      </c>
      <c r="AR132" s="56">
        <v>0.7</v>
      </c>
      <c r="AS132" s="71">
        <v>0.03</v>
      </c>
      <c r="AT132" s="39">
        <v>40</v>
      </c>
      <c r="AU132" s="57">
        <v>0</v>
      </c>
      <c r="AV132" s="19">
        <v>0</v>
      </c>
    </row>
    <row r="133" spans="1:49" x14ac:dyDescent="0.3">
      <c r="A133" s="318"/>
      <c r="B133" s="334" t="s">
        <v>39</v>
      </c>
      <c r="C133" s="328"/>
      <c r="D133" s="407">
        <f>C127*AC133/AD134</f>
        <v>40</v>
      </c>
      <c r="E133" s="406">
        <f>C127*AD133/AD134</f>
        <v>40</v>
      </c>
      <c r="F133" s="406">
        <f>C127*AE133/AD134</f>
        <v>0</v>
      </c>
      <c r="G133" s="406">
        <f>C127*AF133/AD134</f>
        <v>0</v>
      </c>
      <c r="H133" s="406">
        <f>C127*AG133/AD134</f>
        <v>0</v>
      </c>
      <c r="I133" s="406">
        <f>C127*AH133/AD134</f>
        <v>0</v>
      </c>
      <c r="J133" s="199">
        <f>C127*AI133/AD134</f>
        <v>0</v>
      </c>
      <c r="K133" s="199">
        <f>C127*AJ133/AD134</f>
        <v>0</v>
      </c>
      <c r="L133" s="199">
        <f>C127*AK133/AD134</f>
        <v>0</v>
      </c>
      <c r="M133" s="199">
        <f>C127*AL133/AD134</f>
        <v>0</v>
      </c>
      <c r="N133" s="199">
        <f>C127*AM133/AD134</f>
        <v>0</v>
      </c>
      <c r="O133" s="199">
        <f>C127*AN133/AD134</f>
        <v>0</v>
      </c>
      <c r="P133" s="199">
        <f>C127*AO133/AD134</f>
        <v>0</v>
      </c>
      <c r="Q133" s="199">
        <f>C127*AP133/AD134</f>
        <v>0</v>
      </c>
      <c r="R133" s="199">
        <f>C127*AQ133/AD134</f>
        <v>0</v>
      </c>
      <c r="S133" s="199">
        <f>C127*AR133/AD134</f>
        <v>0</v>
      </c>
      <c r="T133" s="199">
        <f>C127*AS133/AD134</f>
        <v>0</v>
      </c>
      <c r="U133" s="199">
        <f>C127*AT133/AD134</f>
        <v>0</v>
      </c>
      <c r="V133" s="199">
        <f>C127*AU133/AD134</f>
        <v>0</v>
      </c>
      <c r="W133" s="199">
        <f>C127*AV133/AD134</f>
        <v>0</v>
      </c>
      <c r="X133" s="392"/>
      <c r="Y133" s="392"/>
      <c r="AB133" s="86" t="s">
        <v>39</v>
      </c>
      <c r="AC133" s="287">
        <v>200</v>
      </c>
      <c r="AD133" s="287">
        <v>200</v>
      </c>
      <c r="AE133" s="57">
        <v>0</v>
      </c>
      <c r="AF133" s="57">
        <v>0</v>
      </c>
      <c r="AG133" s="57">
        <v>0</v>
      </c>
      <c r="AH133" s="57">
        <v>0</v>
      </c>
      <c r="AI133" s="57">
        <v>0</v>
      </c>
      <c r="AJ133" s="57">
        <v>0</v>
      </c>
      <c r="AK133" s="19">
        <v>0</v>
      </c>
      <c r="AL133" s="57">
        <v>0</v>
      </c>
      <c r="AM133" s="57">
        <v>0</v>
      </c>
      <c r="AN133" s="57">
        <v>0</v>
      </c>
      <c r="AO133" s="57">
        <v>0</v>
      </c>
      <c r="AP133" s="57">
        <v>0</v>
      </c>
      <c r="AQ133" s="57">
        <v>0</v>
      </c>
      <c r="AR133" s="57">
        <v>0</v>
      </c>
      <c r="AS133" s="57">
        <v>0</v>
      </c>
      <c r="AT133" s="25">
        <v>0</v>
      </c>
      <c r="AU133" s="57">
        <v>0</v>
      </c>
      <c r="AV133" s="19">
        <v>0</v>
      </c>
    </row>
    <row r="134" spans="1:49" x14ac:dyDescent="0.3">
      <c r="A134" s="318"/>
      <c r="B134" s="69" t="s">
        <v>40</v>
      </c>
      <c r="C134" s="328"/>
      <c r="D134" s="406"/>
      <c r="E134" s="406"/>
      <c r="F134" s="406">
        <f>SUM(F128:F133)</f>
        <v>4.9000000000000004</v>
      </c>
      <c r="G134" s="406">
        <f t="shared" ref="G134:W134" si="88">SUM(G128:G133)</f>
        <v>4.5</v>
      </c>
      <c r="H134" s="406">
        <f t="shared" si="88"/>
        <v>12.259999999999998</v>
      </c>
      <c r="I134" s="406">
        <f t="shared" si="88"/>
        <v>133.48000000000002</v>
      </c>
      <c r="J134" s="199">
        <f t="shared" si="88"/>
        <v>0.05</v>
      </c>
      <c r="K134" s="199">
        <f t="shared" si="88"/>
        <v>0.17600000000000002</v>
      </c>
      <c r="L134" s="199">
        <f t="shared" si="88"/>
        <v>23.880000000000003</v>
      </c>
      <c r="M134" s="199">
        <f t="shared" si="88"/>
        <v>2.5999999999999999E-2</v>
      </c>
      <c r="N134" s="199">
        <f t="shared" si="88"/>
        <v>0.72799999999999998</v>
      </c>
      <c r="O134" s="199">
        <f t="shared" si="88"/>
        <v>113.7</v>
      </c>
      <c r="P134" s="199">
        <f t="shared" si="88"/>
        <v>183.35999999999999</v>
      </c>
      <c r="Q134" s="199">
        <f t="shared" si="88"/>
        <v>150</v>
      </c>
      <c r="R134" s="199">
        <f t="shared" si="88"/>
        <v>24.04</v>
      </c>
      <c r="S134" s="199">
        <f t="shared" si="88"/>
        <v>130.54</v>
      </c>
      <c r="T134" s="199">
        <f t="shared" si="88"/>
        <v>0.27200000000000002</v>
      </c>
      <c r="U134" s="199">
        <f t="shared" si="88"/>
        <v>20.82</v>
      </c>
      <c r="V134" s="199">
        <f t="shared" si="88"/>
        <v>4.5979999999999999</v>
      </c>
      <c r="W134" s="199">
        <f t="shared" si="88"/>
        <v>36.06</v>
      </c>
      <c r="X134" s="392"/>
      <c r="Y134" s="392"/>
      <c r="AB134" s="87" t="s">
        <v>40</v>
      </c>
      <c r="AC134" s="59"/>
      <c r="AD134" s="60">
        <v>1000</v>
      </c>
      <c r="AE134" s="61">
        <v>24.5</v>
      </c>
      <c r="AF134" s="61">
        <v>22.5</v>
      </c>
      <c r="AG134" s="61">
        <v>91.9</v>
      </c>
      <c r="AH134" s="61">
        <v>667.4</v>
      </c>
      <c r="AI134" s="88">
        <v>0.25</v>
      </c>
      <c r="AJ134" s="88">
        <v>0.88</v>
      </c>
      <c r="AK134" s="27">
        <v>119</v>
      </c>
      <c r="AL134" s="88">
        <v>0.13</v>
      </c>
      <c r="AM134" s="88">
        <v>3.64</v>
      </c>
      <c r="AN134" s="60">
        <v>569</v>
      </c>
      <c r="AO134" s="60">
        <v>917</v>
      </c>
      <c r="AP134" s="60">
        <v>750</v>
      </c>
      <c r="AQ134" s="60">
        <v>120</v>
      </c>
      <c r="AR134" s="60">
        <v>656</v>
      </c>
      <c r="AS134" s="88">
        <v>1.38</v>
      </c>
      <c r="AT134" s="27">
        <v>104</v>
      </c>
      <c r="AU134" s="60">
        <v>23</v>
      </c>
      <c r="AV134" s="23">
        <v>180</v>
      </c>
    </row>
    <row r="135" spans="1:49" x14ac:dyDescent="0.3">
      <c r="A135" s="318" t="s">
        <v>128</v>
      </c>
      <c r="B135" s="199"/>
      <c r="C135" s="328">
        <v>200</v>
      </c>
      <c r="D135" s="406"/>
      <c r="E135" s="406"/>
      <c r="F135" s="406"/>
      <c r="G135" s="406"/>
      <c r="H135" s="406"/>
      <c r="I135" s="406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  <c r="T135" s="199"/>
      <c r="U135" s="199"/>
      <c r="V135" s="199"/>
      <c r="W135" s="199"/>
      <c r="X135" s="392" t="s">
        <v>129</v>
      </c>
      <c r="Y135" s="392">
        <v>17</v>
      </c>
      <c r="AA135" t="s">
        <v>128</v>
      </c>
      <c r="AW135" t="s">
        <v>129</v>
      </c>
    </row>
    <row r="136" spans="1:49" ht="15" customHeight="1" x14ac:dyDescent="0.3">
      <c r="A136" s="318"/>
      <c r="B136" s="334" t="s">
        <v>86</v>
      </c>
      <c r="C136" s="328"/>
      <c r="D136" s="406">
        <f>C$135*AC136/AD$140</f>
        <v>2.4</v>
      </c>
      <c r="E136" s="406">
        <f>C$135*AD136/AD$140</f>
        <v>2.4</v>
      </c>
      <c r="F136" s="409">
        <f t="shared" ref="F136:W136" si="89">$C$135*AE$136/$AD$140</f>
        <v>0.4</v>
      </c>
      <c r="G136" s="409">
        <f t="shared" si="89"/>
        <v>0.26666666666666666</v>
      </c>
      <c r="H136" s="409">
        <f t="shared" si="89"/>
        <v>0.13333333333333333</v>
      </c>
      <c r="I136" s="409">
        <f t="shared" si="89"/>
        <v>4.9333333333333336</v>
      </c>
      <c r="J136" s="336">
        <f t="shared" si="89"/>
        <v>0</v>
      </c>
      <c r="K136" s="336">
        <f t="shared" si="89"/>
        <v>0</v>
      </c>
      <c r="L136" s="336">
        <f t="shared" si="89"/>
        <v>0.04</v>
      </c>
      <c r="M136" s="336">
        <f t="shared" si="89"/>
        <v>0</v>
      </c>
      <c r="N136" s="336">
        <f t="shared" si="89"/>
        <v>0</v>
      </c>
      <c r="O136" s="336">
        <f t="shared" si="89"/>
        <v>0.26666666666666666</v>
      </c>
      <c r="P136" s="336">
        <f t="shared" si="89"/>
        <v>25.066666666666666</v>
      </c>
      <c r="Q136" s="336">
        <f t="shared" si="89"/>
        <v>2.2666666666666666</v>
      </c>
      <c r="R136" s="336">
        <f t="shared" si="89"/>
        <v>7.4666666666666668</v>
      </c>
      <c r="S136" s="336">
        <f t="shared" si="89"/>
        <v>11.466666666666667</v>
      </c>
      <c r="T136" s="336">
        <f t="shared" si="89"/>
        <v>0.3866666666666666</v>
      </c>
      <c r="U136" s="336">
        <f t="shared" si="89"/>
        <v>0</v>
      </c>
      <c r="V136" s="336">
        <f t="shared" si="89"/>
        <v>0</v>
      </c>
      <c r="W136" s="336">
        <f t="shared" si="89"/>
        <v>0</v>
      </c>
      <c r="X136" s="392"/>
      <c r="Y136" s="392"/>
      <c r="AB136" s="86" t="s">
        <v>86</v>
      </c>
      <c r="AC136" s="299">
        <v>1.8</v>
      </c>
      <c r="AD136" s="299">
        <v>1.8</v>
      </c>
      <c r="AE136" s="56">
        <v>0.3</v>
      </c>
      <c r="AF136" s="56">
        <v>0.2</v>
      </c>
      <c r="AG136" s="56">
        <v>0.1</v>
      </c>
      <c r="AH136" s="56">
        <v>3.7</v>
      </c>
      <c r="AI136" s="62">
        <v>0</v>
      </c>
      <c r="AJ136" s="62">
        <v>0</v>
      </c>
      <c r="AK136" s="43">
        <v>0.03</v>
      </c>
      <c r="AL136" s="62">
        <v>0</v>
      </c>
      <c r="AM136" s="62">
        <v>0</v>
      </c>
      <c r="AN136" s="63">
        <v>0.2</v>
      </c>
      <c r="AO136" s="63">
        <v>18.8</v>
      </c>
      <c r="AP136" s="63">
        <v>1.7</v>
      </c>
      <c r="AQ136" s="63">
        <v>5.6</v>
      </c>
      <c r="AR136" s="63">
        <v>8.6</v>
      </c>
      <c r="AS136" s="64">
        <v>0.28999999999999998</v>
      </c>
      <c r="AT136" s="28">
        <v>0</v>
      </c>
      <c r="AU136" s="62">
        <v>0</v>
      </c>
      <c r="AV136" s="28">
        <v>0</v>
      </c>
    </row>
    <row r="137" spans="1:49" x14ac:dyDescent="0.3">
      <c r="A137" s="318"/>
      <c r="B137" s="334" t="s">
        <v>35</v>
      </c>
      <c r="C137" s="328"/>
      <c r="D137" s="406">
        <f>C$135*AC137/AD$140</f>
        <v>113.33333333333333</v>
      </c>
      <c r="E137" s="406">
        <f>C$135*AD137/AD$140</f>
        <v>113.33333333333333</v>
      </c>
      <c r="F137" s="409">
        <f t="shared" ref="F137:W137" si="90">$C$135*AE$137/$AD$140</f>
        <v>2.6666666666666665</v>
      </c>
      <c r="G137" s="409">
        <f t="shared" si="90"/>
        <v>2.2666666666666666</v>
      </c>
      <c r="H137" s="409">
        <f t="shared" si="90"/>
        <v>4.4000000000000004</v>
      </c>
      <c r="I137" s="409">
        <f t="shared" si="90"/>
        <v>48.133333333333333</v>
      </c>
      <c r="J137" s="336">
        <f t="shared" si="90"/>
        <v>2.6666666666666668E-2</v>
      </c>
      <c r="K137" s="336">
        <f t="shared" si="90"/>
        <v>0.12</v>
      </c>
      <c r="L137" s="336">
        <f t="shared" si="90"/>
        <v>13.2</v>
      </c>
      <c r="M137" s="336">
        <f t="shared" si="90"/>
        <v>0</v>
      </c>
      <c r="N137" s="336">
        <f t="shared" si="90"/>
        <v>0.52</v>
      </c>
      <c r="O137" s="336">
        <f t="shared" si="90"/>
        <v>38.666666666666664</v>
      </c>
      <c r="P137" s="336">
        <f t="shared" si="90"/>
        <v>121.2</v>
      </c>
      <c r="Q137" s="336">
        <f t="shared" si="90"/>
        <v>105.33333333333333</v>
      </c>
      <c r="R137" s="336">
        <f t="shared" si="90"/>
        <v>12.133333333333333</v>
      </c>
      <c r="S137" s="336">
        <f t="shared" si="90"/>
        <v>78.666666666666671</v>
      </c>
      <c r="T137" s="336">
        <f t="shared" si="90"/>
        <v>9.3333333333333351E-2</v>
      </c>
      <c r="U137" s="336">
        <f t="shared" si="90"/>
        <v>9.0666666666666664</v>
      </c>
      <c r="V137" s="336">
        <f t="shared" si="90"/>
        <v>1.76</v>
      </c>
      <c r="W137" s="336">
        <f t="shared" si="90"/>
        <v>20</v>
      </c>
      <c r="X137" s="392"/>
      <c r="Y137" s="392"/>
      <c r="AB137" s="86" t="s">
        <v>35</v>
      </c>
      <c r="AC137" s="287">
        <v>85</v>
      </c>
      <c r="AD137" s="287">
        <v>85</v>
      </c>
      <c r="AE137" s="57">
        <v>2</v>
      </c>
      <c r="AF137" s="56">
        <v>1.7</v>
      </c>
      <c r="AG137" s="56">
        <v>3.3</v>
      </c>
      <c r="AH137" s="56">
        <v>36.1</v>
      </c>
      <c r="AI137" s="64">
        <v>0.02</v>
      </c>
      <c r="AJ137" s="64">
        <v>0.09</v>
      </c>
      <c r="AK137" s="30">
        <v>9.9</v>
      </c>
      <c r="AL137" s="62">
        <v>0</v>
      </c>
      <c r="AM137" s="64">
        <v>0.39</v>
      </c>
      <c r="AN137" s="62">
        <v>29</v>
      </c>
      <c r="AO137" s="63">
        <v>90.9</v>
      </c>
      <c r="AP137" s="62">
        <v>79</v>
      </c>
      <c r="AQ137" s="63">
        <v>9.1</v>
      </c>
      <c r="AR137" s="62">
        <v>59</v>
      </c>
      <c r="AS137" s="64">
        <v>7.0000000000000007E-2</v>
      </c>
      <c r="AT137" s="30">
        <v>6.8</v>
      </c>
      <c r="AU137" s="64">
        <v>1.32</v>
      </c>
      <c r="AV137" s="28">
        <v>15</v>
      </c>
    </row>
    <row r="138" spans="1:49" ht="15" customHeight="1" x14ac:dyDescent="0.3">
      <c r="A138" s="318"/>
      <c r="B138" s="334" t="s">
        <v>36</v>
      </c>
      <c r="C138" s="328"/>
      <c r="D138" s="406">
        <f>C$135*AC138/AD$140</f>
        <v>6.9333333333333336</v>
      </c>
      <c r="E138" s="406">
        <f>C$135*AD138/AD$140</f>
        <v>6.9333333333333336</v>
      </c>
      <c r="F138" s="409">
        <f t="shared" ref="F138:W138" si="91">$C$135*AE$138/$AD$140</f>
        <v>0</v>
      </c>
      <c r="G138" s="409">
        <f t="shared" si="91"/>
        <v>0</v>
      </c>
      <c r="H138" s="409">
        <f t="shared" si="91"/>
        <v>6.4</v>
      </c>
      <c r="I138" s="409">
        <f t="shared" si="91"/>
        <v>25.466666666666669</v>
      </c>
      <c r="J138" s="336">
        <f t="shared" si="91"/>
        <v>0</v>
      </c>
      <c r="K138" s="336">
        <f t="shared" si="91"/>
        <v>0</v>
      </c>
      <c r="L138" s="336">
        <f t="shared" si="91"/>
        <v>0</v>
      </c>
      <c r="M138" s="336">
        <f t="shared" si="91"/>
        <v>0</v>
      </c>
      <c r="N138" s="336">
        <f t="shared" si="91"/>
        <v>0</v>
      </c>
      <c r="O138" s="336">
        <f t="shared" si="91"/>
        <v>0</v>
      </c>
      <c r="P138" s="336">
        <f t="shared" si="91"/>
        <v>0.17333333333333334</v>
      </c>
      <c r="Q138" s="336">
        <f t="shared" si="91"/>
        <v>0.13333333333333333</v>
      </c>
      <c r="R138" s="336">
        <f t="shared" si="91"/>
        <v>0</v>
      </c>
      <c r="S138" s="336">
        <f t="shared" si="91"/>
        <v>0</v>
      </c>
      <c r="T138" s="336">
        <f t="shared" si="91"/>
        <v>1.3333333333333334E-2</v>
      </c>
      <c r="U138" s="336">
        <f t="shared" si="91"/>
        <v>0</v>
      </c>
      <c r="V138" s="336">
        <f t="shared" si="91"/>
        <v>0</v>
      </c>
      <c r="W138" s="336">
        <f t="shared" si="91"/>
        <v>0</v>
      </c>
      <c r="X138" s="392"/>
      <c r="Y138" s="392"/>
      <c r="AB138" s="86" t="s">
        <v>36</v>
      </c>
      <c r="AC138" s="56">
        <v>5.2</v>
      </c>
      <c r="AD138" s="56">
        <v>5.2</v>
      </c>
      <c r="AE138" s="57">
        <v>0</v>
      </c>
      <c r="AF138" s="57">
        <v>0</v>
      </c>
      <c r="AG138" s="56">
        <v>4.8</v>
      </c>
      <c r="AH138" s="56">
        <v>19.100000000000001</v>
      </c>
      <c r="AI138" s="62">
        <v>0</v>
      </c>
      <c r="AJ138" s="62">
        <v>0</v>
      </c>
      <c r="AK138" s="28">
        <v>0</v>
      </c>
      <c r="AL138" s="62">
        <v>0</v>
      </c>
      <c r="AM138" s="62">
        <v>0</v>
      </c>
      <c r="AN138" s="62">
        <v>0</v>
      </c>
      <c r="AO138" s="64">
        <v>0.13</v>
      </c>
      <c r="AP138" s="63">
        <v>0.1</v>
      </c>
      <c r="AQ138" s="62">
        <v>0</v>
      </c>
      <c r="AR138" s="62">
        <v>0</v>
      </c>
      <c r="AS138" s="64">
        <v>0.01</v>
      </c>
      <c r="AT138" s="28">
        <v>0</v>
      </c>
      <c r="AU138" s="62">
        <v>0</v>
      </c>
      <c r="AV138" s="28">
        <v>0</v>
      </c>
    </row>
    <row r="139" spans="1:49" x14ac:dyDescent="0.3">
      <c r="A139" s="318"/>
      <c r="B139" s="334" t="s">
        <v>39</v>
      </c>
      <c r="C139" s="328"/>
      <c r="D139" s="406">
        <f>C$135*AC139/AD$140</f>
        <v>106.66666666666667</v>
      </c>
      <c r="E139" s="406">
        <f>C$135*AD139/AD$140</f>
        <v>106.66666666666667</v>
      </c>
      <c r="F139" s="409">
        <f t="shared" ref="F139:W139" si="92">$C$135*AE$139/$AD$140</f>
        <v>0</v>
      </c>
      <c r="G139" s="409">
        <f t="shared" si="92"/>
        <v>0</v>
      </c>
      <c r="H139" s="409">
        <f t="shared" si="92"/>
        <v>0</v>
      </c>
      <c r="I139" s="409">
        <f t="shared" si="92"/>
        <v>0</v>
      </c>
      <c r="J139" s="336">
        <f t="shared" si="92"/>
        <v>0</v>
      </c>
      <c r="K139" s="336">
        <f t="shared" si="92"/>
        <v>0</v>
      </c>
      <c r="L139" s="336">
        <f t="shared" si="92"/>
        <v>0</v>
      </c>
      <c r="M139" s="336">
        <f t="shared" si="92"/>
        <v>0</v>
      </c>
      <c r="N139" s="336">
        <f t="shared" si="92"/>
        <v>0</v>
      </c>
      <c r="O139" s="336">
        <f t="shared" si="92"/>
        <v>0</v>
      </c>
      <c r="P139" s="336">
        <f t="shared" si="92"/>
        <v>0</v>
      </c>
      <c r="Q139" s="336">
        <f t="shared" si="92"/>
        <v>0</v>
      </c>
      <c r="R139" s="336">
        <f t="shared" si="92"/>
        <v>0</v>
      </c>
      <c r="S139" s="336">
        <f t="shared" si="92"/>
        <v>0</v>
      </c>
      <c r="T139" s="336">
        <f t="shared" si="92"/>
        <v>0</v>
      </c>
      <c r="U139" s="336">
        <f t="shared" si="92"/>
        <v>0</v>
      </c>
      <c r="V139" s="336">
        <f t="shared" si="92"/>
        <v>0</v>
      </c>
      <c r="W139" s="336">
        <f t="shared" si="92"/>
        <v>0</v>
      </c>
      <c r="X139" s="392"/>
      <c r="Y139" s="392"/>
      <c r="AB139" s="86" t="s">
        <v>39</v>
      </c>
      <c r="AC139" s="287">
        <v>80</v>
      </c>
      <c r="AD139" s="287">
        <v>80</v>
      </c>
      <c r="AE139" s="57">
        <v>0</v>
      </c>
      <c r="AF139" s="57">
        <v>0</v>
      </c>
      <c r="AG139" s="57">
        <v>0</v>
      </c>
      <c r="AH139" s="57">
        <v>0</v>
      </c>
      <c r="AI139" s="62">
        <v>0</v>
      </c>
      <c r="AJ139" s="62">
        <v>0</v>
      </c>
      <c r="AK139" s="28">
        <v>0</v>
      </c>
      <c r="AL139" s="62">
        <v>0</v>
      </c>
      <c r="AM139" s="62">
        <v>0</v>
      </c>
      <c r="AN139" s="62">
        <v>0</v>
      </c>
      <c r="AO139" s="62">
        <v>0</v>
      </c>
      <c r="AP139" s="62">
        <v>0</v>
      </c>
      <c r="AQ139" s="62">
        <v>0</v>
      </c>
      <c r="AR139" s="62">
        <v>0</v>
      </c>
      <c r="AS139" s="62">
        <v>0</v>
      </c>
      <c r="AT139" s="28">
        <v>0</v>
      </c>
      <c r="AU139" s="62">
        <v>0</v>
      </c>
      <c r="AV139" s="28">
        <v>0</v>
      </c>
    </row>
    <row r="140" spans="1:49" x14ac:dyDescent="0.3">
      <c r="A140" s="318"/>
      <c r="B140" s="69" t="s">
        <v>40</v>
      </c>
      <c r="C140" s="328"/>
      <c r="D140" s="406"/>
      <c r="E140" s="406"/>
      <c r="F140" s="409">
        <f>SUM(F136:F139)</f>
        <v>3.0666666666666664</v>
      </c>
      <c r="G140" s="409">
        <f t="shared" ref="G140:W140" si="93">SUM(G136:G139)</f>
        <v>2.5333333333333332</v>
      </c>
      <c r="H140" s="409">
        <f t="shared" si="93"/>
        <v>10.933333333333334</v>
      </c>
      <c r="I140" s="409">
        <f t="shared" si="93"/>
        <v>78.533333333333331</v>
      </c>
      <c r="J140" s="336">
        <f t="shared" si="93"/>
        <v>2.6666666666666668E-2</v>
      </c>
      <c r="K140" s="336">
        <f t="shared" si="93"/>
        <v>0.12</v>
      </c>
      <c r="L140" s="336">
        <f t="shared" si="93"/>
        <v>13.239999999999998</v>
      </c>
      <c r="M140" s="336">
        <f t="shared" si="93"/>
        <v>0</v>
      </c>
      <c r="N140" s="336">
        <f t="shared" si="93"/>
        <v>0.52</v>
      </c>
      <c r="O140" s="336">
        <f t="shared" si="93"/>
        <v>38.93333333333333</v>
      </c>
      <c r="P140" s="336">
        <f t="shared" si="93"/>
        <v>146.44000000000003</v>
      </c>
      <c r="Q140" s="336">
        <f t="shared" si="93"/>
        <v>107.73333333333333</v>
      </c>
      <c r="R140" s="336">
        <f t="shared" si="93"/>
        <v>19.600000000000001</v>
      </c>
      <c r="S140" s="336">
        <f t="shared" si="93"/>
        <v>90.13333333333334</v>
      </c>
      <c r="T140" s="336">
        <f t="shared" si="93"/>
        <v>0.49333333333333329</v>
      </c>
      <c r="U140" s="336">
        <f t="shared" si="93"/>
        <v>9.0666666666666664</v>
      </c>
      <c r="V140" s="336">
        <f t="shared" si="93"/>
        <v>1.76</v>
      </c>
      <c r="W140" s="336">
        <f t="shared" si="93"/>
        <v>20</v>
      </c>
      <c r="X140" s="392"/>
      <c r="Y140" s="392"/>
      <c r="AB140" s="87" t="s">
        <v>40</v>
      </c>
      <c r="AC140" s="59"/>
      <c r="AD140" s="60">
        <v>150</v>
      </c>
      <c r="AE140" s="61">
        <v>2.2999999999999998</v>
      </c>
      <c r="AF140" s="61">
        <v>1.9</v>
      </c>
      <c r="AG140" s="61">
        <v>8.1999999999999993</v>
      </c>
      <c r="AH140" s="61">
        <v>58.9</v>
      </c>
      <c r="AI140" s="65">
        <v>0.02</v>
      </c>
      <c r="AJ140" s="65">
        <v>0.09</v>
      </c>
      <c r="AK140" s="48">
        <v>9.93</v>
      </c>
      <c r="AL140" s="66">
        <v>0</v>
      </c>
      <c r="AM140" s="65">
        <v>0.39</v>
      </c>
      <c r="AN140" s="66">
        <v>29</v>
      </c>
      <c r="AO140" s="66">
        <v>110</v>
      </c>
      <c r="AP140" s="66">
        <v>81</v>
      </c>
      <c r="AQ140" s="66">
        <v>15</v>
      </c>
      <c r="AR140" s="66">
        <v>67</v>
      </c>
      <c r="AS140" s="65">
        <v>0.37</v>
      </c>
      <c r="AT140" s="47">
        <v>6.8</v>
      </c>
      <c r="AU140" s="65">
        <v>1.32</v>
      </c>
      <c r="AV140" s="32">
        <v>15</v>
      </c>
    </row>
    <row r="141" spans="1:49" x14ac:dyDescent="0.3">
      <c r="A141" s="318" t="s">
        <v>93</v>
      </c>
      <c r="B141" s="199"/>
      <c r="C141" s="328">
        <v>5</v>
      </c>
      <c r="D141" s="406"/>
      <c r="E141" s="406"/>
      <c r="F141" s="406"/>
      <c r="G141" s="406"/>
      <c r="H141" s="406"/>
      <c r="I141" s="406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  <c r="T141" s="199"/>
      <c r="U141" s="199"/>
      <c r="V141" s="199"/>
      <c r="W141" s="199"/>
      <c r="X141" s="392" t="s">
        <v>94</v>
      </c>
      <c r="Y141" s="392">
        <v>3</v>
      </c>
      <c r="AA141" s="17" t="s">
        <v>93</v>
      </c>
      <c r="AB141" s="17"/>
      <c r="AW141" t="s">
        <v>94</v>
      </c>
    </row>
    <row r="142" spans="1:49" ht="15" customHeight="1" x14ac:dyDescent="0.3">
      <c r="A142" s="318"/>
      <c r="B142" s="334" t="s">
        <v>37</v>
      </c>
      <c r="C142" s="332"/>
      <c r="D142" s="406">
        <f>C141*AC142/AD143</f>
        <v>5</v>
      </c>
      <c r="E142" s="406">
        <f>C141*AD142/AD143</f>
        <v>5</v>
      </c>
      <c r="F142" s="406">
        <f>C141*AE142/AD143</f>
        <v>0.05</v>
      </c>
      <c r="G142" s="406">
        <f>C141*AF142/AD143</f>
        <v>3.6</v>
      </c>
      <c r="H142" s="406">
        <f>C141*AG142/AD143</f>
        <v>0.05</v>
      </c>
      <c r="I142" s="406">
        <f>C141*AH142/AD143</f>
        <v>33.049999999999997</v>
      </c>
      <c r="J142" s="199">
        <f>C141*AI142/AD143</f>
        <v>0</v>
      </c>
      <c r="K142" s="199">
        <f>C141*AJ142/AD143</f>
        <v>0.01</v>
      </c>
      <c r="L142" s="199">
        <f>C141*AK142/AD143</f>
        <v>22.5</v>
      </c>
      <c r="M142" s="199">
        <f>C141*AL142/AD143</f>
        <v>7.0000000000000007E-2</v>
      </c>
      <c r="N142" s="199">
        <f>C141*AM142/AD143</f>
        <v>0</v>
      </c>
      <c r="O142" s="199">
        <f>C141*AN142/AD143</f>
        <v>0.8</v>
      </c>
      <c r="P142" s="199">
        <f>C141*AO142/AD143</f>
        <v>1.5</v>
      </c>
      <c r="Q142" s="199">
        <f>C141*AP142/AD143</f>
        <v>1.2</v>
      </c>
      <c r="R142" s="199">
        <f>C141*AQ142/AD143</f>
        <v>0</v>
      </c>
      <c r="S142" s="199">
        <f>C141*AR142/AD143</f>
        <v>1.5</v>
      </c>
      <c r="T142" s="199">
        <f>C141*AS142/AD143</f>
        <v>0.01</v>
      </c>
      <c r="U142" s="199">
        <f>C141*AT142/AD143</f>
        <v>0</v>
      </c>
      <c r="V142" s="199">
        <f>C141*AU142/AD143</f>
        <v>0.05</v>
      </c>
      <c r="W142" s="199">
        <f>C141*AV142/AD143</f>
        <v>0.1</v>
      </c>
      <c r="X142" s="392"/>
      <c r="Y142" s="392"/>
      <c r="AA142" s="17"/>
      <c r="AB142" s="70" t="s">
        <v>37</v>
      </c>
      <c r="AC142" s="58">
        <v>5</v>
      </c>
      <c r="AD142" s="57">
        <v>5</v>
      </c>
      <c r="AE142" s="71">
        <v>0.05</v>
      </c>
      <c r="AF142" s="56">
        <v>3.6</v>
      </c>
      <c r="AG142" s="71">
        <v>0.05</v>
      </c>
      <c r="AH142" s="71">
        <v>33.049999999999997</v>
      </c>
      <c r="AI142" s="57">
        <v>0</v>
      </c>
      <c r="AJ142" s="71">
        <v>0.01</v>
      </c>
      <c r="AK142" s="20">
        <v>22.5</v>
      </c>
      <c r="AL142" s="71">
        <v>7.0000000000000007E-2</v>
      </c>
      <c r="AM142" s="57">
        <v>0</v>
      </c>
      <c r="AN142" s="56">
        <v>0.8</v>
      </c>
      <c r="AO142" s="56">
        <v>1.5</v>
      </c>
      <c r="AP142" s="56">
        <v>1.2</v>
      </c>
      <c r="AQ142" s="57">
        <v>0</v>
      </c>
      <c r="AR142" s="56">
        <v>1.5</v>
      </c>
      <c r="AS142" s="71">
        <v>0.01</v>
      </c>
      <c r="AT142" s="19">
        <v>0</v>
      </c>
      <c r="AU142" s="71">
        <v>0.05</v>
      </c>
      <c r="AV142" s="20">
        <v>0.1</v>
      </c>
    </row>
    <row r="143" spans="1:49" x14ac:dyDescent="0.3">
      <c r="A143" s="318"/>
      <c r="B143" s="69" t="s">
        <v>40</v>
      </c>
      <c r="C143" s="96"/>
      <c r="D143" s="406"/>
      <c r="E143" s="406"/>
      <c r="F143" s="406">
        <f>SUM(F142)</f>
        <v>0.05</v>
      </c>
      <c r="G143" s="406">
        <f t="shared" ref="G143:W143" si="94">SUM(G142)</f>
        <v>3.6</v>
      </c>
      <c r="H143" s="406">
        <f t="shared" si="94"/>
        <v>0.05</v>
      </c>
      <c r="I143" s="406">
        <f t="shared" si="94"/>
        <v>33.049999999999997</v>
      </c>
      <c r="J143" s="199">
        <f t="shared" si="94"/>
        <v>0</v>
      </c>
      <c r="K143" s="199">
        <f t="shared" si="94"/>
        <v>0.01</v>
      </c>
      <c r="L143" s="199">
        <f t="shared" si="94"/>
        <v>22.5</v>
      </c>
      <c r="M143" s="199">
        <f t="shared" si="94"/>
        <v>7.0000000000000007E-2</v>
      </c>
      <c r="N143" s="199">
        <f t="shared" si="94"/>
        <v>0</v>
      </c>
      <c r="O143" s="199">
        <f t="shared" si="94"/>
        <v>0.8</v>
      </c>
      <c r="P143" s="199">
        <f t="shared" si="94"/>
        <v>1.5</v>
      </c>
      <c r="Q143" s="199">
        <f t="shared" si="94"/>
        <v>1.2</v>
      </c>
      <c r="R143" s="199">
        <f t="shared" si="94"/>
        <v>0</v>
      </c>
      <c r="S143" s="199">
        <f t="shared" si="94"/>
        <v>1.5</v>
      </c>
      <c r="T143" s="199">
        <f t="shared" si="94"/>
        <v>0.01</v>
      </c>
      <c r="U143" s="199">
        <f t="shared" si="94"/>
        <v>0</v>
      </c>
      <c r="V143" s="199">
        <f t="shared" si="94"/>
        <v>0.05</v>
      </c>
      <c r="W143" s="199">
        <f t="shared" si="94"/>
        <v>0.1</v>
      </c>
      <c r="X143" s="392"/>
      <c r="Y143" s="392"/>
      <c r="AB143" s="73" t="s">
        <v>40</v>
      </c>
      <c r="AC143" s="74"/>
      <c r="AD143" s="75">
        <v>5</v>
      </c>
      <c r="AE143" s="76">
        <v>0.05</v>
      </c>
      <c r="AF143" s="77">
        <v>3.6</v>
      </c>
      <c r="AG143" s="76">
        <v>0.05</v>
      </c>
      <c r="AH143" s="76">
        <v>33.049999999999997</v>
      </c>
      <c r="AI143" s="75">
        <v>0</v>
      </c>
      <c r="AJ143" s="76">
        <v>0.01</v>
      </c>
      <c r="AK143" s="78">
        <v>22.5</v>
      </c>
      <c r="AL143" s="76">
        <v>7.0000000000000007E-2</v>
      </c>
      <c r="AM143" s="75">
        <v>0</v>
      </c>
      <c r="AN143" s="77">
        <v>0.8</v>
      </c>
      <c r="AO143" s="77">
        <v>1.5</v>
      </c>
      <c r="AP143" s="77">
        <v>1.2</v>
      </c>
      <c r="AQ143" s="75">
        <v>0</v>
      </c>
      <c r="AR143" s="77">
        <v>1.5</v>
      </c>
      <c r="AS143" s="76">
        <v>0.01</v>
      </c>
      <c r="AT143" s="79">
        <v>0</v>
      </c>
      <c r="AU143" s="76">
        <v>0.05</v>
      </c>
      <c r="AV143" s="78">
        <v>0.1</v>
      </c>
    </row>
    <row r="144" spans="1:49" x14ac:dyDescent="0.3">
      <c r="A144" s="318" t="s">
        <v>130</v>
      </c>
      <c r="B144" s="69"/>
      <c r="C144" s="378">
        <v>20</v>
      </c>
      <c r="D144" s="206"/>
      <c r="E144" s="414"/>
      <c r="F144" s="205"/>
      <c r="G144" s="414"/>
      <c r="H144" s="414"/>
      <c r="I144" s="206"/>
      <c r="J144" s="379"/>
      <c r="K144" s="381"/>
      <c r="L144" s="379"/>
      <c r="M144" s="378"/>
      <c r="N144" s="380"/>
      <c r="O144" s="380"/>
      <c r="P144" s="380"/>
      <c r="Q144" s="378"/>
      <c r="R144" s="380"/>
      <c r="S144" s="379"/>
      <c r="T144" s="382"/>
      <c r="U144" s="379"/>
      <c r="V144" s="381"/>
      <c r="W144" s="199"/>
      <c r="X144" s="392" t="s">
        <v>131</v>
      </c>
      <c r="Y144" s="392">
        <v>18</v>
      </c>
      <c r="AA144" t="s">
        <v>130</v>
      </c>
      <c r="AB144" s="73"/>
      <c r="AC144" s="135"/>
      <c r="AD144" s="135"/>
      <c r="AE144" s="136"/>
      <c r="AF144" s="100"/>
      <c r="AG144" s="136"/>
      <c r="AH144" s="136"/>
      <c r="AI144" s="135"/>
      <c r="AJ144" s="136"/>
      <c r="AK144" s="137"/>
      <c r="AL144" s="136"/>
      <c r="AM144" s="135"/>
      <c r="AN144" s="100"/>
      <c r="AO144" s="100"/>
      <c r="AP144" s="100"/>
      <c r="AQ144" s="135"/>
      <c r="AR144" s="100"/>
      <c r="AS144" s="136"/>
      <c r="AT144" s="138"/>
      <c r="AU144" s="136"/>
      <c r="AV144" s="137"/>
      <c r="AW144" t="s">
        <v>131</v>
      </c>
    </row>
    <row r="145" spans="1:49" ht="15" customHeight="1" x14ac:dyDescent="0.3">
      <c r="A145" s="318"/>
      <c r="B145" s="334" t="s">
        <v>42</v>
      </c>
      <c r="C145" s="96"/>
      <c r="D145" s="406">
        <f>C144*AC145/AD146</f>
        <v>20.8</v>
      </c>
      <c r="E145" s="406">
        <f>C144*AD145/AD146</f>
        <v>20</v>
      </c>
      <c r="F145" s="406">
        <f>C144*AE145/AD146</f>
        <v>4.5999999999999996</v>
      </c>
      <c r="G145" s="406">
        <f>C144*AF145/AD146</f>
        <v>6</v>
      </c>
      <c r="H145" s="406">
        <f>C144*AG145/AD146</f>
        <v>0</v>
      </c>
      <c r="I145" s="406">
        <f>C144*AH145/AD146</f>
        <v>71.599999999999994</v>
      </c>
      <c r="J145" s="199">
        <f>C144*AI145/AD146</f>
        <v>0</v>
      </c>
      <c r="K145" s="199">
        <f>C144*AJ145/AD146</f>
        <v>0.06</v>
      </c>
      <c r="L145" s="199">
        <f>C144*AK145/AD146</f>
        <v>52</v>
      </c>
      <c r="M145" s="199">
        <f>C144*AL145/AD146</f>
        <v>0.2</v>
      </c>
      <c r="N145" s="199">
        <f>C144*AM145/AD146</f>
        <v>0.14000000000000001</v>
      </c>
      <c r="O145" s="199">
        <f>C144*AN145/AD146</f>
        <v>162</v>
      </c>
      <c r="P145" s="199">
        <f>C144*AO145/AD146</f>
        <v>17.600000000000001</v>
      </c>
      <c r="Q145" s="199">
        <f>C144*AP145/AD146</f>
        <v>176</v>
      </c>
      <c r="R145" s="199">
        <f>C144*AQ145/AD146</f>
        <v>7</v>
      </c>
      <c r="S145" s="199">
        <f>C144*AR145/AD146</f>
        <v>100</v>
      </c>
      <c r="T145" s="199">
        <f>C144*AS145/AD146</f>
        <v>0.2</v>
      </c>
      <c r="U145" s="199">
        <f>C144*AT145/AD146</f>
        <v>0</v>
      </c>
      <c r="V145" s="199">
        <f>C144*AU145/AD146</f>
        <v>2.9</v>
      </c>
      <c r="W145" s="199">
        <f>C144*AV145/AD146</f>
        <v>0</v>
      </c>
      <c r="X145" s="392"/>
      <c r="Y145" s="392"/>
      <c r="AB145" s="139" t="s">
        <v>42</v>
      </c>
      <c r="AC145" s="56">
        <v>10.4</v>
      </c>
      <c r="AD145" s="57">
        <v>10</v>
      </c>
      <c r="AE145" s="56">
        <v>2.2999999999999998</v>
      </c>
      <c r="AF145" s="57">
        <v>3</v>
      </c>
      <c r="AG145" s="57">
        <v>0</v>
      </c>
      <c r="AH145" s="56">
        <v>35.799999999999997</v>
      </c>
      <c r="AI145" s="57">
        <v>0</v>
      </c>
      <c r="AJ145" s="71">
        <v>0.03</v>
      </c>
      <c r="AK145" s="19">
        <v>26</v>
      </c>
      <c r="AL145" s="56">
        <v>0.1</v>
      </c>
      <c r="AM145" s="71">
        <v>7.0000000000000007E-2</v>
      </c>
      <c r="AN145" s="57">
        <v>81</v>
      </c>
      <c r="AO145" s="56">
        <v>8.8000000000000007</v>
      </c>
      <c r="AP145" s="57">
        <v>88</v>
      </c>
      <c r="AQ145" s="56">
        <v>3.5</v>
      </c>
      <c r="AR145" s="57">
        <v>50</v>
      </c>
      <c r="AS145" s="56">
        <v>0.1</v>
      </c>
      <c r="AT145" s="19">
        <v>0</v>
      </c>
      <c r="AU145" s="71">
        <v>1.45</v>
      </c>
      <c r="AV145" s="19">
        <v>0</v>
      </c>
    </row>
    <row r="146" spans="1:49" x14ac:dyDescent="0.3">
      <c r="A146" s="318"/>
      <c r="B146" s="69" t="s">
        <v>40</v>
      </c>
      <c r="C146" s="96"/>
      <c r="D146" s="406"/>
      <c r="E146" s="406"/>
      <c r="F146" s="406">
        <f>SUM(F145)</f>
        <v>4.5999999999999996</v>
      </c>
      <c r="G146" s="406">
        <f t="shared" ref="G146:W146" si="95">SUM(G145)</f>
        <v>6</v>
      </c>
      <c r="H146" s="406">
        <f t="shared" si="95"/>
        <v>0</v>
      </c>
      <c r="I146" s="406">
        <f t="shared" si="95"/>
        <v>71.599999999999994</v>
      </c>
      <c r="J146" s="199">
        <f t="shared" si="95"/>
        <v>0</v>
      </c>
      <c r="K146" s="199">
        <f t="shared" si="95"/>
        <v>0.06</v>
      </c>
      <c r="L146" s="199">
        <f t="shared" si="95"/>
        <v>52</v>
      </c>
      <c r="M146" s="199">
        <f t="shared" si="95"/>
        <v>0.2</v>
      </c>
      <c r="N146" s="199">
        <f t="shared" si="95"/>
        <v>0.14000000000000001</v>
      </c>
      <c r="O146" s="199">
        <f t="shared" si="95"/>
        <v>162</v>
      </c>
      <c r="P146" s="199">
        <f t="shared" si="95"/>
        <v>17.600000000000001</v>
      </c>
      <c r="Q146" s="199">
        <f t="shared" si="95"/>
        <v>176</v>
      </c>
      <c r="R146" s="199">
        <f t="shared" si="95"/>
        <v>7</v>
      </c>
      <c r="S146" s="199">
        <f t="shared" si="95"/>
        <v>100</v>
      </c>
      <c r="T146" s="199">
        <f t="shared" si="95"/>
        <v>0.2</v>
      </c>
      <c r="U146" s="199">
        <f t="shared" si="95"/>
        <v>0</v>
      </c>
      <c r="V146" s="199">
        <f t="shared" si="95"/>
        <v>2.9</v>
      </c>
      <c r="W146" s="199">
        <f t="shared" si="95"/>
        <v>0</v>
      </c>
      <c r="X146" s="392"/>
      <c r="Y146" s="392"/>
      <c r="AB146" s="73" t="s">
        <v>132</v>
      </c>
      <c r="AC146" s="135"/>
      <c r="AD146" s="135">
        <v>10</v>
      </c>
      <c r="AE146" s="136">
        <f>SUM(AE145)</f>
        <v>2.2999999999999998</v>
      </c>
      <c r="AF146" s="136">
        <f t="shared" ref="AF146:AV146" si="96">SUM(AF145)</f>
        <v>3</v>
      </c>
      <c r="AG146" s="136">
        <f t="shared" si="96"/>
        <v>0</v>
      </c>
      <c r="AH146" s="136">
        <f t="shared" si="96"/>
        <v>35.799999999999997</v>
      </c>
      <c r="AI146" s="136">
        <f t="shared" si="96"/>
        <v>0</v>
      </c>
      <c r="AJ146" s="136">
        <f t="shared" si="96"/>
        <v>0.03</v>
      </c>
      <c r="AK146" s="136">
        <f t="shared" si="96"/>
        <v>26</v>
      </c>
      <c r="AL146" s="136">
        <f t="shared" si="96"/>
        <v>0.1</v>
      </c>
      <c r="AM146" s="136">
        <f t="shared" si="96"/>
        <v>7.0000000000000007E-2</v>
      </c>
      <c r="AN146" s="136">
        <f t="shared" si="96"/>
        <v>81</v>
      </c>
      <c r="AO146" s="136">
        <f t="shared" si="96"/>
        <v>8.8000000000000007</v>
      </c>
      <c r="AP146" s="136">
        <f t="shared" si="96"/>
        <v>88</v>
      </c>
      <c r="AQ146" s="136">
        <f t="shared" si="96"/>
        <v>3.5</v>
      </c>
      <c r="AR146" s="136">
        <f t="shared" si="96"/>
        <v>50</v>
      </c>
      <c r="AS146" s="136">
        <f t="shared" si="96"/>
        <v>0.1</v>
      </c>
      <c r="AT146" s="136">
        <f t="shared" si="96"/>
        <v>0</v>
      </c>
      <c r="AU146" s="136">
        <f t="shared" si="96"/>
        <v>1.45</v>
      </c>
      <c r="AV146" s="136">
        <f t="shared" si="96"/>
        <v>0</v>
      </c>
    </row>
    <row r="147" spans="1:49" x14ac:dyDescent="0.3">
      <c r="A147" s="318"/>
      <c r="B147" s="96"/>
      <c r="C147" s="96"/>
      <c r="D147" s="406"/>
      <c r="E147" s="406"/>
      <c r="F147" s="406"/>
      <c r="G147" s="406"/>
      <c r="H147" s="406"/>
      <c r="I147" s="406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  <c r="T147" s="199"/>
      <c r="U147" s="199"/>
      <c r="V147" s="199"/>
      <c r="W147" s="199"/>
      <c r="X147" s="392"/>
      <c r="Y147" s="392"/>
      <c r="AB147" s="73"/>
      <c r="AC147" s="135"/>
      <c r="AD147" s="135"/>
      <c r="AE147" s="136"/>
      <c r="AF147" s="100"/>
      <c r="AG147" s="136"/>
      <c r="AH147" s="136"/>
      <c r="AI147" s="135"/>
      <c r="AJ147" s="136"/>
      <c r="AK147" s="137"/>
      <c r="AL147" s="136"/>
      <c r="AM147" s="135"/>
      <c r="AN147" s="100"/>
      <c r="AO147" s="100"/>
      <c r="AP147" s="100"/>
      <c r="AQ147" s="135"/>
      <c r="AR147" s="100"/>
      <c r="AS147" s="136"/>
      <c r="AT147" s="138"/>
      <c r="AU147" s="136"/>
      <c r="AV147" s="137"/>
    </row>
    <row r="148" spans="1:49" x14ac:dyDescent="0.3">
      <c r="A148" s="318" t="s">
        <v>95</v>
      </c>
      <c r="B148" s="199"/>
      <c r="C148" s="328">
        <v>40</v>
      </c>
      <c r="D148" s="406"/>
      <c r="E148" s="406"/>
      <c r="F148" s="406"/>
      <c r="G148" s="406"/>
      <c r="H148" s="406"/>
      <c r="I148" s="406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  <c r="T148" s="199"/>
      <c r="U148" s="199"/>
      <c r="V148" s="199"/>
      <c r="W148" s="199"/>
      <c r="X148" s="392" t="s">
        <v>96</v>
      </c>
      <c r="Y148" s="392">
        <v>4</v>
      </c>
      <c r="AA148" s="17" t="s">
        <v>95</v>
      </c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t="s">
        <v>96</v>
      </c>
    </row>
    <row r="149" spans="1:49" x14ac:dyDescent="0.3">
      <c r="A149" s="318"/>
      <c r="B149" s="199" t="s">
        <v>95</v>
      </c>
      <c r="C149" s="328"/>
      <c r="D149" s="406">
        <f>C148*AC149/AD150</f>
        <v>40</v>
      </c>
      <c r="E149" s="406">
        <f>C148*AD149/AD150</f>
        <v>40</v>
      </c>
      <c r="F149" s="406">
        <f>C148*AE149/AD150</f>
        <v>3</v>
      </c>
      <c r="G149" s="406">
        <f>C148*AF149/AD150</f>
        <v>0.4</v>
      </c>
      <c r="H149" s="406">
        <f>C148*AG149/AD150</f>
        <v>20</v>
      </c>
      <c r="I149" s="406">
        <f>C148*AH149/AD150</f>
        <v>96</v>
      </c>
      <c r="J149" s="199">
        <f>C148*AI149/AD150</f>
        <v>0</v>
      </c>
      <c r="K149" s="199">
        <f>C148*AJ149/AD150</f>
        <v>0</v>
      </c>
      <c r="L149" s="199">
        <f>C148*AK149/AD150</f>
        <v>0</v>
      </c>
      <c r="M149" s="199">
        <f>C148*AL149/AD150</f>
        <v>0</v>
      </c>
      <c r="N149" s="199">
        <f>C148*AM149/AD150</f>
        <v>0</v>
      </c>
      <c r="O149" s="199">
        <f>C148*AN149/AD150</f>
        <v>0</v>
      </c>
      <c r="P149" s="199">
        <f>C148*AO149/AD150</f>
        <v>0</v>
      </c>
      <c r="Q149" s="199">
        <f>C148*AP149/AD150</f>
        <v>0</v>
      </c>
      <c r="R149" s="199">
        <f>C148*AQ149/AD150</f>
        <v>0</v>
      </c>
      <c r="S149" s="199">
        <f>C148*AR149/AD150</f>
        <v>0</v>
      </c>
      <c r="T149" s="199">
        <f>C148*AS149/AD150</f>
        <v>0</v>
      </c>
      <c r="U149" s="199">
        <f>C148*AT149/AD150</f>
        <v>0</v>
      </c>
      <c r="V149" s="199">
        <f>C148*AU149/AD150</f>
        <v>0</v>
      </c>
      <c r="W149" s="199">
        <f>C148*AV149/AD150</f>
        <v>0</v>
      </c>
      <c r="X149" s="392"/>
      <c r="Y149" s="392"/>
      <c r="AA149" s="17"/>
      <c r="AB149" s="17" t="s">
        <v>95</v>
      </c>
      <c r="AC149" s="17">
        <v>100</v>
      </c>
      <c r="AD149" s="17">
        <v>100</v>
      </c>
      <c r="AE149" s="17">
        <v>7.5</v>
      </c>
      <c r="AF149" s="17">
        <v>1</v>
      </c>
      <c r="AG149" s="17">
        <v>50</v>
      </c>
      <c r="AH149" s="17">
        <v>240</v>
      </c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</row>
    <row r="150" spans="1:49" x14ac:dyDescent="0.3">
      <c r="A150" s="318"/>
      <c r="B150" s="69" t="s">
        <v>40</v>
      </c>
      <c r="C150" s="96"/>
      <c r="D150" s="406"/>
      <c r="E150" s="406"/>
      <c r="F150" s="406">
        <f>SUM(F149)</f>
        <v>3</v>
      </c>
      <c r="G150" s="406">
        <f t="shared" ref="G150:W150" si="97">SUM(G149)</f>
        <v>0.4</v>
      </c>
      <c r="H150" s="406">
        <f t="shared" si="97"/>
        <v>20</v>
      </c>
      <c r="I150" s="406">
        <f t="shared" si="97"/>
        <v>96</v>
      </c>
      <c r="J150" s="199">
        <f t="shared" si="97"/>
        <v>0</v>
      </c>
      <c r="K150" s="199">
        <f t="shared" si="97"/>
        <v>0</v>
      </c>
      <c r="L150" s="199">
        <f t="shared" si="97"/>
        <v>0</v>
      </c>
      <c r="M150" s="199">
        <f t="shared" si="97"/>
        <v>0</v>
      </c>
      <c r="N150" s="199">
        <f t="shared" si="97"/>
        <v>0</v>
      </c>
      <c r="O150" s="199">
        <f t="shared" si="97"/>
        <v>0</v>
      </c>
      <c r="P150" s="199">
        <f t="shared" si="97"/>
        <v>0</v>
      </c>
      <c r="Q150" s="199">
        <f t="shared" si="97"/>
        <v>0</v>
      </c>
      <c r="R150" s="199">
        <f t="shared" si="97"/>
        <v>0</v>
      </c>
      <c r="S150" s="199">
        <f t="shared" si="97"/>
        <v>0</v>
      </c>
      <c r="T150" s="199">
        <f t="shared" si="97"/>
        <v>0</v>
      </c>
      <c r="U150" s="199">
        <f t="shared" si="97"/>
        <v>0</v>
      </c>
      <c r="V150" s="199">
        <f t="shared" si="97"/>
        <v>0</v>
      </c>
      <c r="W150" s="199">
        <f t="shared" si="97"/>
        <v>0</v>
      </c>
      <c r="X150" s="392"/>
      <c r="Y150" s="392"/>
      <c r="AA150" s="17"/>
      <c r="AB150" s="69" t="s">
        <v>40</v>
      </c>
      <c r="AC150" s="17"/>
      <c r="AD150" s="17">
        <v>100</v>
      </c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</row>
    <row r="151" spans="1:49" x14ac:dyDescent="0.3">
      <c r="A151" s="318"/>
      <c r="B151" s="69"/>
      <c r="C151" s="96"/>
      <c r="D151" s="406"/>
      <c r="E151" s="406"/>
      <c r="F151" s="406"/>
      <c r="G151" s="406"/>
      <c r="H151" s="406"/>
      <c r="I151" s="406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  <c r="T151" s="199"/>
      <c r="U151" s="199"/>
      <c r="V151" s="199"/>
      <c r="W151" s="199"/>
      <c r="X151" s="392"/>
      <c r="Y151" s="392"/>
      <c r="AA151" s="17"/>
      <c r="AB151" s="69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</row>
    <row r="152" spans="1:49" ht="18" x14ac:dyDescent="0.35">
      <c r="A152" s="319" t="s">
        <v>115</v>
      </c>
      <c r="B152" s="207"/>
      <c r="C152" s="338">
        <f>SUM(C127:C151)</f>
        <v>465</v>
      </c>
      <c r="D152" s="410">
        <f t="shared" ref="D152:E152" si="98">SUM(D127:D151)</f>
        <v>514.93333333333339</v>
      </c>
      <c r="E152" s="410">
        <f t="shared" si="98"/>
        <v>514.13333333333333</v>
      </c>
      <c r="F152" s="412">
        <f>SUM(F134+F140+F146+F150)</f>
        <v>15.566666666666666</v>
      </c>
      <c r="G152" s="412">
        <f t="shared" ref="G152:W152" si="99">SUM(G134+G140+G146+G150)</f>
        <v>13.433333333333334</v>
      </c>
      <c r="H152" s="412">
        <f t="shared" si="99"/>
        <v>43.193333333333328</v>
      </c>
      <c r="I152" s="412">
        <f t="shared" si="99"/>
        <v>379.61333333333334</v>
      </c>
      <c r="J152" s="340">
        <f t="shared" si="99"/>
        <v>7.6666666666666675E-2</v>
      </c>
      <c r="K152" s="340">
        <f t="shared" si="99"/>
        <v>0.35600000000000004</v>
      </c>
      <c r="L152" s="340">
        <f t="shared" si="99"/>
        <v>89.12</v>
      </c>
      <c r="M152" s="340">
        <f t="shared" si="99"/>
        <v>0.22600000000000001</v>
      </c>
      <c r="N152" s="340">
        <f t="shared" si="99"/>
        <v>1.3879999999999999</v>
      </c>
      <c r="O152" s="340">
        <f t="shared" si="99"/>
        <v>314.63333333333333</v>
      </c>
      <c r="P152" s="340">
        <f t="shared" si="99"/>
        <v>347.40000000000003</v>
      </c>
      <c r="Q152" s="340">
        <f t="shared" si="99"/>
        <v>433.73333333333335</v>
      </c>
      <c r="R152" s="340">
        <f t="shared" si="99"/>
        <v>50.64</v>
      </c>
      <c r="S152" s="340">
        <f t="shared" si="99"/>
        <v>320.67333333333335</v>
      </c>
      <c r="T152" s="340">
        <f t="shared" si="99"/>
        <v>0.96533333333333338</v>
      </c>
      <c r="U152" s="340">
        <f t="shared" si="99"/>
        <v>29.886666666666667</v>
      </c>
      <c r="V152" s="340">
        <f t="shared" si="99"/>
        <v>9.2579999999999991</v>
      </c>
      <c r="W152" s="340">
        <f t="shared" si="99"/>
        <v>56.06</v>
      </c>
      <c r="X152" s="392"/>
      <c r="Y152" s="392"/>
    </row>
    <row r="153" spans="1:49" x14ac:dyDescent="0.3">
      <c r="A153" s="318" t="s">
        <v>111</v>
      </c>
      <c r="B153" s="96"/>
      <c r="C153" s="96">
        <v>120</v>
      </c>
      <c r="D153" s="406"/>
      <c r="E153" s="406"/>
      <c r="F153" s="406"/>
      <c r="G153" s="406"/>
      <c r="H153" s="406"/>
      <c r="I153" s="406"/>
      <c r="J153" s="199"/>
      <c r="K153" s="199"/>
      <c r="L153" s="199"/>
      <c r="M153" s="199"/>
      <c r="N153" s="199"/>
      <c r="O153" s="199"/>
      <c r="P153" s="199"/>
      <c r="Q153" s="199"/>
      <c r="R153" s="199"/>
      <c r="S153" s="199"/>
      <c r="T153" s="199"/>
      <c r="U153" s="199"/>
      <c r="V153" s="199"/>
      <c r="W153" s="199"/>
      <c r="X153" s="392"/>
      <c r="Y153" s="392"/>
      <c r="AA153" s="17"/>
      <c r="AB153" s="96"/>
      <c r="AC153" s="96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t="s">
        <v>96</v>
      </c>
    </row>
    <row r="154" spans="1:49" s="201" customFormat="1" x14ac:dyDescent="0.3">
      <c r="A154" s="363"/>
      <c r="B154" s="96" t="s">
        <v>135</v>
      </c>
      <c r="C154" s="96"/>
      <c r="D154" s="406">
        <f>C153*AC154/AD155</f>
        <v>146.4</v>
      </c>
      <c r="E154" s="406">
        <f>C153*AD154/AD155</f>
        <v>120</v>
      </c>
      <c r="F154" s="406">
        <f>C153*AE154/AD155</f>
        <v>1.8</v>
      </c>
      <c r="G154" s="406">
        <f>C153*AF154/AD155</f>
        <v>0</v>
      </c>
      <c r="H154" s="406">
        <f>C153*AG154/AD155</f>
        <v>26.88</v>
      </c>
      <c r="I154" s="406">
        <f>C153*AH154/AD155</f>
        <v>114.72</v>
      </c>
      <c r="J154" s="199">
        <f>C153*AI154/AD155</f>
        <v>0</v>
      </c>
      <c r="K154" s="199">
        <f>C153*AJ154/AD155</f>
        <v>0</v>
      </c>
      <c r="L154" s="199">
        <f>C153*AK154/AD155</f>
        <v>0</v>
      </c>
      <c r="M154" s="199">
        <f>C153*AL154/AD155</f>
        <v>0</v>
      </c>
      <c r="N154" s="199">
        <f>C153*AM154/AD155</f>
        <v>0</v>
      </c>
      <c r="O154" s="199">
        <f>C153*AN154/AD155</f>
        <v>0</v>
      </c>
      <c r="P154" s="199">
        <f>C153*AO154/AD155</f>
        <v>0</v>
      </c>
      <c r="Q154" s="199">
        <f>C153*AP154/AD155</f>
        <v>0</v>
      </c>
      <c r="R154" s="199">
        <f>C153*AQ154/AD155</f>
        <v>0</v>
      </c>
      <c r="S154" s="199">
        <f>C153*AR154/AD155</f>
        <v>0</v>
      </c>
      <c r="T154" s="199">
        <f>C153*AS154/AD155</f>
        <v>0</v>
      </c>
      <c r="U154" s="199">
        <f>C153*AT154/AD155</f>
        <v>0</v>
      </c>
      <c r="V154" s="199">
        <f>C153*AU154/AD155</f>
        <v>0</v>
      </c>
      <c r="W154" s="199">
        <f>C153*AV154/AD155</f>
        <v>0</v>
      </c>
      <c r="X154" s="392" t="s">
        <v>114</v>
      </c>
      <c r="Y154" s="392">
        <v>19</v>
      </c>
      <c r="AA154" s="199"/>
      <c r="AB154" s="200" t="s">
        <v>135</v>
      </c>
      <c r="AC154" s="200">
        <v>122</v>
      </c>
      <c r="AD154" s="199">
        <v>100</v>
      </c>
      <c r="AE154" s="202">
        <v>1.5</v>
      </c>
      <c r="AF154" s="203">
        <v>0</v>
      </c>
      <c r="AG154" s="203">
        <v>22.4</v>
      </c>
      <c r="AH154" s="204">
        <v>95.6</v>
      </c>
      <c r="AI154" s="205"/>
      <c r="AJ154" s="205"/>
      <c r="AK154" s="205"/>
      <c r="AL154" s="205"/>
      <c r="AM154" s="205"/>
      <c r="AN154" s="205"/>
      <c r="AO154" s="199"/>
      <c r="AP154" s="199"/>
      <c r="AQ154" s="199"/>
      <c r="AR154" s="199"/>
      <c r="AS154" s="199"/>
      <c r="AT154" s="199"/>
      <c r="AU154" s="199"/>
      <c r="AV154" s="199"/>
    </row>
    <row r="155" spans="1:49" s="201" customFormat="1" x14ac:dyDescent="0.3">
      <c r="A155" s="318"/>
      <c r="B155" s="96"/>
      <c r="C155" s="96">
        <v>17</v>
      </c>
      <c r="D155" s="406"/>
      <c r="E155" s="406"/>
      <c r="F155" s="406"/>
      <c r="G155" s="406"/>
      <c r="H155" s="406"/>
      <c r="I155" s="406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  <c r="T155" s="199"/>
      <c r="U155" s="199"/>
      <c r="V155" s="199"/>
      <c r="W155" s="199"/>
      <c r="X155" s="392"/>
      <c r="Y155" s="392"/>
      <c r="AA155" s="199"/>
      <c r="AB155" s="156" t="s">
        <v>40</v>
      </c>
      <c r="AC155" s="200"/>
      <c r="AD155" s="199">
        <v>100</v>
      </c>
      <c r="AE155" s="199"/>
      <c r="AF155" s="199"/>
      <c r="AG155" s="199"/>
      <c r="AH155" s="199"/>
      <c r="AI155" s="199"/>
      <c r="AJ155" s="199"/>
      <c r="AK155" s="199"/>
      <c r="AL155" s="199"/>
      <c r="AM155" s="199"/>
      <c r="AN155" s="199"/>
      <c r="AO155" s="199"/>
      <c r="AP155" s="199"/>
      <c r="AQ155" s="199"/>
      <c r="AR155" s="199"/>
      <c r="AS155" s="199"/>
      <c r="AT155" s="199"/>
      <c r="AU155" s="199"/>
      <c r="AV155" s="199"/>
      <c r="AW155" s="201" t="s">
        <v>114</v>
      </c>
    </row>
    <row r="156" spans="1:49" s="143" customFormat="1" x14ac:dyDescent="0.3">
      <c r="A156" s="318"/>
      <c r="B156" s="96" t="s">
        <v>113</v>
      </c>
      <c r="C156" s="96"/>
      <c r="D156" s="406">
        <f>C155*AC156/AD157</f>
        <v>17</v>
      </c>
      <c r="E156" s="406">
        <f>C155*AD156/AD157</f>
        <v>17</v>
      </c>
      <c r="F156" s="406">
        <f>C155*AE156/AD157</f>
        <v>1.2749999999999999</v>
      </c>
      <c r="G156" s="406">
        <f>C155*AF156/AD157</f>
        <v>1.7</v>
      </c>
      <c r="H156" s="406">
        <f>C155*AG156/AD157</f>
        <v>12.665000000000001</v>
      </c>
      <c r="I156" s="406">
        <f>C155*AH156/AD157</f>
        <v>70.72</v>
      </c>
      <c r="J156" s="199">
        <f>C155*AI156/AD157</f>
        <v>0</v>
      </c>
      <c r="K156" s="199">
        <f>C155*AJ156/AD157</f>
        <v>0</v>
      </c>
      <c r="L156" s="199">
        <f>C155*AK156/AD157</f>
        <v>0</v>
      </c>
      <c r="M156" s="199">
        <f>C155*AL156/AD157</f>
        <v>0</v>
      </c>
      <c r="N156" s="199">
        <f>C155*AM156/AD157</f>
        <v>0</v>
      </c>
      <c r="O156" s="199">
        <f>C155*AN156/AD157</f>
        <v>0</v>
      </c>
      <c r="P156" s="199">
        <f>C155*AO156/AD157</f>
        <v>0</v>
      </c>
      <c r="Q156" s="199">
        <f>C155*AP156/AD157</f>
        <v>0</v>
      </c>
      <c r="R156" s="199">
        <f>C155*AQ156/AD157</f>
        <v>0</v>
      </c>
      <c r="S156" s="199">
        <f>C155*AR156/AD157</f>
        <v>0</v>
      </c>
      <c r="T156" s="199">
        <f>C155*AS156/AD157</f>
        <v>0</v>
      </c>
      <c r="U156" s="199">
        <f>C155*AT156/AD157</f>
        <v>0</v>
      </c>
      <c r="V156" s="199">
        <f>C155*AU156/AD157</f>
        <v>0</v>
      </c>
      <c r="W156" s="199">
        <f>C155*AV156/AD157</f>
        <v>0</v>
      </c>
      <c r="X156" s="392" t="s">
        <v>114</v>
      </c>
      <c r="Y156" s="392">
        <v>6</v>
      </c>
      <c r="AA156" s="141"/>
      <c r="AB156" s="142" t="s">
        <v>113</v>
      </c>
      <c r="AC156" s="142">
        <v>20</v>
      </c>
      <c r="AD156" s="141">
        <v>20</v>
      </c>
      <c r="AE156" s="144">
        <v>1.5</v>
      </c>
      <c r="AF156" s="145">
        <v>2</v>
      </c>
      <c r="AG156" s="144">
        <v>14.9</v>
      </c>
      <c r="AH156" s="144">
        <v>83.2</v>
      </c>
      <c r="AI156" s="141"/>
      <c r="AJ156" s="141"/>
      <c r="AK156" s="141"/>
      <c r="AL156" s="141"/>
      <c r="AM156" s="141"/>
      <c r="AN156" s="141"/>
      <c r="AO156" s="141"/>
      <c r="AP156" s="141"/>
      <c r="AQ156" s="141"/>
      <c r="AR156" s="141"/>
      <c r="AS156" s="141"/>
      <c r="AT156" s="141"/>
      <c r="AU156" s="141"/>
      <c r="AV156" s="141"/>
    </row>
    <row r="157" spans="1:49" s="143" customFormat="1" ht="18" x14ac:dyDescent="0.35">
      <c r="A157" s="319" t="s">
        <v>152</v>
      </c>
      <c r="B157" s="216"/>
      <c r="C157" s="216">
        <f>SUM(C153:C156)</f>
        <v>137</v>
      </c>
      <c r="D157" s="408">
        <f t="shared" ref="D157:E157" si="100">SUM(D153:D156)</f>
        <v>163.4</v>
      </c>
      <c r="E157" s="408">
        <f t="shared" si="100"/>
        <v>137</v>
      </c>
      <c r="F157" s="415">
        <f>SUM(F154:F156)</f>
        <v>3.0750000000000002</v>
      </c>
      <c r="G157" s="415">
        <f t="shared" ref="G157:W157" si="101">SUM(G154:G156)</f>
        <v>1.7</v>
      </c>
      <c r="H157" s="415">
        <f t="shared" si="101"/>
        <v>39.545000000000002</v>
      </c>
      <c r="I157" s="415">
        <f t="shared" si="101"/>
        <v>185.44</v>
      </c>
      <c r="J157" s="207">
        <f t="shared" si="101"/>
        <v>0</v>
      </c>
      <c r="K157" s="207">
        <f t="shared" si="101"/>
        <v>0</v>
      </c>
      <c r="L157" s="207">
        <f t="shared" si="101"/>
        <v>0</v>
      </c>
      <c r="M157" s="207">
        <f t="shared" si="101"/>
        <v>0</v>
      </c>
      <c r="N157" s="207">
        <f t="shared" si="101"/>
        <v>0</v>
      </c>
      <c r="O157" s="207">
        <f t="shared" si="101"/>
        <v>0</v>
      </c>
      <c r="P157" s="207">
        <f t="shared" si="101"/>
        <v>0</v>
      </c>
      <c r="Q157" s="207">
        <f t="shared" si="101"/>
        <v>0</v>
      </c>
      <c r="R157" s="207">
        <f t="shared" si="101"/>
        <v>0</v>
      </c>
      <c r="S157" s="207">
        <f t="shared" si="101"/>
        <v>0</v>
      </c>
      <c r="T157" s="207">
        <f t="shared" si="101"/>
        <v>0</v>
      </c>
      <c r="U157" s="207">
        <f t="shared" si="101"/>
        <v>0</v>
      </c>
      <c r="V157" s="207">
        <f t="shared" si="101"/>
        <v>0</v>
      </c>
      <c r="W157" s="207">
        <f t="shared" si="101"/>
        <v>0</v>
      </c>
      <c r="X157" s="392"/>
      <c r="Y157" s="392"/>
      <c r="AA157" s="141"/>
      <c r="AB157" s="142"/>
      <c r="AC157" s="142"/>
      <c r="AD157" s="141">
        <v>20</v>
      </c>
      <c r="AE157" s="144">
        <f>SUM(AE156)</f>
        <v>1.5</v>
      </c>
      <c r="AF157" s="144">
        <f t="shared" ref="AF157:AV157" si="102">SUM(AF156)</f>
        <v>2</v>
      </c>
      <c r="AG157" s="144">
        <f t="shared" si="102"/>
        <v>14.9</v>
      </c>
      <c r="AH157" s="144">
        <f t="shared" si="102"/>
        <v>83.2</v>
      </c>
      <c r="AI157" s="144">
        <f t="shared" si="102"/>
        <v>0</v>
      </c>
      <c r="AJ157" s="144">
        <f t="shared" si="102"/>
        <v>0</v>
      </c>
      <c r="AK157" s="144">
        <f t="shared" si="102"/>
        <v>0</v>
      </c>
      <c r="AL157" s="144">
        <f t="shared" si="102"/>
        <v>0</v>
      </c>
      <c r="AM157" s="144">
        <f t="shared" si="102"/>
        <v>0</v>
      </c>
      <c r="AN157" s="144">
        <f t="shared" si="102"/>
        <v>0</v>
      </c>
      <c r="AO157" s="144">
        <f t="shared" si="102"/>
        <v>0</v>
      </c>
      <c r="AP157" s="144">
        <f t="shared" si="102"/>
        <v>0</v>
      </c>
      <c r="AQ157" s="144">
        <f t="shared" si="102"/>
        <v>0</v>
      </c>
      <c r="AR157" s="144">
        <f t="shared" si="102"/>
        <v>0</v>
      </c>
      <c r="AS157" s="144">
        <f t="shared" si="102"/>
        <v>0</v>
      </c>
      <c r="AT157" s="144">
        <f t="shared" si="102"/>
        <v>0</v>
      </c>
      <c r="AU157" s="144">
        <f t="shared" si="102"/>
        <v>0</v>
      </c>
      <c r="AV157" s="144">
        <f t="shared" si="102"/>
        <v>0</v>
      </c>
    </row>
    <row r="158" spans="1:49" x14ac:dyDescent="0.3">
      <c r="A158" s="318" t="s">
        <v>134</v>
      </c>
      <c r="B158" s="199"/>
      <c r="C158" s="328"/>
      <c r="D158" s="406"/>
      <c r="E158" s="406"/>
      <c r="F158" s="406"/>
      <c r="G158" s="406"/>
      <c r="H158" s="406"/>
      <c r="I158" s="406"/>
      <c r="J158" s="199"/>
      <c r="K158" s="199"/>
      <c r="L158" s="199"/>
      <c r="M158" s="199"/>
      <c r="N158" s="199"/>
      <c r="O158" s="199"/>
      <c r="P158" s="199"/>
      <c r="Q158" s="199"/>
      <c r="R158" s="199"/>
      <c r="S158" s="199"/>
      <c r="T158" s="199"/>
      <c r="U158" s="199"/>
      <c r="V158" s="199"/>
      <c r="W158" s="199"/>
      <c r="X158" s="392"/>
      <c r="Y158" s="392"/>
    </row>
    <row r="159" spans="1:49" x14ac:dyDescent="0.3">
      <c r="A159" s="318" t="s">
        <v>136</v>
      </c>
      <c r="B159" s="199"/>
      <c r="C159" s="199">
        <v>200</v>
      </c>
      <c r="D159" s="406"/>
      <c r="E159" s="406"/>
      <c r="F159" s="406"/>
      <c r="G159" s="406"/>
      <c r="H159" s="406"/>
      <c r="I159" s="406"/>
      <c r="J159" s="199"/>
      <c r="K159" s="199"/>
      <c r="L159" s="199"/>
      <c r="M159" s="199"/>
      <c r="N159" s="199"/>
      <c r="O159" s="199"/>
      <c r="P159" s="199"/>
      <c r="Q159" s="199"/>
      <c r="R159" s="199"/>
      <c r="S159" s="199"/>
      <c r="T159" s="199"/>
      <c r="U159" s="199"/>
      <c r="V159" s="199"/>
      <c r="W159" s="199"/>
      <c r="X159" s="392" t="s">
        <v>137</v>
      </c>
      <c r="Y159" s="392">
        <v>20</v>
      </c>
      <c r="AA159" t="s">
        <v>136</v>
      </c>
      <c r="AW159" t="s">
        <v>137</v>
      </c>
    </row>
    <row r="160" spans="1:49" ht="15" customHeight="1" x14ac:dyDescent="0.3">
      <c r="A160" s="318"/>
      <c r="B160" s="334" t="s">
        <v>55</v>
      </c>
      <c r="C160" s="328"/>
      <c r="D160" s="406">
        <f>C$159*AC160/AD$170</f>
        <v>53.079999999999991</v>
      </c>
      <c r="E160" s="406">
        <f>C$159*AD160/AD$170</f>
        <v>39.020000000000003</v>
      </c>
      <c r="F160" s="409">
        <f>$C$159*AE$160/$AD$170</f>
        <v>0.74</v>
      </c>
      <c r="G160" s="409">
        <f t="shared" ref="G160:W160" si="103">$C$159*AF$160/$AD$170</f>
        <v>0.14000000000000001</v>
      </c>
      <c r="H160" s="409">
        <f t="shared" si="103"/>
        <v>5.78</v>
      </c>
      <c r="I160" s="409">
        <f t="shared" si="103"/>
        <v>27.32</v>
      </c>
      <c r="J160" s="336">
        <f t="shared" si="103"/>
        <v>3.4000000000000002E-2</v>
      </c>
      <c r="K160" s="336">
        <f t="shared" si="103"/>
        <v>2.1999999999999999E-2</v>
      </c>
      <c r="L160" s="336">
        <f t="shared" si="103"/>
        <v>0.70199999999999996</v>
      </c>
      <c r="M160" s="336">
        <f t="shared" si="103"/>
        <v>0</v>
      </c>
      <c r="N160" s="336">
        <f t="shared" si="103"/>
        <v>3.12</v>
      </c>
      <c r="O160" s="336">
        <f t="shared" si="103"/>
        <v>1.482</v>
      </c>
      <c r="P160" s="336">
        <f t="shared" si="103"/>
        <v>184</v>
      </c>
      <c r="Q160" s="336">
        <f t="shared" si="103"/>
        <v>3.4</v>
      </c>
      <c r="R160" s="336">
        <f t="shared" si="103"/>
        <v>7.8</v>
      </c>
      <c r="S160" s="336">
        <f t="shared" si="103"/>
        <v>19.600000000000001</v>
      </c>
      <c r="T160" s="336">
        <f t="shared" si="103"/>
        <v>0.30599999999999999</v>
      </c>
      <c r="U160" s="336">
        <f t="shared" si="103"/>
        <v>1.9600000000000002</v>
      </c>
      <c r="V160" s="336">
        <f t="shared" si="103"/>
        <v>9.1999999999999998E-2</v>
      </c>
      <c r="W160" s="336">
        <f t="shared" si="103"/>
        <v>11.8</v>
      </c>
      <c r="X160" s="392"/>
      <c r="Y160" s="392"/>
      <c r="AB160" s="86" t="s">
        <v>55</v>
      </c>
      <c r="AC160" s="56">
        <v>265.39999999999998</v>
      </c>
      <c r="AD160" s="56">
        <v>195.1</v>
      </c>
      <c r="AE160" s="56">
        <v>3.7</v>
      </c>
      <c r="AF160" s="56">
        <v>0.7</v>
      </c>
      <c r="AG160" s="56">
        <v>28.9</v>
      </c>
      <c r="AH160" s="56">
        <v>136.6</v>
      </c>
      <c r="AI160" s="64">
        <v>0.17</v>
      </c>
      <c r="AJ160" s="64">
        <v>0.11</v>
      </c>
      <c r="AK160" s="43">
        <v>3.51</v>
      </c>
      <c r="AL160" s="62">
        <v>0</v>
      </c>
      <c r="AM160" s="63">
        <v>15.6</v>
      </c>
      <c r="AN160" s="64">
        <v>7.41</v>
      </c>
      <c r="AO160" s="62">
        <v>920</v>
      </c>
      <c r="AP160" s="62">
        <v>17</v>
      </c>
      <c r="AQ160" s="62">
        <v>39</v>
      </c>
      <c r="AR160" s="62">
        <v>98</v>
      </c>
      <c r="AS160" s="64">
        <v>1.53</v>
      </c>
      <c r="AT160" s="30">
        <v>9.8000000000000007</v>
      </c>
      <c r="AU160" s="64">
        <v>0.46</v>
      </c>
      <c r="AV160" s="28">
        <v>59</v>
      </c>
    </row>
    <row r="161" spans="1:49" ht="15" customHeight="1" x14ac:dyDescent="0.3">
      <c r="A161" s="318"/>
      <c r="B161" s="334" t="s">
        <v>53</v>
      </c>
      <c r="C161" s="328"/>
      <c r="D161" s="406">
        <f t="shared" ref="D161:D169" si="104">C$159*AC161/AD$170</f>
        <v>7.22</v>
      </c>
      <c r="E161" s="406">
        <f t="shared" ref="E161:E169" si="105">C$159*AD161/AD$170</f>
        <v>7.22</v>
      </c>
      <c r="F161" s="409">
        <f>$C$159*AE$161/$AD$170</f>
        <v>0.24</v>
      </c>
      <c r="G161" s="409">
        <f t="shared" ref="G161:W161" si="106">$C$159*AF$161/$AD$170</f>
        <v>0</v>
      </c>
      <c r="H161" s="409">
        <f t="shared" si="106"/>
        <v>0.78</v>
      </c>
      <c r="I161" s="409">
        <f t="shared" si="106"/>
        <v>4.0799999999999992</v>
      </c>
      <c r="J161" s="336">
        <f t="shared" si="106"/>
        <v>2E-3</v>
      </c>
      <c r="K161" s="336">
        <f t="shared" si="106"/>
        <v>2E-3</v>
      </c>
      <c r="L161" s="336">
        <f t="shared" si="106"/>
        <v>8.66</v>
      </c>
      <c r="M161" s="336">
        <f t="shared" si="106"/>
        <v>0</v>
      </c>
      <c r="N161" s="336">
        <f t="shared" si="106"/>
        <v>0.75</v>
      </c>
      <c r="O161" s="336">
        <f t="shared" si="106"/>
        <v>0.54800000000000004</v>
      </c>
      <c r="P161" s="336">
        <f t="shared" si="106"/>
        <v>40.200000000000003</v>
      </c>
      <c r="Q161" s="336">
        <f t="shared" si="106"/>
        <v>1.28</v>
      </c>
      <c r="R161" s="336">
        <f t="shared" si="106"/>
        <v>2.8</v>
      </c>
      <c r="S161" s="336">
        <f t="shared" si="106"/>
        <v>4.4000000000000004</v>
      </c>
      <c r="T161" s="336">
        <f t="shared" si="106"/>
        <v>0.126</v>
      </c>
      <c r="U161" s="336">
        <f t="shared" si="106"/>
        <v>0</v>
      </c>
      <c r="V161" s="336">
        <f t="shared" si="106"/>
        <v>4.3999999999999997E-2</v>
      </c>
      <c r="W161" s="336">
        <f t="shared" si="106"/>
        <v>0</v>
      </c>
      <c r="X161" s="392"/>
      <c r="Y161" s="392"/>
      <c r="AB161" s="86" t="s">
        <v>53</v>
      </c>
      <c r="AC161" s="56">
        <v>36.1</v>
      </c>
      <c r="AD161" s="56">
        <v>36.1</v>
      </c>
      <c r="AE161" s="56">
        <v>1.2</v>
      </c>
      <c r="AF161" s="57">
        <v>0</v>
      </c>
      <c r="AG161" s="56">
        <v>3.9</v>
      </c>
      <c r="AH161" s="56">
        <v>20.399999999999999</v>
      </c>
      <c r="AI161" s="64">
        <v>0.01</v>
      </c>
      <c r="AJ161" s="64">
        <v>0.01</v>
      </c>
      <c r="AK161" s="30">
        <v>43.3</v>
      </c>
      <c r="AL161" s="62">
        <v>0</v>
      </c>
      <c r="AM161" s="64">
        <v>3.75</v>
      </c>
      <c r="AN161" s="64">
        <v>2.74</v>
      </c>
      <c r="AO161" s="62">
        <v>201</v>
      </c>
      <c r="AP161" s="63">
        <v>6.4</v>
      </c>
      <c r="AQ161" s="62">
        <v>14</v>
      </c>
      <c r="AR161" s="62">
        <v>22</v>
      </c>
      <c r="AS161" s="64">
        <v>0.63</v>
      </c>
      <c r="AT161" s="28">
        <v>0</v>
      </c>
      <c r="AU161" s="64">
        <v>0.22</v>
      </c>
      <c r="AV161" s="28">
        <v>0</v>
      </c>
    </row>
    <row r="162" spans="1:49" ht="15" customHeight="1" x14ac:dyDescent="0.3">
      <c r="A162" s="318"/>
      <c r="B162" s="334" t="s">
        <v>50</v>
      </c>
      <c r="C162" s="328"/>
      <c r="D162" s="406">
        <f t="shared" si="104"/>
        <v>9.76</v>
      </c>
      <c r="E162" s="406">
        <f t="shared" si="105"/>
        <v>7.8</v>
      </c>
      <c r="F162" s="409">
        <f>$C$159*AE$162/$AD$170</f>
        <v>0.1</v>
      </c>
      <c r="G162" s="409">
        <f t="shared" ref="G162:W162" si="107">$C$159*AF$162/$AD$170</f>
        <v>0.02</v>
      </c>
      <c r="H162" s="409">
        <f t="shared" si="107"/>
        <v>0.57999999999999996</v>
      </c>
      <c r="I162" s="409">
        <f t="shared" si="107"/>
        <v>2.86</v>
      </c>
      <c r="J162" s="336">
        <f t="shared" si="107"/>
        <v>2E-3</v>
      </c>
      <c r="K162" s="336">
        <f t="shared" si="107"/>
        <v>2E-3</v>
      </c>
      <c r="L162" s="336">
        <f t="shared" si="107"/>
        <v>0</v>
      </c>
      <c r="M162" s="336">
        <f t="shared" si="107"/>
        <v>0</v>
      </c>
      <c r="N162" s="336">
        <f t="shared" si="107"/>
        <v>0.312</v>
      </c>
      <c r="O162" s="336">
        <f t="shared" si="107"/>
        <v>0.23799999999999999</v>
      </c>
      <c r="P162" s="336">
        <f t="shared" si="107"/>
        <v>11.34</v>
      </c>
      <c r="Q162" s="336">
        <f t="shared" si="107"/>
        <v>2.2000000000000002</v>
      </c>
      <c r="R162" s="336">
        <f t="shared" si="107"/>
        <v>0.96</v>
      </c>
      <c r="S162" s="336">
        <f t="shared" si="107"/>
        <v>4</v>
      </c>
      <c r="T162" s="336">
        <f t="shared" si="107"/>
        <v>5.3999999999999999E-2</v>
      </c>
      <c r="U162" s="336">
        <f t="shared" si="107"/>
        <v>0.24</v>
      </c>
      <c r="V162" s="336">
        <f t="shared" si="107"/>
        <v>3.4000000000000002E-2</v>
      </c>
      <c r="W162" s="336">
        <f t="shared" si="107"/>
        <v>2.4</v>
      </c>
      <c r="X162" s="392"/>
      <c r="Y162" s="392"/>
      <c r="AB162" s="86" t="s">
        <v>50</v>
      </c>
      <c r="AC162" s="56">
        <v>48.8</v>
      </c>
      <c r="AD162" s="57">
        <v>39</v>
      </c>
      <c r="AE162" s="56">
        <v>0.5</v>
      </c>
      <c r="AF162" s="56">
        <v>0.1</v>
      </c>
      <c r="AG162" s="56">
        <v>2.9</v>
      </c>
      <c r="AH162" s="56">
        <v>14.3</v>
      </c>
      <c r="AI162" s="64">
        <v>0.01</v>
      </c>
      <c r="AJ162" s="64">
        <v>0.01</v>
      </c>
      <c r="AK162" s="28">
        <v>0</v>
      </c>
      <c r="AL162" s="62">
        <v>0</v>
      </c>
      <c r="AM162" s="64">
        <v>1.56</v>
      </c>
      <c r="AN162" s="64">
        <v>1.19</v>
      </c>
      <c r="AO162" s="63">
        <v>56.7</v>
      </c>
      <c r="AP162" s="62">
        <v>11</v>
      </c>
      <c r="AQ162" s="63">
        <v>4.8</v>
      </c>
      <c r="AR162" s="62">
        <v>20</v>
      </c>
      <c r="AS162" s="64">
        <v>0.27</v>
      </c>
      <c r="AT162" s="30">
        <v>1.2</v>
      </c>
      <c r="AU162" s="64">
        <v>0.17</v>
      </c>
      <c r="AV162" s="28">
        <v>12</v>
      </c>
    </row>
    <row r="163" spans="1:49" x14ac:dyDescent="0.3">
      <c r="A163" s="318"/>
      <c r="B163" s="334" t="s">
        <v>51</v>
      </c>
      <c r="C163" s="328"/>
      <c r="D163" s="406">
        <f t="shared" si="104"/>
        <v>4.88</v>
      </c>
      <c r="E163" s="406">
        <f t="shared" si="105"/>
        <v>3.9</v>
      </c>
      <c r="F163" s="409">
        <f>$C$159*AE$163/$AD$170</f>
        <v>0.04</v>
      </c>
      <c r="G163" s="409">
        <f t="shared" ref="G163:W163" si="108">$C$159*AF$163/$AD$170</f>
        <v>0</v>
      </c>
      <c r="H163" s="409">
        <f t="shared" si="108"/>
        <v>0.24</v>
      </c>
      <c r="I163" s="409">
        <f t="shared" si="108"/>
        <v>1.2</v>
      </c>
      <c r="J163" s="336">
        <f t="shared" si="108"/>
        <v>2E-3</v>
      </c>
      <c r="K163" s="336">
        <f t="shared" si="108"/>
        <v>2E-3</v>
      </c>
      <c r="L163" s="336">
        <f t="shared" si="108"/>
        <v>46.8</v>
      </c>
      <c r="M163" s="336">
        <f t="shared" si="108"/>
        <v>0</v>
      </c>
      <c r="N163" s="336">
        <f t="shared" si="108"/>
        <v>7.8E-2</v>
      </c>
      <c r="O163" s="336">
        <f t="shared" si="108"/>
        <v>0.622</v>
      </c>
      <c r="P163" s="336">
        <f t="shared" si="108"/>
        <v>6.48</v>
      </c>
      <c r="Q163" s="336">
        <f t="shared" si="108"/>
        <v>0.91999999999999993</v>
      </c>
      <c r="R163" s="336">
        <f t="shared" si="108"/>
        <v>1.3</v>
      </c>
      <c r="S163" s="336">
        <f t="shared" si="108"/>
        <v>1.8600000000000003</v>
      </c>
      <c r="T163" s="336">
        <f t="shared" si="108"/>
        <v>2.4E-2</v>
      </c>
      <c r="U163" s="336">
        <f t="shared" si="108"/>
        <v>0.2</v>
      </c>
      <c r="V163" s="336">
        <f t="shared" si="108"/>
        <v>4.0000000000000001E-3</v>
      </c>
      <c r="W163" s="336">
        <f t="shared" si="108"/>
        <v>2.2000000000000002</v>
      </c>
      <c r="X163" s="392"/>
      <c r="Y163" s="392"/>
      <c r="AB163" s="86" t="s">
        <v>51</v>
      </c>
      <c r="AC163" s="56">
        <v>24.4</v>
      </c>
      <c r="AD163" s="56">
        <v>19.5</v>
      </c>
      <c r="AE163" s="56">
        <v>0.2</v>
      </c>
      <c r="AF163" s="57">
        <v>0</v>
      </c>
      <c r="AG163" s="56">
        <v>1.2</v>
      </c>
      <c r="AH163" s="57">
        <v>6</v>
      </c>
      <c r="AI163" s="64">
        <v>0.01</v>
      </c>
      <c r="AJ163" s="64">
        <v>0.01</v>
      </c>
      <c r="AK163" s="28">
        <v>234</v>
      </c>
      <c r="AL163" s="62">
        <v>0</v>
      </c>
      <c r="AM163" s="64">
        <v>0.39</v>
      </c>
      <c r="AN163" s="64">
        <v>3.11</v>
      </c>
      <c r="AO163" s="63">
        <v>32.4</v>
      </c>
      <c r="AP163" s="63">
        <v>4.5999999999999996</v>
      </c>
      <c r="AQ163" s="63">
        <v>6.5</v>
      </c>
      <c r="AR163" s="63">
        <v>9.3000000000000007</v>
      </c>
      <c r="AS163" s="64">
        <v>0.12</v>
      </c>
      <c r="AT163" s="28">
        <v>1</v>
      </c>
      <c r="AU163" s="64">
        <v>0.02</v>
      </c>
      <c r="AV163" s="28">
        <v>11</v>
      </c>
    </row>
    <row r="164" spans="1:49" x14ac:dyDescent="0.3">
      <c r="A164" s="318"/>
      <c r="B164" s="334" t="s">
        <v>54</v>
      </c>
      <c r="C164" s="328"/>
      <c r="D164" s="406">
        <f t="shared" si="104"/>
        <v>60</v>
      </c>
      <c r="E164" s="406">
        <f t="shared" si="105"/>
        <v>45</v>
      </c>
      <c r="F164" s="409">
        <f>$C$159*AE$164/$AD$170</f>
        <v>0.56000000000000005</v>
      </c>
      <c r="G164" s="409">
        <f t="shared" ref="G164:W164" si="109">$C$159*AF$164/$AD$170</f>
        <v>0.04</v>
      </c>
      <c r="H164" s="409">
        <f t="shared" si="109"/>
        <v>3.12</v>
      </c>
      <c r="I164" s="409">
        <f t="shared" si="109"/>
        <v>15.019999999999998</v>
      </c>
      <c r="J164" s="336">
        <f t="shared" si="109"/>
        <v>6.0000000000000001E-3</v>
      </c>
      <c r="K164" s="336">
        <f t="shared" si="109"/>
        <v>1.2E-2</v>
      </c>
      <c r="L164" s="336">
        <f t="shared" si="109"/>
        <v>0.46800000000000003</v>
      </c>
      <c r="M164" s="336">
        <f t="shared" si="109"/>
        <v>0</v>
      </c>
      <c r="N164" s="336">
        <f t="shared" si="109"/>
        <v>1.56</v>
      </c>
      <c r="O164" s="336">
        <f t="shared" si="109"/>
        <v>13.64</v>
      </c>
      <c r="P164" s="336">
        <f t="shared" si="109"/>
        <v>93.2</v>
      </c>
      <c r="Q164" s="336">
        <f t="shared" si="109"/>
        <v>12.8</v>
      </c>
      <c r="R164" s="336">
        <f t="shared" si="109"/>
        <v>7.4</v>
      </c>
      <c r="S164" s="336">
        <f t="shared" si="109"/>
        <v>14.6</v>
      </c>
      <c r="T164" s="336">
        <f t="shared" si="109"/>
        <v>0.47599999999999998</v>
      </c>
      <c r="U164" s="336">
        <f t="shared" si="109"/>
        <v>2.8</v>
      </c>
      <c r="V164" s="336">
        <f t="shared" si="109"/>
        <v>0.24</v>
      </c>
      <c r="W164" s="336">
        <f t="shared" si="109"/>
        <v>7.8</v>
      </c>
      <c r="X164" s="392"/>
      <c r="Y164" s="392"/>
      <c r="AB164" s="86" t="s">
        <v>54</v>
      </c>
      <c r="AC164" s="299">
        <v>300</v>
      </c>
      <c r="AD164" s="299">
        <v>225</v>
      </c>
      <c r="AE164" s="56">
        <v>2.8</v>
      </c>
      <c r="AF164" s="56">
        <v>0.2</v>
      </c>
      <c r="AG164" s="56">
        <v>15.6</v>
      </c>
      <c r="AH164" s="56">
        <v>75.099999999999994</v>
      </c>
      <c r="AI164" s="64">
        <v>0.03</v>
      </c>
      <c r="AJ164" s="64">
        <v>0.06</v>
      </c>
      <c r="AK164" s="43">
        <v>2.34</v>
      </c>
      <c r="AL164" s="62">
        <v>0</v>
      </c>
      <c r="AM164" s="63">
        <v>7.8</v>
      </c>
      <c r="AN164" s="63">
        <v>68.2</v>
      </c>
      <c r="AO164" s="62">
        <v>466</v>
      </c>
      <c r="AP164" s="62">
        <v>64</v>
      </c>
      <c r="AQ164" s="62">
        <v>37</v>
      </c>
      <c r="AR164" s="62">
        <v>73</v>
      </c>
      <c r="AS164" s="64">
        <v>2.38</v>
      </c>
      <c r="AT164" s="28">
        <v>14</v>
      </c>
      <c r="AU164" s="63">
        <v>1.2</v>
      </c>
      <c r="AV164" s="28">
        <v>39</v>
      </c>
    </row>
    <row r="165" spans="1:49" x14ac:dyDescent="0.3">
      <c r="A165" s="318"/>
      <c r="B165" s="334" t="s">
        <v>61</v>
      </c>
      <c r="C165" s="328"/>
      <c r="D165" s="406">
        <f t="shared" si="104"/>
        <v>4.88</v>
      </c>
      <c r="E165" s="406">
        <f t="shared" si="105"/>
        <v>4.88</v>
      </c>
      <c r="F165" s="409">
        <f>$C$159*AE$165/$AD$170</f>
        <v>0.12</v>
      </c>
      <c r="G165" s="409">
        <f t="shared" ref="G165:W165" si="110">$C$159*AF$165/$AD$170</f>
        <v>0.64</v>
      </c>
      <c r="H165" s="409">
        <f t="shared" si="110"/>
        <v>0.16</v>
      </c>
      <c r="I165" s="409">
        <f t="shared" si="110"/>
        <v>6.92</v>
      </c>
      <c r="J165" s="336">
        <f t="shared" si="110"/>
        <v>2E-3</v>
      </c>
      <c r="K165" s="336">
        <f t="shared" si="110"/>
        <v>4.0000000000000001E-3</v>
      </c>
      <c r="L165" s="336">
        <f t="shared" si="110"/>
        <v>3.14</v>
      </c>
      <c r="M165" s="336">
        <f t="shared" si="110"/>
        <v>0</v>
      </c>
      <c r="N165" s="336">
        <f t="shared" si="110"/>
        <v>8.0000000000000002E-3</v>
      </c>
      <c r="O165" s="336">
        <f t="shared" si="110"/>
        <v>1.482</v>
      </c>
      <c r="P165" s="336">
        <f t="shared" si="110"/>
        <v>4.7</v>
      </c>
      <c r="Q165" s="336">
        <f t="shared" si="110"/>
        <v>3.8</v>
      </c>
      <c r="R165" s="336">
        <f t="shared" si="110"/>
        <v>0.38</v>
      </c>
      <c r="S165" s="336">
        <f t="shared" si="110"/>
        <v>2.6</v>
      </c>
      <c r="T165" s="336">
        <f t="shared" si="110"/>
        <v>8.0000000000000002E-3</v>
      </c>
      <c r="U165" s="336">
        <f t="shared" si="110"/>
        <v>0.44000000000000006</v>
      </c>
      <c r="V165" s="336">
        <f t="shared" si="110"/>
        <v>1.7999999999999999E-2</v>
      </c>
      <c r="W165" s="336">
        <f t="shared" si="110"/>
        <v>0.68</v>
      </c>
      <c r="X165" s="392"/>
      <c r="Y165" s="392"/>
      <c r="AB165" s="86" t="s">
        <v>61</v>
      </c>
      <c r="AC165" s="56">
        <v>24.4</v>
      </c>
      <c r="AD165" s="56">
        <v>24.4</v>
      </c>
      <c r="AE165" s="56">
        <v>0.6</v>
      </c>
      <c r="AF165" s="56">
        <v>3.2</v>
      </c>
      <c r="AG165" s="56">
        <v>0.8</v>
      </c>
      <c r="AH165" s="56">
        <v>34.6</v>
      </c>
      <c r="AI165" s="64">
        <v>0.01</v>
      </c>
      <c r="AJ165" s="64">
        <v>0.02</v>
      </c>
      <c r="AK165" s="30">
        <v>15.7</v>
      </c>
      <c r="AL165" s="62">
        <v>0</v>
      </c>
      <c r="AM165" s="64">
        <v>0.04</v>
      </c>
      <c r="AN165" s="64">
        <v>7.41</v>
      </c>
      <c r="AO165" s="63">
        <v>23.5</v>
      </c>
      <c r="AP165" s="62">
        <v>19</v>
      </c>
      <c r="AQ165" s="63">
        <v>1.9</v>
      </c>
      <c r="AR165" s="62">
        <v>13</v>
      </c>
      <c r="AS165" s="64">
        <v>0.04</v>
      </c>
      <c r="AT165" s="30">
        <v>2.2000000000000002</v>
      </c>
      <c r="AU165" s="64">
        <v>0.09</v>
      </c>
      <c r="AV165" s="30">
        <v>3.4</v>
      </c>
    </row>
    <row r="166" spans="1:49" ht="15" customHeight="1" x14ac:dyDescent="0.3">
      <c r="A166" s="318"/>
      <c r="B166" s="334" t="s">
        <v>46</v>
      </c>
      <c r="C166" s="328"/>
      <c r="D166" s="406">
        <f t="shared" si="104"/>
        <v>3.9</v>
      </c>
      <c r="E166" s="406">
        <f t="shared" si="105"/>
        <v>3.9</v>
      </c>
      <c r="F166" s="409">
        <f>$C$159*AE$166/$AD$170</f>
        <v>0</v>
      </c>
      <c r="G166" s="409">
        <f t="shared" ref="G166:W166" si="111">$C$159*AF$166/$AD$170</f>
        <v>3.44</v>
      </c>
      <c r="H166" s="409">
        <f t="shared" si="111"/>
        <v>0</v>
      </c>
      <c r="I166" s="409">
        <f t="shared" si="111"/>
        <v>30.88</v>
      </c>
      <c r="J166" s="336">
        <f t="shared" si="111"/>
        <v>0</v>
      </c>
      <c r="K166" s="336">
        <f t="shared" si="111"/>
        <v>0</v>
      </c>
      <c r="L166" s="336">
        <f t="shared" si="111"/>
        <v>0</v>
      </c>
      <c r="M166" s="336">
        <f t="shared" si="111"/>
        <v>0</v>
      </c>
      <c r="N166" s="336">
        <f t="shared" si="111"/>
        <v>0</v>
      </c>
      <c r="O166" s="336">
        <f t="shared" si="111"/>
        <v>0</v>
      </c>
      <c r="P166" s="336">
        <f t="shared" si="111"/>
        <v>0</v>
      </c>
      <c r="Q166" s="336">
        <f t="shared" si="111"/>
        <v>0</v>
      </c>
      <c r="R166" s="336">
        <f t="shared" si="111"/>
        <v>0</v>
      </c>
      <c r="S166" s="336">
        <f t="shared" si="111"/>
        <v>0.06</v>
      </c>
      <c r="T166" s="336">
        <f t="shared" si="111"/>
        <v>0</v>
      </c>
      <c r="U166" s="336">
        <f t="shared" si="111"/>
        <v>0</v>
      </c>
      <c r="V166" s="336">
        <f t="shared" si="111"/>
        <v>0</v>
      </c>
      <c r="W166" s="336">
        <f t="shared" si="111"/>
        <v>0</v>
      </c>
      <c r="X166" s="392"/>
      <c r="Y166" s="392"/>
      <c r="AB166" s="86" t="s">
        <v>46</v>
      </c>
      <c r="AC166" s="56">
        <v>19.5</v>
      </c>
      <c r="AD166" s="56">
        <v>19.5</v>
      </c>
      <c r="AE166" s="57">
        <v>0</v>
      </c>
      <c r="AF166" s="56">
        <v>17.2</v>
      </c>
      <c r="AG166" s="57">
        <v>0</v>
      </c>
      <c r="AH166" s="56">
        <v>154.4</v>
      </c>
      <c r="AI166" s="62">
        <v>0</v>
      </c>
      <c r="AJ166" s="62">
        <v>0</v>
      </c>
      <c r="AK166" s="28">
        <v>0</v>
      </c>
      <c r="AL166" s="62">
        <v>0</v>
      </c>
      <c r="AM166" s="62">
        <v>0</v>
      </c>
      <c r="AN166" s="62">
        <v>0</v>
      </c>
      <c r="AO166" s="62">
        <v>0</v>
      </c>
      <c r="AP166" s="62">
        <v>0</v>
      </c>
      <c r="AQ166" s="62">
        <v>0</v>
      </c>
      <c r="AR166" s="63">
        <v>0.3</v>
      </c>
      <c r="AS166" s="62">
        <v>0</v>
      </c>
      <c r="AT166" s="28">
        <v>0</v>
      </c>
      <c r="AU166" s="62">
        <v>0</v>
      </c>
      <c r="AV166" s="28">
        <v>0</v>
      </c>
    </row>
    <row r="167" spans="1:49" ht="15" customHeight="1" x14ac:dyDescent="0.3">
      <c r="A167" s="318"/>
      <c r="B167" s="334" t="s">
        <v>58</v>
      </c>
      <c r="C167" s="328"/>
      <c r="D167" s="406">
        <f t="shared" si="104"/>
        <v>0</v>
      </c>
      <c r="E167" s="406">
        <f t="shared" si="105"/>
        <v>0</v>
      </c>
      <c r="F167" s="409">
        <f>$C$159*AE$167/$AD$170</f>
        <v>0</v>
      </c>
      <c r="G167" s="409">
        <f t="shared" ref="G167:W167" si="112">$C$159*AF$167/$AD$170</f>
        <v>0</v>
      </c>
      <c r="H167" s="409">
        <f t="shared" si="112"/>
        <v>0</v>
      </c>
      <c r="I167" s="409">
        <f t="shared" si="112"/>
        <v>0.02</v>
      </c>
      <c r="J167" s="336">
        <f t="shared" si="112"/>
        <v>0</v>
      </c>
      <c r="K167" s="336">
        <f t="shared" si="112"/>
        <v>0</v>
      </c>
      <c r="L167" s="336">
        <f t="shared" si="112"/>
        <v>1.7999999999999999E-2</v>
      </c>
      <c r="M167" s="336">
        <f t="shared" si="112"/>
        <v>0</v>
      </c>
      <c r="N167" s="336">
        <f t="shared" si="112"/>
        <v>2E-3</v>
      </c>
      <c r="O167" s="336">
        <f t="shared" si="112"/>
        <v>2E-3</v>
      </c>
      <c r="P167" s="336">
        <f t="shared" si="112"/>
        <v>4.2000000000000003E-2</v>
      </c>
      <c r="Q167" s="336">
        <f t="shared" si="112"/>
        <v>0.08</v>
      </c>
      <c r="R167" s="336">
        <f t="shared" si="112"/>
        <v>0.02</v>
      </c>
      <c r="S167" s="336">
        <f t="shared" si="112"/>
        <v>0.02</v>
      </c>
      <c r="T167" s="336">
        <f t="shared" si="112"/>
        <v>4.0000000000000001E-3</v>
      </c>
      <c r="U167" s="336">
        <f t="shared" si="112"/>
        <v>0</v>
      </c>
      <c r="V167" s="336">
        <f t="shared" si="112"/>
        <v>0</v>
      </c>
      <c r="W167" s="336">
        <f t="shared" si="112"/>
        <v>0</v>
      </c>
      <c r="X167" s="392"/>
      <c r="Y167" s="392"/>
      <c r="AB167" s="86" t="s">
        <v>58</v>
      </c>
      <c r="AC167" s="57">
        <v>0</v>
      </c>
      <c r="AD167" s="57">
        <v>0</v>
      </c>
      <c r="AE167" s="57">
        <v>0</v>
      </c>
      <c r="AF167" s="57">
        <v>0</v>
      </c>
      <c r="AG167" s="57">
        <v>0</v>
      </c>
      <c r="AH167" s="56">
        <v>0.1</v>
      </c>
      <c r="AI167" s="62">
        <v>0</v>
      </c>
      <c r="AJ167" s="62">
        <v>0</v>
      </c>
      <c r="AK167" s="43">
        <v>0.09</v>
      </c>
      <c r="AL167" s="62">
        <v>0</v>
      </c>
      <c r="AM167" s="64">
        <v>0.01</v>
      </c>
      <c r="AN167" s="64">
        <v>0.01</v>
      </c>
      <c r="AO167" s="64">
        <v>0.21</v>
      </c>
      <c r="AP167" s="63">
        <v>0.4</v>
      </c>
      <c r="AQ167" s="63">
        <v>0.1</v>
      </c>
      <c r="AR167" s="63">
        <v>0.1</v>
      </c>
      <c r="AS167" s="64">
        <v>0.02</v>
      </c>
      <c r="AT167" s="28">
        <v>0</v>
      </c>
      <c r="AU167" s="62">
        <v>0</v>
      </c>
      <c r="AV167" s="28">
        <v>0</v>
      </c>
    </row>
    <row r="168" spans="1:49" ht="15" customHeight="1" x14ac:dyDescent="0.3">
      <c r="A168" s="318"/>
      <c r="B168" s="334" t="s">
        <v>38</v>
      </c>
      <c r="C168" s="328"/>
      <c r="D168" s="406">
        <f t="shared" si="104"/>
        <v>0.98000000000000009</v>
      </c>
      <c r="E168" s="406">
        <f t="shared" si="105"/>
        <v>0.98000000000000009</v>
      </c>
      <c r="F168" s="409">
        <f>$C$159*AE$168/$AD$170</f>
        <v>0</v>
      </c>
      <c r="G168" s="409">
        <f t="shared" ref="G168:W168" si="113">$C$159*AF$168/$AD$170</f>
        <v>0</v>
      </c>
      <c r="H168" s="409">
        <f t="shared" si="113"/>
        <v>0</v>
      </c>
      <c r="I168" s="409">
        <f t="shared" si="113"/>
        <v>0</v>
      </c>
      <c r="J168" s="336">
        <f t="shared" si="113"/>
        <v>0</v>
      </c>
      <c r="K168" s="336">
        <f t="shared" si="113"/>
        <v>0</v>
      </c>
      <c r="L168" s="336">
        <f t="shared" si="113"/>
        <v>0</v>
      </c>
      <c r="M168" s="336">
        <f t="shared" si="113"/>
        <v>0</v>
      </c>
      <c r="N168" s="336">
        <f t="shared" si="113"/>
        <v>0</v>
      </c>
      <c r="O168" s="336">
        <f t="shared" si="113"/>
        <v>287</v>
      </c>
      <c r="P168" s="336">
        <f t="shared" si="113"/>
        <v>7.1999999999999995E-2</v>
      </c>
      <c r="Q168" s="336">
        <f t="shared" si="113"/>
        <v>3.2</v>
      </c>
      <c r="R168" s="336">
        <f t="shared" si="113"/>
        <v>0.18</v>
      </c>
      <c r="S168" s="336">
        <f t="shared" si="113"/>
        <v>0.64</v>
      </c>
      <c r="T168" s="336">
        <f t="shared" si="113"/>
        <v>2.4E-2</v>
      </c>
      <c r="U168" s="336">
        <f t="shared" si="113"/>
        <v>39</v>
      </c>
      <c r="V168" s="336">
        <f t="shared" si="113"/>
        <v>0</v>
      </c>
      <c r="W168" s="336">
        <f t="shared" si="113"/>
        <v>0</v>
      </c>
      <c r="X168" s="392"/>
      <c r="Y168" s="392"/>
      <c r="AB168" s="86" t="s">
        <v>38</v>
      </c>
      <c r="AC168" s="56">
        <v>4.9000000000000004</v>
      </c>
      <c r="AD168" s="56">
        <v>4.9000000000000004</v>
      </c>
      <c r="AE168" s="57">
        <v>0</v>
      </c>
      <c r="AF168" s="57">
        <v>0</v>
      </c>
      <c r="AG168" s="57">
        <v>0</v>
      </c>
      <c r="AH168" s="57">
        <v>0</v>
      </c>
      <c r="AI168" s="62">
        <v>0</v>
      </c>
      <c r="AJ168" s="62">
        <v>0</v>
      </c>
      <c r="AK168" s="28">
        <v>0</v>
      </c>
      <c r="AL168" s="62">
        <v>0</v>
      </c>
      <c r="AM168" s="62">
        <v>0</v>
      </c>
      <c r="AN168" s="62">
        <v>1435</v>
      </c>
      <c r="AO168" s="64">
        <v>0.36</v>
      </c>
      <c r="AP168" s="62">
        <v>16</v>
      </c>
      <c r="AQ168" s="63">
        <v>0.9</v>
      </c>
      <c r="AR168" s="63">
        <v>3.2</v>
      </c>
      <c r="AS168" s="64">
        <v>0.12</v>
      </c>
      <c r="AT168" s="28">
        <v>195</v>
      </c>
      <c r="AU168" s="62">
        <v>0</v>
      </c>
      <c r="AV168" s="28">
        <v>0</v>
      </c>
    </row>
    <row r="169" spans="1:49" x14ac:dyDescent="0.3">
      <c r="A169" s="318"/>
      <c r="B169" s="334" t="s">
        <v>39</v>
      </c>
      <c r="C169" s="328"/>
      <c r="D169" s="406">
        <f t="shared" si="104"/>
        <v>136.58000000000001</v>
      </c>
      <c r="E169" s="406">
        <f t="shared" si="105"/>
        <v>136.58000000000001</v>
      </c>
      <c r="F169" s="409">
        <f>$C$159*AE$169/$AD$170</f>
        <v>0</v>
      </c>
      <c r="G169" s="409">
        <f t="shared" ref="G169:W169" si="114">$C$159*AF$169/$AD$170</f>
        <v>0</v>
      </c>
      <c r="H169" s="409">
        <f t="shared" si="114"/>
        <v>0</v>
      </c>
      <c r="I169" s="409">
        <f t="shared" si="114"/>
        <v>0</v>
      </c>
      <c r="J169" s="336">
        <f t="shared" si="114"/>
        <v>0</v>
      </c>
      <c r="K169" s="336">
        <f t="shared" si="114"/>
        <v>0</v>
      </c>
      <c r="L169" s="336">
        <f t="shared" si="114"/>
        <v>0</v>
      </c>
      <c r="M169" s="336">
        <f t="shared" si="114"/>
        <v>0</v>
      </c>
      <c r="N169" s="336">
        <f t="shared" si="114"/>
        <v>0</v>
      </c>
      <c r="O169" s="336">
        <f t="shared" si="114"/>
        <v>0</v>
      </c>
      <c r="P169" s="336">
        <f t="shared" si="114"/>
        <v>0</v>
      </c>
      <c r="Q169" s="336">
        <f t="shared" si="114"/>
        <v>0</v>
      </c>
      <c r="R169" s="336">
        <f t="shared" si="114"/>
        <v>0</v>
      </c>
      <c r="S169" s="336">
        <f t="shared" si="114"/>
        <v>0</v>
      </c>
      <c r="T169" s="336">
        <f t="shared" si="114"/>
        <v>0</v>
      </c>
      <c r="U169" s="336">
        <f t="shared" si="114"/>
        <v>0</v>
      </c>
      <c r="V169" s="336">
        <f t="shared" si="114"/>
        <v>0</v>
      </c>
      <c r="W169" s="336">
        <f t="shared" si="114"/>
        <v>0</v>
      </c>
      <c r="X169" s="392"/>
      <c r="Y169" s="392"/>
      <c r="AB169" s="86" t="s">
        <v>39</v>
      </c>
      <c r="AC169" s="56">
        <v>682.9</v>
      </c>
      <c r="AD169" s="56">
        <v>682.9</v>
      </c>
      <c r="AE169" s="57">
        <v>0</v>
      </c>
      <c r="AF169" s="57">
        <v>0</v>
      </c>
      <c r="AG169" s="57">
        <v>0</v>
      </c>
      <c r="AH169" s="57">
        <v>0</v>
      </c>
      <c r="AI169" s="62">
        <v>0</v>
      </c>
      <c r="AJ169" s="62">
        <v>0</v>
      </c>
      <c r="AK169" s="28">
        <v>0</v>
      </c>
      <c r="AL169" s="62">
        <v>0</v>
      </c>
      <c r="AM169" s="62">
        <v>0</v>
      </c>
      <c r="AN169" s="62">
        <v>0</v>
      </c>
      <c r="AO169" s="62">
        <v>0</v>
      </c>
      <c r="AP169" s="62">
        <v>0</v>
      </c>
      <c r="AQ169" s="62">
        <v>0</v>
      </c>
      <c r="AR169" s="62">
        <v>0</v>
      </c>
      <c r="AS169" s="62">
        <v>0</v>
      </c>
      <c r="AT169" s="28">
        <v>0</v>
      </c>
      <c r="AU169" s="62">
        <v>0</v>
      </c>
      <c r="AV169" s="28">
        <v>0</v>
      </c>
    </row>
    <row r="170" spans="1:49" x14ac:dyDescent="0.3">
      <c r="A170" s="318"/>
      <c r="B170" s="69" t="s">
        <v>40</v>
      </c>
      <c r="C170" s="328"/>
      <c r="D170" s="406"/>
      <c r="E170" s="406"/>
      <c r="F170" s="409">
        <f>SUM(F160:F169)</f>
        <v>1.8000000000000003</v>
      </c>
      <c r="G170" s="409">
        <f t="shared" ref="G170:W170" si="115">SUM(G160:G169)</f>
        <v>4.28</v>
      </c>
      <c r="H170" s="409">
        <f t="shared" si="115"/>
        <v>10.66</v>
      </c>
      <c r="I170" s="409">
        <f t="shared" si="115"/>
        <v>88.3</v>
      </c>
      <c r="J170" s="337">
        <f t="shared" si="115"/>
        <v>4.8000000000000008E-2</v>
      </c>
      <c r="K170" s="337">
        <f t="shared" si="115"/>
        <v>4.4000000000000011E-2</v>
      </c>
      <c r="L170" s="337">
        <f t="shared" si="115"/>
        <v>59.788000000000004</v>
      </c>
      <c r="M170" s="337">
        <f t="shared" si="115"/>
        <v>0</v>
      </c>
      <c r="N170" s="337">
        <f t="shared" si="115"/>
        <v>5.83</v>
      </c>
      <c r="O170" s="337">
        <f t="shared" si="115"/>
        <v>305.01400000000001</v>
      </c>
      <c r="P170" s="337">
        <f t="shared" si="115"/>
        <v>340.03399999999993</v>
      </c>
      <c r="Q170" s="337">
        <f t="shared" si="115"/>
        <v>27.68</v>
      </c>
      <c r="R170" s="337">
        <f t="shared" si="115"/>
        <v>20.839999999999996</v>
      </c>
      <c r="S170" s="337">
        <f t="shared" si="115"/>
        <v>47.780000000000008</v>
      </c>
      <c r="T170" s="337">
        <f t="shared" si="115"/>
        <v>1.022</v>
      </c>
      <c r="U170" s="337">
        <f t="shared" si="115"/>
        <v>44.64</v>
      </c>
      <c r="V170" s="337">
        <f t="shared" si="115"/>
        <v>0.43200000000000005</v>
      </c>
      <c r="W170" s="337">
        <f t="shared" si="115"/>
        <v>24.880000000000003</v>
      </c>
      <c r="X170" s="392"/>
      <c r="Y170" s="392"/>
      <c r="AB170" s="162" t="s">
        <v>40</v>
      </c>
      <c r="AC170" s="163"/>
      <c r="AD170" s="164">
        <v>1000</v>
      </c>
      <c r="AE170" s="164">
        <v>9</v>
      </c>
      <c r="AF170" s="82">
        <v>21.4</v>
      </c>
      <c r="AG170" s="82">
        <v>53.3</v>
      </c>
      <c r="AH170" s="82">
        <v>441.5</v>
      </c>
      <c r="AI170" s="165">
        <v>0.24</v>
      </c>
      <c r="AJ170" s="165">
        <v>0.22</v>
      </c>
      <c r="AK170" s="166">
        <v>299</v>
      </c>
      <c r="AL170" s="167">
        <v>0</v>
      </c>
      <c r="AM170" s="168">
        <v>29.2</v>
      </c>
      <c r="AN170" s="167">
        <v>1525</v>
      </c>
      <c r="AO170" s="167">
        <v>1700</v>
      </c>
      <c r="AP170" s="167">
        <v>137</v>
      </c>
      <c r="AQ170" s="167">
        <v>105</v>
      </c>
      <c r="AR170" s="167">
        <v>239</v>
      </c>
      <c r="AS170" s="165">
        <v>5.1100000000000003</v>
      </c>
      <c r="AT170" s="166">
        <v>223</v>
      </c>
      <c r="AU170" s="165">
        <v>2.16</v>
      </c>
      <c r="AV170" s="166">
        <v>124</v>
      </c>
    </row>
    <row r="171" spans="1:49" hidden="1" x14ac:dyDescent="0.3">
      <c r="A171" s="318"/>
      <c r="B171" s="96"/>
      <c r="C171" s="328"/>
      <c r="D171" s="406"/>
      <c r="E171" s="406"/>
      <c r="F171" s="409"/>
      <c r="G171" s="409"/>
      <c r="H171" s="409"/>
      <c r="I171" s="409"/>
      <c r="J171" s="337"/>
      <c r="K171" s="337"/>
      <c r="L171" s="337"/>
      <c r="M171" s="337"/>
      <c r="N171" s="337"/>
      <c r="O171" s="337"/>
      <c r="P171" s="337"/>
      <c r="Q171" s="337"/>
      <c r="R171" s="337"/>
      <c r="S171" s="337"/>
      <c r="T171" s="337"/>
      <c r="U171" s="337"/>
      <c r="V171" s="337"/>
      <c r="W171" s="337"/>
      <c r="X171" s="392"/>
      <c r="Y171" s="392"/>
      <c r="AA171" t="s">
        <v>161</v>
      </c>
      <c r="AB171" s="96"/>
      <c r="AC171" s="169"/>
      <c r="AD171" s="170"/>
      <c r="AE171" s="170"/>
      <c r="AF171" s="171"/>
      <c r="AG171" s="171"/>
      <c r="AH171" s="171"/>
      <c r="AI171" s="172"/>
      <c r="AJ171" s="172"/>
      <c r="AK171" s="173"/>
      <c r="AL171" s="174"/>
      <c r="AM171" s="175"/>
      <c r="AN171" s="174"/>
      <c r="AO171" s="174"/>
      <c r="AP171" s="174"/>
      <c r="AQ171" s="174"/>
      <c r="AR171" s="174"/>
      <c r="AS171" s="172"/>
      <c r="AT171" s="173"/>
      <c r="AU171" s="172"/>
      <c r="AV171" s="173"/>
    </row>
    <row r="172" spans="1:49" hidden="1" x14ac:dyDescent="0.3">
      <c r="A172" s="318"/>
      <c r="B172" s="96"/>
      <c r="C172" s="328"/>
      <c r="D172" s="406"/>
      <c r="E172" s="406"/>
      <c r="F172" s="409"/>
      <c r="G172" s="409"/>
      <c r="H172" s="409"/>
      <c r="I172" s="409"/>
      <c r="J172" s="337"/>
      <c r="K172" s="337"/>
      <c r="L172" s="337"/>
      <c r="M172" s="337"/>
      <c r="N172" s="337"/>
      <c r="O172" s="337"/>
      <c r="P172" s="337"/>
      <c r="Q172" s="337"/>
      <c r="R172" s="337"/>
      <c r="S172" s="337"/>
      <c r="T172" s="337"/>
      <c r="U172" s="337"/>
      <c r="V172" s="337"/>
      <c r="W172" s="337"/>
      <c r="X172" s="392"/>
      <c r="Y172" s="392"/>
      <c r="AB172" s="96"/>
      <c r="AC172" s="169"/>
      <c r="AD172" s="170"/>
      <c r="AE172" s="170"/>
      <c r="AF172" s="171"/>
      <c r="AG172" s="171"/>
      <c r="AH172" s="171"/>
      <c r="AI172" s="172"/>
      <c r="AJ172" s="172"/>
      <c r="AK172" s="173"/>
      <c r="AL172" s="174"/>
      <c r="AM172" s="175"/>
      <c r="AN172" s="174"/>
      <c r="AO172" s="174"/>
      <c r="AP172" s="174"/>
      <c r="AQ172" s="174"/>
      <c r="AR172" s="174"/>
      <c r="AS172" s="172"/>
      <c r="AT172" s="173"/>
      <c r="AU172" s="172"/>
      <c r="AV172" s="173"/>
    </row>
    <row r="173" spans="1:49" hidden="1" x14ac:dyDescent="0.3">
      <c r="A173" s="318"/>
      <c r="B173" s="96"/>
      <c r="C173" s="328"/>
      <c r="D173" s="406"/>
      <c r="E173" s="406"/>
      <c r="F173" s="409"/>
      <c r="G173" s="409"/>
      <c r="H173" s="409"/>
      <c r="I173" s="409"/>
      <c r="J173" s="337"/>
      <c r="K173" s="337"/>
      <c r="L173" s="337"/>
      <c r="M173" s="337"/>
      <c r="N173" s="337"/>
      <c r="O173" s="337"/>
      <c r="P173" s="337"/>
      <c r="Q173" s="337"/>
      <c r="R173" s="337"/>
      <c r="S173" s="337"/>
      <c r="T173" s="337"/>
      <c r="U173" s="337"/>
      <c r="V173" s="337"/>
      <c r="W173" s="337"/>
      <c r="X173" s="392"/>
      <c r="Y173" s="392"/>
      <c r="AB173" s="96"/>
      <c r="AC173" s="169"/>
      <c r="AD173" s="170"/>
      <c r="AE173" s="170"/>
      <c r="AF173" s="171"/>
      <c r="AG173" s="171"/>
      <c r="AH173" s="171"/>
      <c r="AI173" s="172"/>
      <c r="AJ173" s="172"/>
      <c r="AK173" s="173"/>
      <c r="AL173" s="174"/>
      <c r="AM173" s="175"/>
      <c r="AN173" s="174"/>
      <c r="AO173" s="174"/>
      <c r="AP173" s="174"/>
      <c r="AQ173" s="174"/>
      <c r="AR173" s="174"/>
      <c r="AS173" s="172"/>
      <c r="AT173" s="173"/>
      <c r="AU173" s="172"/>
      <c r="AV173" s="173"/>
    </row>
    <row r="174" spans="1:49" hidden="1" x14ac:dyDescent="0.3">
      <c r="A174" s="318"/>
      <c r="B174" s="96"/>
      <c r="C174" s="328"/>
      <c r="D174" s="406"/>
      <c r="E174" s="406"/>
      <c r="F174" s="409"/>
      <c r="G174" s="409"/>
      <c r="H174" s="409"/>
      <c r="I174" s="409"/>
      <c r="J174" s="337"/>
      <c r="K174" s="337"/>
      <c r="L174" s="337"/>
      <c r="M174" s="337"/>
      <c r="N174" s="337"/>
      <c r="O174" s="337"/>
      <c r="P174" s="337"/>
      <c r="Q174" s="337"/>
      <c r="R174" s="337"/>
      <c r="S174" s="337"/>
      <c r="T174" s="337"/>
      <c r="U174" s="337"/>
      <c r="V174" s="337"/>
      <c r="W174" s="337"/>
      <c r="X174" s="392"/>
      <c r="Y174" s="392"/>
      <c r="AB174" s="96"/>
      <c r="AC174" s="169"/>
      <c r="AD174" s="170"/>
      <c r="AE174" s="170"/>
      <c r="AF174" s="171"/>
      <c r="AG174" s="171"/>
      <c r="AH174" s="171"/>
      <c r="AI174" s="172"/>
      <c r="AJ174" s="172"/>
      <c r="AK174" s="173"/>
      <c r="AL174" s="174"/>
      <c r="AM174" s="175"/>
      <c r="AN174" s="174"/>
      <c r="AO174" s="174"/>
      <c r="AP174" s="174"/>
      <c r="AQ174" s="174"/>
      <c r="AR174" s="174"/>
      <c r="AS174" s="172"/>
      <c r="AT174" s="173"/>
      <c r="AU174" s="172"/>
      <c r="AV174" s="173"/>
    </row>
    <row r="175" spans="1:49" hidden="1" x14ac:dyDescent="0.3">
      <c r="A175" s="318"/>
      <c r="B175" s="96"/>
      <c r="C175" s="328"/>
      <c r="D175" s="406"/>
      <c r="E175" s="406"/>
      <c r="F175" s="409"/>
      <c r="G175" s="409"/>
      <c r="H175" s="409"/>
      <c r="I175" s="409"/>
      <c r="J175" s="337"/>
      <c r="K175" s="337"/>
      <c r="L175" s="337"/>
      <c r="M175" s="337"/>
      <c r="N175" s="337"/>
      <c r="O175" s="337"/>
      <c r="P175" s="337"/>
      <c r="Q175" s="337"/>
      <c r="R175" s="337"/>
      <c r="S175" s="337"/>
      <c r="T175" s="337"/>
      <c r="U175" s="337"/>
      <c r="V175" s="337"/>
      <c r="W175" s="337"/>
      <c r="X175" s="392"/>
      <c r="Y175" s="392"/>
      <c r="AB175" s="96"/>
      <c r="AC175" s="169"/>
      <c r="AD175" s="170"/>
      <c r="AE175" s="170"/>
      <c r="AF175" s="171"/>
      <c r="AG175" s="171"/>
      <c r="AH175" s="171"/>
      <c r="AI175" s="172"/>
      <c r="AJ175" s="172"/>
      <c r="AK175" s="173"/>
      <c r="AL175" s="174"/>
      <c r="AM175" s="175"/>
      <c r="AN175" s="174"/>
      <c r="AO175" s="174"/>
      <c r="AP175" s="174"/>
      <c r="AQ175" s="174"/>
      <c r="AR175" s="174"/>
      <c r="AS175" s="172"/>
      <c r="AT175" s="173"/>
      <c r="AU175" s="172"/>
      <c r="AV175" s="173"/>
    </row>
    <row r="176" spans="1:49" x14ac:dyDescent="0.3">
      <c r="A176" s="318" t="s">
        <v>187</v>
      </c>
      <c r="B176" s="96"/>
      <c r="C176" s="328">
        <v>40</v>
      </c>
      <c r="D176" s="406"/>
      <c r="E176" s="406"/>
      <c r="F176" s="409"/>
      <c r="G176" s="409"/>
      <c r="H176" s="409"/>
      <c r="I176" s="409"/>
      <c r="J176" s="337"/>
      <c r="K176" s="337"/>
      <c r="L176" s="337"/>
      <c r="M176" s="337"/>
      <c r="N176" s="337"/>
      <c r="O176" s="337"/>
      <c r="P176" s="337"/>
      <c r="Q176" s="337"/>
      <c r="R176" s="337"/>
      <c r="S176" s="337"/>
      <c r="T176" s="337"/>
      <c r="U176" s="337"/>
      <c r="V176" s="337"/>
      <c r="W176" s="337"/>
      <c r="X176" s="392" t="s">
        <v>188</v>
      </c>
      <c r="Y176" s="392">
        <v>21</v>
      </c>
      <c r="AA176" t="s">
        <v>187</v>
      </c>
      <c r="AB176" s="96"/>
      <c r="AC176" s="169"/>
      <c r="AD176" s="170"/>
      <c r="AE176" s="170"/>
      <c r="AF176" s="171"/>
      <c r="AG176" s="171"/>
      <c r="AH176" s="171"/>
      <c r="AI176" s="172"/>
      <c r="AJ176" s="172"/>
      <c r="AK176" s="173"/>
      <c r="AL176" s="174"/>
      <c r="AM176" s="175"/>
      <c r="AN176" s="174"/>
      <c r="AO176" s="174"/>
      <c r="AP176" s="174"/>
      <c r="AQ176" s="174"/>
      <c r="AR176" s="174"/>
      <c r="AS176" s="172"/>
      <c r="AT176" s="173"/>
      <c r="AU176" s="172"/>
      <c r="AV176" s="173"/>
      <c r="AW176" t="s">
        <v>188</v>
      </c>
    </row>
    <row r="177" spans="1:49" ht="15" customHeight="1" x14ac:dyDescent="0.3">
      <c r="A177" s="318"/>
      <c r="B177" s="334" t="s">
        <v>48</v>
      </c>
      <c r="C177" s="328"/>
      <c r="D177" s="406">
        <f>C176*AC177/AD178</f>
        <v>1</v>
      </c>
      <c r="E177" s="406">
        <f>C176*AD177/AD178</f>
        <v>1</v>
      </c>
      <c r="F177" s="406">
        <f>C176*AE177/AD178</f>
        <v>4.8</v>
      </c>
      <c r="G177" s="406">
        <f>C176*AF177/AD178</f>
        <v>4</v>
      </c>
      <c r="H177" s="406">
        <f>C176*AG177/AD178</f>
        <v>0.3</v>
      </c>
      <c r="I177" s="406">
        <f>C176*AH177/AD178</f>
        <v>56.6</v>
      </c>
      <c r="J177" s="199">
        <f>C176*AI177/AD178</f>
        <v>0.02</v>
      </c>
      <c r="K177" s="199">
        <f>C176*AJ177/AD178</f>
        <v>0.14000000000000001</v>
      </c>
      <c r="L177" s="199">
        <f>C176*AK177/AD178</f>
        <v>62.4</v>
      </c>
      <c r="M177" s="199">
        <f>C176*AL177/AD178</f>
        <v>0.88000000000000012</v>
      </c>
      <c r="N177" s="199">
        <f>C176*AM177/AD178</f>
        <v>0</v>
      </c>
      <c r="O177" s="199">
        <f>C176*AN177/AD178</f>
        <v>41</v>
      </c>
      <c r="P177" s="199">
        <f>C176*AO177/AD178</f>
        <v>46</v>
      </c>
      <c r="Q177" s="199">
        <f>C176*AP177/AD178</f>
        <v>19</v>
      </c>
      <c r="R177" s="199">
        <f>C176*AQ177/AD178</f>
        <v>4.2</v>
      </c>
      <c r="S177" s="199">
        <f>C176*AR177/AD178</f>
        <v>67</v>
      </c>
      <c r="T177" s="199">
        <f>C176*AS177/AD178</f>
        <v>0.86999999999999988</v>
      </c>
      <c r="U177" s="199">
        <f>C176*AT177/AD178</f>
        <v>8</v>
      </c>
      <c r="V177" s="199">
        <f>C176*AU177/AD178</f>
        <v>10.8</v>
      </c>
      <c r="W177" s="199">
        <f>C176*AV177/AD178</f>
        <v>22</v>
      </c>
      <c r="X177" s="392"/>
      <c r="Y177" s="392"/>
      <c r="AB177" s="208" t="s">
        <v>48</v>
      </c>
      <c r="AC177" s="209">
        <v>1</v>
      </c>
      <c r="AD177" s="209">
        <v>1</v>
      </c>
      <c r="AE177" s="210">
        <v>4.8</v>
      </c>
      <c r="AF177" s="57">
        <v>4</v>
      </c>
      <c r="AG177" s="56">
        <v>0.3</v>
      </c>
      <c r="AH177" s="56">
        <v>56.6</v>
      </c>
      <c r="AI177" s="211">
        <v>0.02</v>
      </c>
      <c r="AJ177" s="211">
        <v>0.14000000000000001</v>
      </c>
      <c r="AK177" s="20">
        <v>62.4</v>
      </c>
      <c r="AL177" s="211">
        <v>0.88</v>
      </c>
      <c r="AM177" s="209">
        <v>0</v>
      </c>
      <c r="AN177" s="209">
        <v>41</v>
      </c>
      <c r="AO177" s="57">
        <v>46</v>
      </c>
      <c r="AP177" s="57">
        <v>19</v>
      </c>
      <c r="AQ177" s="56">
        <v>4.2</v>
      </c>
      <c r="AR177" s="57">
        <v>67</v>
      </c>
      <c r="AS177" s="71">
        <v>0.87</v>
      </c>
      <c r="AT177" s="19">
        <v>8</v>
      </c>
      <c r="AU177" s="56">
        <v>10.8</v>
      </c>
      <c r="AV177" s="35">
        <v>22</v>
      </c>
    </row>
    <row r="178" spans="1:49" x14ac:dyDescent="0.3">
      <c r="A178" s="318"/>
      <c r="B178" s="69" t="s">
        <v>40</v>
      </c>
      <c r="C178" s="328"/>
      <c r="D178" s="406"/>
      <c r="E178" s="406"/>
      <c r="F178" s="409">
        <f>SUM(F177)</f>
        <v>4.8</v>
      </c>
      <c r="G178" s="409">
        <f t="shared" ref="G178:W178" si="116">SUM(G177)</f>
        <v>4</v>
      </c>
      <c r="H178" s="409">
        <f t="shared" si="116"/>
        <v>0.3</v>
      </c>
      <c r="I178" s="409">
        <f t="shared" si="116"/>
        <v>56.6</v>
      </c>
      <c r="J178" s="337">
        <f t="shared" si="116"/>
        <v>0.02</v>
      </c>
      <c r="K178" s="337">
        <f t="shared" si="116"/>
        <v>0.14000000000000001</v>
      </c>
      <c r="L178" s="337">
        <f t="shared" si="116"/>
        <v>62.4</v>
      </c>
      <c r="M178" s="337">
        <f t="shared" si="116"/>
        <v>0.88000000000000012</v>
      </c>
      <c r="N178" s="337">
        <f t="shared" si="116"/>
        <v>0</v>
      </c>
      <c r="O178" s="337">
        <f t="shared" si="116"/>
        <v>41</v>
      </c>
      <c r="P178" s="337">
        <f t="shared" si="116"/>
        <v>46</v>
      </c>
      <c r="Q178" s="337">
        <f t="shared" si="116"/>
        <v>19</v>
      </c>
      <c r="R178" s="337">
        <f t="shared" si="116"/>
        <v>4.2</v>
      </c>
      <c r="S178" s="337">
        <f t="shared" si="116"/>
        <v>67</v>
      </c>
      <c r="T178" s="337">
        <f t="shared" si="116"/>
        <v>0.86999999999999988</v>
      </c>
      <c r="U178" s="337">
        <f t="shared" si="116"/>
        <v>8</v>
      </c>
      <c r="V178" s="337">
        <f t="shared" si="116"/>
        <v>10.8</v>
      </c>
      <c r="W178" s="337">
        <f t="shared" si="116"/>
        <v>22</v>
      </c>
      <c r="X178" s="392"/>
      <c r="Y178" s="392"/>
      <c r="AB178" s="96"/>
      <c r="AC178" s="169"/>
      <c r="AD178" s="170">
        <v>40</v>
      </c>
      <c r="AE178" s="170">
        <f>SUM(AE177)</f>
        <v>4.8</v>
      </c>
      <c r="AF178" s="170">
        <f t="shared" ref="AF178:AV178" si="117">SUM(AF177)</f>
        <v>4</v>
      </c>
      <c r="AG178" s="170">
        <f t="shared" si="117"/>
        <v>0.3</v>
      </c>
      <c r="AH178" s="170">
        <f t="shared" si="117"/>
        <v>56.6</v>
      </c>
      <c r="AI178" s="170">
        <f t="shared" si="117"/>
        <v>0.02</v>
      </c>
      <c r="AJ178" s="170">
        <f t="shared" si="117"/>
        <v>0.14000000000000001</v>
      </c>
      <c r="AK178" s="170">
        <f t="shared" si="117"/>
        <v>62.4</v>
      </c>
      <c r="AL178" s="170">
        <f t="shared" si="117"/>
        <v>0.88</v>
      </c>
      <c r="AM178" s="170">
        <f t="shared" si="117"/>
        <v>0</v>
      </c>
      <c r="AN178" s="170">
        <f t="shared" si="117"/>
        <v>41</v>
      </c>
      <c r="AO178" s="170">
        <f t="shared" si="117"/>
        <v>46</v>
      </c>
      <c r="AP178" s="170">
        <f t="shared" si="117"/>
        <v>19</v>
      </c>
      <c r="AQ178" s="170">
        <f t="shared" si="117"/>
        <v>4.2</v>
      </c>
      <c r="AR178" s="170">
        <f t="shared" si="117"/>
        <v>67</v>
      </c>
      <c r="AS178" s="170">
        <f t="shared" si="117"/>
        <v>0.87</v>
      </c>
      <c r="AT178" s="170">
        <f t="shared" si="117"/>
        <v>8</v>
      </c>
      <c r="AU178" s="170">
        <f t="shared" si="117"/>
        <v>10.8</v>
      </c>
      <c r="AV178" s="170">
        <f t="shared" si="117"/>
        <v>22</v>
      </c>
    </row>
    <row r="179" spans="1:49" x14ac:dyDescent="0.3">
      <c r="A179" s="318"/>
      <c r="B179" s="96"/>
      <c r="C179" s="328"/>
      <c r="D179" s="406"/>
      <c r="E179" s="406"/>
      <c r="F179" s="409"/>
      <c r="G179" s="409"/>
      <c r="H179" s="409"/>
      <c r="I179" s="409"/>
      <c r="J179" s="337"/>
      <c r="K179" s="337"/>
      <c r="L179" s="337"/>
      <c r="M179" s="337"/>
      <c r="N179" s="337"/>
      <c r="O179" s="337"/>
      <c r="P179" s="337"/>
      <c r="Q179" s="337"/>
      <c r="R179" s="337"/>
      <c r="S179" s="337"/>
      <c r="T179" s="337"/>
      <c r="U179" s="337"/>
      <c r="V179" s="337"/>
      <c r="W179" s="337"/>
      <c r="X179" s="392"/>
      <c r="Y179" s="392"/>
      <c r="AB179" s="96"/>
      <c r="AC179" s="169"/>
      <c r="AD179" s="170"/>
      <c r="AE179" s="170"/>
      <c r="AF179" s="171"/>
      <c r="AG179" s="171"/>
      <c r="AH179" s="171"/>
      <c r="AI179" s="172"/>
      <c r="AJ179" s="172"/>
      <c r="AK179" s="173"/>
      <c r="AL179" s="174"/>
      <c r="AM179" s="175"/>
      <c r="AN179" s="174"/>
      <c r="AO179" s="174"/>
      <c r="AP179" s="174"/>
      <c r="AQ179" s="174"/>
      <c r="AR179" s="174"/>
      <c r="AS179" s="172"/>
      <c r="AT179" s="173"/>
      <c r="AU179" s="172"/>
      <c r="AV179" s="173"/>
    </row>
    <row r="180" spans="1:49" x14ac:dyDescent="0.3">
      <c r="A180" s="318" t="s">
        <v>138</v>
      </c>
      <c r="B180" s="199"/>
      <c r="C180" s="199">
        <v>200</v>
      </c>
      <c r="D180" s="406"/>
      <c r="E180" s="406"/>
      <c r="F180" s="406"/>
      <c r="G180" s="406"/>
      <c r="H180" s="406"/>
      <c r="I180" s="406"/>
      <c r="J180" s="199"/>
      <c r="K180" s="199"/>
      <c r="L180" s="199"/>
      <c r="M180" s="199"/>
      <c r="N180" s="199"/>
      <c r="O180" s="199"/>
      <c r="P180" s="199"/>
      <c r="Q180" s="199"/>
      <c r="R180" s="199"/>
      <c r="S180" s="199"/>
      <c r="T180" s="199"/>
      <c r="U180" s="199"/>
      <c r="V180" s="199"/>
      <c r="W180" s="199"/>
      <c r="X180" s="392" t="s">
        <v>139</v>
      </c>
      <c r="Y180" s="392">
        <v>22</v>
      </c>
      <c r="AA180" t="s">
        <v>138</v>
      </c>
      <c r="AW180" t="s">
        <v>139</v>
      </c>
    </row>
    <row r="181" spans="1:49" ht="15" customHeight="1" x14ac:dyDescent="0.3">
      <c r="A181" s="318"/>
      <c r="B181" s="334" t="s">
        <v>79</v>
      </c>
      <c r="C181" s="328"/>
      <c r="D181" s="406">
        <f>C$180*AC181/AD$188</f>
        <v>116.50000000000001</v>
      </c>
      <c r="E181" s="406">
        <f>C$180*AD181/AD$188</f>
        <v>112</v>
      </c>
      <c r="F181" s="409">
        <f>$C$180*AE$181/$AD$188</f>
        <v>18.833333333333332</v>
      </c>
      <c r="G181" s="409">
        <f t="shared" ref="G181:W181" si="118">$C$180*AF$181/$AD$188</f>
        <v>3.666666666666667</v>
      </c>
      <c r="H181" s="409">
        <f t="shared" si="118"/>
        <v>5.333333333333333</v>
      </c>
      <c r="I181" s="409">
        <f t="shared" si="118"/>
        <v>129.83333333333334</v>
      </c>
      <c r="J181" s="336">
        <f t="shared" si="118"/>
        <v>0.31666666666666665</v>
      </c>
      <c r="K181" s="336">
        <f t="shared" si="118"/>
        <v>2.4666666666666668</v>
      </c>
      <c r="L181" s="336">
        <f t="shared" si="118"/>
        <v>702.83333333333337</v>
      </c>
      <c r="M181" s="336">
        <f t="shared" si="118"/>
        <v>0</v>
      </c>
      <c r="N181" s="336">
        <f t="shared" si="118"/>
        <v>18.5</v>
      </c>
      <c r="O181" s="336">
        <f t="shared" si="118"/>
        <v>110</v>
      </c>
      <c r="P181" s="336">
        <f t="shared" si="118"/>
        <v>321.66666666666669</v>
      </c>
      <c r="Q181" s="336">
        <f t="shared" si="118"/>
        <v>11.166666666666666</v>
      </c>
      <c r="R181" s="336">
        <f t="shared" si="118"/>
        <v>21.666666666666668</v>
      </c>
      <c r="S181" s="336">
        <f t="shared" si="118"/>
        <v>381.66666666666669</v>
      </c>
      <c r="T181" s="336">
        <f t="shared" si="118"/>
        <v>8.4</v>
      </c>
      <c r="U181" s="336">
        <f t="shared" si="118"/>
        <v>8.8333333333333339</v>
      </c>
      <c r="V181" s="336">
        <f t="shared" si="118"/>
        <v>49</v>
      </c>
      <c r="W181" s="336">
        <f t="shared" si="118"/>
        <v>321.66666666666669</v>
      </c>
      <c r="X181" s="392"/>
      <c r="Y181" s="392"/>
      <c r="AB181" s="86" t="s">
        <v>79</v>
      </c>
      <c r="AC181" s="56">
        <v>69.900000000000006</v>
      </c>
      <c r="AD181" s="56">
        <v>67.2</v>
      </c>
      <c r="AE181" s="56">
        <v>11.3</v>
      </c>
      <c r="AF181" s="56">
        <v>2.2000000000000002</v>
      </c>
      <c r="AG181" s="56">
        <v>3.2</v>
      </c>
      <c r="AH181" s="56">
        <v>77.900000000000006</v>
      </c>
      <c r="AI181" s="64">
        <v>0.19</v>
      </c>
      <c r="AJ181" s="64">
        <v>1.48</v>
      </c>
      <c r="AK181" s="42">
        <v>421.7</v>
      </c>
      <c r="AL181" s="62">
        <v>0</v>
      </c>
      <c r="AM181" s="63">
        <v>11.1</v>
      </c>
      <c r="AN181" s="62">
        <v>66</v>
      </c>
      <c r="AO181" s="62">
        <v>193</v>
      </c>
      <c r="AP181" s="63">
        <v>6.7</v>
      </c>
      <c r="AQ181" s="62">
        <v>13</v>
      </c>
      <c r="AR181" s="62">
        <v>229</v>
      </c>
      <c r="AS181" s="64">
        <v>5.04</v>
      </c>
      <c r="AT181" s="29">
        <v>5.3</v>
      </c>
      <c r="AU181" s="63">
        <v>29.4</v>
      </c>
      <c r="AV181" s="28">
        <v>193</v>
      </c>
    </row>
    <row r="182" spans="1:49" ht="15" customHeight="1" x14ac:dyDescent="0.3">
      <c r="A182" s="318"/>
      <c r="B182" s="334" t="s">
        <v>73</v>
      </c>
      <c r="C182" s="328"/>
      <c r="D182" s="406">
        <f t="shared" ref="D182:D187" si="119">C$180*AC182/AD$188</f>
        <v>3</v>
      </c>
      <c r="E182" s="406">
        <f t="shared" ref="E182:E187" si="120">C$159*AD182/AD$170</f>
        <v>0.36</v>
      </c>
      <c r="F182" s="409">
        <f>$C$180*AE$182/$AD$188</f>
        <v>0.33333333333333331</v>
      </c>
      <c r="G182" s="409">
        <f t="shared" ref="G182:W182" si="121">$C$180*AF$182/$AD$188</f>
        <v>0</v>
      </c>
      <c r="H182" s="409">
        <f t="shared" si="121"/>
        <v>1.8333333333333335</v>
      </c>
      <c r="I182" s="409">
        <f t="shared" si="121"/>
        <v>9</v>
      </c>
      <c r="J182" s="336">
        <f t="shared" si="121"/>
        <v>0</v>
      </c>
      <c r="K182" s="336">
        <f t="shared" si="121"/>
        <v>0</v>
      </c>
      <c r="L182" s="336">
        <f t="shared" si="121"/>
        <v>0</v>
      </c>
      <c r="M182" s="336">
        <f t="shared" si="121"/>
        <v>0</v>
      </c>
      <c r="N182" s="336">
        <f t="shared" si="121"/>
        <v>0</v>
      </c>
      <c r="O182" s="336">
        <f t="shared" si="121"/>
        <v>15.166666666666666</v>
      </c>
      <c r="P182" s="336">
        <f t="shared" si="121"/>
        <v>5.916666666666667</v>
      </c>
      <c r="Q182" s="336">
        <f t="shared" si="121"/>
        <v>1</v>
      </c>
      <c r="R182" s="336">
        <f t="shared" si="121"/>
        <v>1.5</v>
      </c>
      <c r="S182" s="336">
        <f t="shared" si="121"/>
        <v>4</v>
      </c>
      <c r="T182" s="336">
        <f t="shared" si="121"/>
        <v>0.1</v>
      </c>
      <c r="U182" s="336">
        <f t="shared" si="121"/>
        <v>0</v>
      </c>
      <c r="V182" s="336">
        <f t="shared" si="121"/>
        <v>0.83333333333333337</v>
      </c>
      <c r="W182" s="336">
        <f t="shared" si="121"/>
        <v>0</v>
      </c>
      <c r="X182" s="392"/>
      <c r="Y182" s="392"/>
      <c r="AB182" s="86" t="s">
        <v>73</v>
      </c>
      <c r="AC182" s="56">
        <v>1.8</v>
      </c>
      <c r="AD182" s="56">
        <v>1.8</v>
      </c>
      <c r="AE182" s="56">
        <v>0.2</v>
      </c>
      <c r="AF182" s="57">
        <v>0</v>
      </c>
      <c r="AG182" s="56">
        <v>1.1000000000000001</v>
      </c>
      <c r="AH182" s="56">
        <v>5.4</v>
      </c>
      <c r="AI182" s="62">
        <v>0</v>
      </c>
      <c r="AJ182" s="62">
        <v>0</v>
      </c>
      <c r="AK182" s="28">
        <v>0</v>
      </c>
      <c r="AL182" s="62">
        <v>0</v>
      </c>
      <c r="AM182" s="62">
        <v>0</v>
      </c>
      <c r="AN182" s="63">
        <v>9.1</v>
      </c>
      <c r="AO182" s="64">
        <v>3.55</v>
      </c>
      <c r="AP182" s="63">
        <v>0.6</v>
      </c>
      <c r="AQ182" s="63">
        <v>0.9</v>
      </c>
      <c r="AR182" s="63">
        <v>2.4</v>
      </c>
      <c r="AS182" s="64">
        <v>0.06</v>
      </c>
      <c r="AT182" s="31">
        <v>0</v>
      </c>
      <c r="AU182" s="63">
        <v>0.5</v>
      </c>
      <c r="AV182" s="28">
        <v>0</v>
      </c>
    </row>
    <row r="183" spans="1:49" ht="15" customHeight="1" x14ac:dyDescent="0.3">
      <c r="A183" s="318"/>
      <c r="B183" s="334" t="s">
        <v>48</v>
      </c>
      <c r="C183" s="328"/>
      <c r="D183" s="406">
        <f t="shared" si="119"/>
        <v>9.8333333333333328E-2</v>
      </c>
      <c r="E183" s="406">
        <f t="shared" si="120"/>
        <v>1.2E-2</v>
      </c>
      <c r="F183" s="409">
        <f>$C$180*AE$183/$AD$188</f>
        <v>0.5</v>
      </c>
      <c r="G183" s="409">
        <f t="shared" ref="G183:W183" si="122">$C$180*AF$183/$AD$188</f>
        <v>0.33333333333333331</v>
      </c>
      <c r="H183" s="409">
        <f t="shared" si="122"/>
        <v>0</v>
      </c>
      <c r="I183" s="409">
        <f t="shared" si="122"/>
        <v>5.666666666666667</v>
      </c>
      <c r="J183" s="336">
        <f t="shared" si="122"/>
        <v>0</v>
      </c>
      <c r="K183" s="336">
        <f t="shared" si="122"/>
        <v>1.6666666666666666E-2</v>
      </c>
      <c r="L183" s="336">
        <f t="shared" si="122"/>
        <v>7.8</v>
      </c>
      <c r="M183" s="336">
        <f t="shared" si="122"/>
        <v>0.1</v>
      </c>
      <c r="N183" s="336">
        <f t="shared" si="122"/>
        <v>0</v>
      </c>
      <c r="O183" s="336">
        <f t="shared" si="122"/>
        <v>5.166666666666667</v>
      </c>
      <c r="P183" s="336">
        <f t="shared" si="122"/>
        <v>5.8166666666666664</v>
      </c>
      <c r="Q183" s="336">
        <f t="shared" si="122"/>
        <v>2.5</v>
      </c>
      <c r="R183" s="336">
        <f t="shared" si="122"/>
        <v>0.5</v>
      </c>
      <c r="S183" s="336">
        <f t="shared" si="122"/>
        <v>8.3333333333333339</v>
      </c>
      <c r="T183" s="336">
        <f t="shared" si="122"/>
        <v>0.1</v>
      </c>
      <c r="U183" s="336">
        <f t="shared" si="122"/>
        <v>1</v>
      </c>
      <c r="V183" s="336">
        <f t="shared" si="122"/>
        <v>1.35</v>
      </c>
      <c r="W183" s="336">
        <f t="shared" si="122"/>
        <v>2.8333333333333335</v>
      </c>
      <c r="X183" s="392"/>
      <c r="Y183" s="392"/>
      <c r="AB183" s="86" t="s">
        <v>48</v>
      </c>
      <c r="AC183" s="56">
        <v>5.8999999999999997E-2</v>
      </c>
      <c r="AD183" s="56">
        <v>0.06</v>
      </c>
      <c r="AE183" s="56">
        <v>0.3</v>
      </c>
      <c r="AF183" s="56">
        <v>0.2</v>
      </c>
      <c r="AG183" s="57">
        <v>0</v>
      </c>
      <c r="AH183" s="56">
        <v>3.4</v>
      </c>
      <c r="AI183" s="62">
        <v>0</v>
      </c>
      <c r="AJ183" s="64">
        <v>0.01</v>
      </c>
      <c r="AK183" s="41">
        <v>4.68</v>
      </c>
      <c r="AL183" s="64">
        <v>0.06</v>
      </c>
      <c r="AM183" s="62">
        <v>0</v>
      </c>
      <c r="AN183" s="63">
        <v>3.1</v>
      </c>
      <c r="AO183" s="64">
        <v>3.49</v>
      </c>
      <c r="AP183" s="63">
        <v>1.5</v>
      </c>
      <c r="AQ183" s="63">
        <v>0.3</v>
      </c>
      <c r="AR183" s="62">
        <v>5</v>
      </c>
      <c r="AS183" s="64">
        <v>0.06</v>
      </c>
      <c r="AT183" s="29">
        <v>0.6</v>
      </c>
      <c r="AU183" s="64">
        <v>0.81</v>
      </c>
      <c r="AV183" s="30">
        <v>1.7</v>
      </c>
    </row>
    <row r="184" spans="1:49" ht="15" customHeight="1" x14ac:dyDescent="0.3">
      <c r="A184" s="318"/>
      <c r="B184" s="334" t="s">
        <v>55</v>
      </c>
      <c r="C184" s="328"/>
      <c r="D184" s="406">
        <f t="shared" si="119"/>
        <v>266.66666666666669</v>
      </c>
      <c r="E184" s="406">
        <f>C$180*AD184/AD$188</f>
        <v>216.66666666666666</v>
      </c>
      <c r="F184" s="409">
        <f>$C$180*AE$184/$AD$188</f>
        <v>3.1666666666666665</v>
      </c>
      <c r="G184" s="409">
        <f t="shared" ref="G184:W184" si="123">$C$180*AF$184/$AD$188</f>
        <v>0.5</v>
      </c>
      <c r="H184" s="409">
        <f t="shared" si="123"/>
        <v>24.5</v>
      </c>
      <c r="I184" s="409">
        <f t="shared" si="123"/>
        <v>115.5</v>
      </c>
      <c r="J184" s="336">
        <f t="shared" si="123"/>
        <v>0.18333333333333332</v>
      </c>
      <c r="K184" s="336">
        <f t="shared" si="123"/>
        <v>0.13333333333333333</v>
      </c>
      <c r="L184" s="336">
        <f t="shared" si="123"/>
        <v>3.7166666666666668</v>
      </c>
      <c r="M184" s="336">
        <f t="shared" si="123"/>
        <v>0</v>
      </c>
      <c r="N184" s="336">
        <f t="shared" si="123"/>
        <v>16.5</v>
      </c>
      <c r="O184" s="336">
        <f t="shared" si="123"/>
        <v>7.833333333333333</v>
      </c>
      <c r="P184" s="336">
        <f t="shared" si="123"/>
        <v>971.66666666666663</v>
      </c>
      <c r="Q184" s="336">
        <f t="shared" si="123"/>
        <v>18.333333333333332</v>
      </c>
      <c r="R184" s="336">
        <f t="shared" si="123"/>
        <v>41.666666666666664</v>
      </c>
      <c r="S184" s="336">
        <f t="shared" si="123"/>
        <v>103.33333333333333</v>
      </c>
      <c r="T184" s="336">
        <f t="shared" si="123"/>
        <v>1.6333333333333333</v>
      </c>
      <c r="U184" s="336">
        <f t="shared" si="123"/>
        <v>10.333333333333334</v>
      </c>
      <c r="V184" s="336">
        <f t="shared" si="123"/>
        <v>0.48333333333333328</v>
      </c>
      <c r="W184" s="336">
        <f t="shared" si="123"/>
        <v>61.666666666666664</v>
      </c>
      <c r="X184" s="392"/>
      <c r="Y184" s="392"/>
      <c r="AB184" s="86" t="s">
        <v>55</v>
      </c>
      <c r="AC184" s="299">
        <v>160</v>
      </c>
      <c r="AD184" s="287">
        <v>130</v>
      </c>
      <c r="AE184" s="56">
        <v>1.9</v>
      </c>
      <c r="AF184" s="56">
        <v>0.3</v>
      </c>
      <c r="AG184" s="56">
        <v>14.7</v>
      </c>
      <c r="AH184" s="56">
        <v>69.3</v>
      </c>
      <c r="AI184" s="64">
        <v>0.11</v>
      </c>
      <c r="AJ184" s="64">
        <v>0.08</v>
      </c>
      <c r="AK184" s="41">
        <v>2.23</v>
      </c>
      <c r="AL184" s="62">
        <v>0</v>
      </c>
      <c r="AM184" s="63">
        <v>9.9</v>
      </c>
      <c r="AN184" s="63">
        <v>4.7</v>
      </c>
      <c r="AO184" s="62">
        <v>583</v>
      </c>
      <c r="AP184" s="62">
        <v>11</v>
      </c>
      <c r="AQ184" s="62">
        <v>25</v>
      </c>
      <c r="AR184" s="62">
        <v>62</v>
      </c>
      <c r="AS184" s="64">
        <v>0.98</v>
      </c>
      <c r="AT184" s="29">
        <v>6.2</v>
      </c>
      <c r="AU184" s="64">
        <v>0.28999999999999998</v>
      </c>
      <c r="AV184" s="28">
        <v>37</v>
      </c>
    </row>
    <row r="185" spans="1:49" ht="15" customHeight="1" x14ac:dyDescent="0.3">
      <c r="A185" s="318"/>
      <c r="B185" s="334" t="s">
        <v>67</v>
      </c>
      <c r="C185" s="328"/>
      <c r="D185" s="406">
        <f t="shared" si="119"/>
        <v>5</v>
      </c>
      <c r="E185" s="406">
        <f t="shared" si="120"/>
        <v>0.48</v>
      </c>
      <c r="F185" s="409">
        <f>$C$180*AE$185/$AD$188</f>
        <v>0.16666666666666666</v>
      </c>
      <c r="G185" s="409">
        <f t="shared" ref="G185:W185" si="124">$C$180*AF$185/$AD$188</f>
        <v>0</v>
      </c>
      <c r="H185" s="409">
        <f t="shared" si="124"/>
        <v>0.33333333333333331</v>
      </c>
      <c r="I185" s="409">
        <f t="shared" si="124"/>
        <v>1.8333333333333335</v>
      </c>
      <c r="J185" s="336">
        <f t="shared" si="124"/>
        <v>0</v>
      </c>
      <c r="K185" s="336">
        <f t="shared" si="124"/>
        <v>0</v>
      </c>
      <c r="L185" s="336">
        <f t="shared" si="124"/>
        <v>28.500000000000004</v>
      </c>
      <c r="M185" s="336">
        <f t="shared" si="124"/>
        <v>0</v>
      </c>
      <c r="N185" s="336">
        <f t="shared" si="124"/>
        <v>3</v>
      </c>
      <c r="O185" s="336">
        <f t="shared" si="124"/>
        <v>1.3333333333333333</v>
      </c>
      <c r="P185" s="336">
        <f t="shared" si="124"/>
        <v>33.166666666666664</v>
      </c>
      <c r="Q185" s="336">
        <f t="shared" si="124"/>
        <v>10.833333333333334</v>
      </c>
      <c r="R185" s="336">
        <f t="shared" si="124"/>
        <v>3.666666666666667</v>
      </c>
      <c r="S185" s="336">
        <f t="shared" si="124"/>
        <v>4.166666666666667</v>
      </c>
      <c r="T185" s="336">
        <f t="shared" si="124"/>
        <v>8.3333333333333329E-2</v>
      </c>
      <c r="U185" s="336">
        <f t="shared" si="124"/>
        <v>0.16666666666666666</v>
      </c>
      <c r="V185" s="336">
        <f t="shared" si="124"/>
        <v>0</v>
      </c>
      <c r="W185" s="336">
        <f t="shared" si="124"/>
        <v>11.5</v>
      </c>
      <c r="X185" s="392"/>
      <c r="Y185" s="392"/>
      <c r="AB185" s="86" t="s">
        <v>67</v>
      </c>
      <c r="AC185" s="57">
        <v>3</v>
      </c>
      <c r="AD185" s="56">
        <v>2.4</v>
      </c>
      <c r="AE185" s="56">
        <v>0.1</v>
      </c>
      <c r="AF185" s="57">
        <v>0</v>
      </c>
      <c r="AG185" s="56">
        <v>0.2</v>
      </c>
      <c r="AH185" s="56">
        <v>1.1000000000000001</v>
      </c>
      <c r="AI185" s="62">
        <v>0</v>
      </c>
      <c r="AJ185" s="62">
        <v>0</v>
      </c>
      <c r="AK185" s="29">
        <v>17.100000000000001</v>
      </c>
      <c r="AL185" s="62">
        <v>0</v>
      </c>
      <c r="AM185" s="63">
        <v>1.8</v>
      </c>
      <c r="AN185" s="63">
        <v>0.8</v>
      </c>
      <c r="AO185" s="63">
        <v>19.899999999999999</v>
      </c>
      <c r="AP185" s="63">
        <v>6.5</v>
      </c>
      <c r="AQ185" s="63">
        <v>2.2000000000000002</v>
      </c>
      <c r="AR185" s="63">
        <v>2.5</v>
      </c>
      <c r="AS185" s="64">
        <v>0.05</v>
      </c>
      <c r="AT185" s="29">
        <v>0.1</v>
      </c>
      <c r="AU185" s="62">
        <v>0</v>
      </c>
      <c r="AV185" s="30">
        <v>6.9</v>
      </c>
    </row>
    <row r="186" spans="1:49" ht="15" customHeight="1" x14ac:dyDescent="0.3">
      <c r="A186" s="318"/>
      <c r="B186" s="334" t="s">
        <v>37</v>
      </c>
      <c r="C186" s="328"/>
      <c r="D186" s="406">
        <f t="shared" si="119"/>
        <v>10</v>
      </c>
      <c r="E186" s="406">
        <f t="shared" si="120"/>
        <v>1.2</v>
      </c>
      <c r="F186" s="409">
        <f>$C$180*AE$186/$AD$188</f>
        <v>0</v>
      </c>
      <c r="G186" s="409">
        <f t="shared" ref="G186:W186" si="125">$C$180*AF$186/$AD$188</f>
        <v>6.333333333333333</v>
      </c>
      <c r="H186" s="409">
        <f t="shared" si="125"/>
        <v>0.16666666666666666</v>
      </c>
      <c r="I186" s="409">
        <f t="shared" si="125"/>
        <v>58.166666666666664</v>
      </c>
      <c r="J186" s="336">
        <f t="shared" si="125"/>
        <v>0</v>
      </c>
      <c r="K186" s="336">
        <f t="shared" si="125"/>
        <v>1.6666666666666666E-2</v>
      </c>
      <c r="L186" s="336">
        <f t="shared" si="125"/>
        <v>33.833333333333336</v>
      </c>
      <c r="M186" s="336">
        <f t="shared" si="125"/>
        <v>0.16666666666666666</v>
      </c>
      <c r="N186" s="336">
        <f t="shared" si="125"/>
        <v>0</v>
      </c>
      <c r="O186" s="336">
        <f t="shared" si="125"/>
        <v>1.5</v>
      </c>
      <c r="P186" s="336">
        <f t="shared" si="125"/>
        <v>3.1</v>
      </c>
      <c r="Q186" s="336">
        <f t="shared" si="125"/>
        <v>2.6666666666666665</v>
      </c>
      <c r="R186" s="336">
        <f t="shared" si="125"/>
        <v>0</v>
      </c>
      <c r="S186" s="336">
        <f t="shared" si="125"/>
        <v>3.3333333333333335</v>
      </c>
      <c r="T186" s="336">
        <f t="shared" si="125"/>
        <v>1.6666666666666666E-2</v>
      </c>
      <c r="U186" s="336">
        <f t="shared" si="125"/>
        <v>0</v>
      </c>
      <c r="V186" s="336">
        <f t="shared" si="125"/>
        <v>0.1</v>
      </c>
      <c r="W186" s="336">
        <f t="shared" si="125"/>
        <v>0.33333333333333331</v>
      </c>
      <c r="X186" s="392"/>
      <c r="Y186" s="392"/>
      <c r="AB186" s="86" t="s">
        <v>37</v>
      </c>
      <c r="AC186" s="57">
        <v>6</v>
      </c>
      <c r="AD186" s="57">
        <v>6</v>
      </c>
      <c r="AE186" s="57">
        <v>0</v>
      </c>
      <c r="AF186" s="56">
        <v>3.8</v>
      </c>
      <c r="AG186" s="56">
        <v>0.1</v>
      </c>
      <c r="AH186" s="56">
        <v>34.9</v>
      </c>
      <c r="AI186" s="62">
        <v>0</v>
      </c>
      <c r="AJ186" s="64">
        <v>0.01</v>
      </c>
      <c r="AK186" s="29">
        <v>20.3</v>
      </c>
      <c r="AL186" s="63">
        <v>0.1</v>
      </c>
      <c r="AM186" s="62">
        <v>0</v>
      </c>
      <c r="AN186" s="63">
        <v>0.9</v>
      </c>
      <c r="AO186" s="64">
        <v>1.86</v>
      </c>
      <c r="AP186" s="63">
        <v>1.6</v>
      </c>
      <c r="AQ186" s="62">
        <v>0</v>
      </c>
      <c r="AR186" s="62">
        <v>2</v>
      </c>
      <c r="AS186" s="64">
        <v>0.01</v>
      </c>
      <c r="AT186" s="31">
        <v>0</v>
      </c>
      <c r="AU186" s="64">
        <v>0.06</v>
      </c>
      <c r="AV186" s="30">
        <v>0.2</v>
      </c>
    </row>
    <row r="187" spans="1:49" ht="15" customHeight="1" x14ac:dyDescent="0.3">
      <c r="A187" s="318"/>
      <c r="B187" s="334" t="s">
        <v>38</v>
      </c>
      <c r="C187" s="328"/>
      <c r="D187" s="406">
        <f t="shared" si="119"/>
        <v>1</v>
      </c>
      <c r="E187" s="406">
        <f t="shared" si="120"/>
        <v>0.12</v>
      </c>
      <c r="F187" s="409">
        <f>$C$180*AE$187/$AD$188</f>
        <v>0</v>
      </c>
      <c r="G187" s="409">
        <f t="shared" ref="G187:W187" si="126">$C$180*AF$187/$AD$188</f>
        <v>0</v>
      </c>
      <c r="H187" s="409">
        <f t="shared" si="126"/>
        <v>0</v>
      </c>
      <c r="I187" s="409">
        <f t="shared" si="126"/>
        <v>0</v>
      </c>
      <c r="J187" s="336">
        <f t="shared" si="126"/>
        <v>0</v>
      </c>
      <c r="K187" s="336">
        <f t="shared" si="126"/>
        <v>0</v>
      </c>
      <c r="L187" s="336">
        <f t="shared" si="126"/>
        <v>0</v>
      </c>
      <c r="M187" s="336">
        <f t="shared" si="126"/>
        <v>0</v>
      </c>
      <c r="N187" s="336">
        <f t="shared" si="126"/>
        <v>0</v>
      </c>
      <c r="O187" s="336">
        <f t="shared" si="126"/>
        <v>368.33333333333331</v>
      </c>
      <c r="P187" s="336">
        <f t="shared" si="126"/>
        <v>8.3333333333333329E-2</v>
      </c>
      <c r="Q187" s="336">
        <f t="shared" si="126"/>
        <v>4</v>
      </c>
      <c r="R187" s="336">
        <f t="shared" si="126"/>
        <v>0.16666666666666666</v>
      </c>
      <c r="S187" s="336">
        <f t="shared" si="126"/>
        <v>0.83333333333333337</v>
      </c>
      <c r="T187" s="336">
        <f t="shared" si="126"/>
        <v>0.05</v>
      </c>
      <c r="U187" s="336">
        <f t="shared" si="126"/>
        <v>50</v>
      </c>
      <c r="V187" s="336">
        <f t="shared" si="126"/>
        <v>0</v>
      </c>
      <c r="W187" s="336">
        <f t="shared" si="126"/>
        <v>0</v>
      </c>
      <c r="X187" s="392"/>
      <c r="Y187" s="392"/>
      <c r="AB187" s="86" t="s">
        <v>38</v>
      </c>
      <c r="AC187" s="56">
        <v>0.6</v>
      </c>
      <c r="AD187" s="56">
        <v>0.6</v>
      </c>
      <c r="AE187" s="57">
        <v>0</v>
      </c>
      <c r="AF187" s="57">
        <v>0</v>
      </c>
      <c r="AG187" s="57">
        <v>0</v>
      </c>
      <c r="AH187" s="57">
        <v>0</v>
      </c>
      <c r="AI187" s="62">
        <v>0</v>
      </c>
      <c r="AJ187" s="62">
        <v>0</v>
      </c>
      <c r="AK187" s="28">
        <v>0</v>
      </c>
      <c r="AL187" s="62">
        <v>0</v>
      </c>
      <c r="AM187" s="62">
        <v>0</v>
      </c>
      <c r="AN187" s="62">
        <v>221</v>
      </c>
      <c r="AO187" s="64">
        <v>0.05</v>
      </c>
      <c r="AP187" s="63">
        <v>2.4</v>
      </c>
      <c r="AQ187" s="63">
        <v>0.1</v>
      </c>
      <c r="AR187" s="63">
        <v>0.5</v>
      </c>
      <c r="AS187" s="64">
        <v>0.03</v>
      </c>
      <c r="AT187" s="42">
        <v>30</v>
      </c>
      <c r="AU187" s="62">
        <v>0</v>
      </c>
      <c r="AV187" s="28">
        <v>0</v>
      </c>
    </row>
    <row r="188" spans="1:49" x14ac:dyDescent="0.3">
      <c r="A188" s="318"/>
      <c r="B188" s="69" t="s">
        <v>40</v>
      </c>
      <c r="C188" s="328"/>
      <c r="D188" s="406"/>
      <c r="E188" s="406"/>
      <c r="F188" s="412">
        <f>SUM(F181:F187)</f>
        <v>23</v>
      </c>
      <c r="G188" s="412">
        <f t="shared" ref="G188:W188" si="127">SUM(G181:G187)</f>
        <v>10.833333333333332</v>
      </c>
      <c r="H188" s="412">
        <f t="shared" si="127"/>
        <v>32.166666666666664</v>
      </c>
      <c r="I188" s="412">
        <f t="shared" si="127"/>
        <v>320</v>
      </c>
      <c r="J188" s="347">
        <f t="shared" si="127"/>
        <v>0.5</v>
      </c>
      <c r="K188" s="347">
        <f t="shared" si="127"/>
        <v>2.6333333333333333</v>
      </c>
      <c r="L188" s="347">
        <f t="shared" si="127"/>
        <v>776.68333333333339</v>
      </c>
      <c r="M188" s="347">
        <f t="shared" si="127"/>
        <v>0.26666666666666666</v>
      </c>
      <c r="N188" s="347">
        <f t="shared" si="127"/>
        <v>38</v>
      </c>
      <c r="O188" s="347">
        <f t="shared" si="127"/>
        <v>509.33333333333337</v>
      </c>
      <c r="P188" s="347">
        <f t="shared" si="127"/>
        <v>1341.4166666666665</v>
      </c>
      <c r="Q188" s="347">
        <f t="shared" si="127"/>
        <v>50.5</v>
      </c>
      <c r="R188" s="347">
        <f t="shared" si="127"/>
        <v>69.166666666666671</v>
      </c>
      <c r="S188" s="347">
        <f t="shared" si="127"/>
        <v>505.66666666666663</v>
      </c>
      <c r="T188" s="347">
        <f t="shared" si="127"/>
        <v>10.383333333333335</v>
      </c>
      <c r="U188" s="347">
        <f t="shared" si="127"/>
        <v>70.333333333333343</v>
      </c>
      <c r="V188" s="347">
        <f t="shared" si="127"/>
        <v>51.766666666666673</v>
      </c>
      <c r="W188" s="347">
        <f t="shared" si="127"/>
        <v>398</v>
      </c>
      <c r="X188" s="392"/>
      <c r="Y188" s="392"/>
      <c r="AB188" s="87" t="s">
        <v>40</v>
      </c>
      <c r="AC188" s="59"/>
      <c r="AD188" s="60">
        <v>120</v>
      </c>
      <c r="AE188" s="61">
        <v>13.8</v>
      </c>
      <c r="AF188" s="61">
        <v>6.5</v>
      </c>
      <c r="AG188" s="61">
        <v>19.3</v>
      </c>
      <c r="AH188" s="60">
        <v>192</v>
      </c>
      <c r="AI188" s="83">
        <v>0.3</v>
      </c>
      <c r="AJ188" s="65">
        <v>1.58</v>
      </c>
      <c r="AK188" s="33">
        <v>4261</v>
      </c>
      <c r="AL188" s="65">
        <v>0.16</v>
      </c>
      <c r="AM188" s="83">
        <v>22.8</v>
      </c>
      <c r="AN188" s="66">
        <v>306</v>
      </c>
      <c r="AO188" s="66">
        <v>805</v>
      </c>
      <c r="AP188" s="66">
        <v>30</v>
      </c>
      <c r="AQ188" s="66">
        <v>42</v>
      </c>
      <c r="AR188" s="66">
        <v>304</v>
      </c>
      <c r="AS188" s="65">
        <v>6.23</v>
      </c>
      <c r="AT188" s="33">
        <v>42</v>
      </c>
      <c r="AU188" s="66">
        <v>31</v>
      </c>
      <c r="AV188" s="32">
        <v>239</v>
      </c>
    </row>
    <row r="189" spans="1:49" x14ac:dyDescent="0.3">
      <c r="A189" s="318" t="s">
        <v>140</v>
      </c>
      <c r="B189" s="199"/>
      <c r="C189" s="328">
        <v>55</v>
      </c>
      <c r="D189" s="406"/>
      <c r="E189" s="406"/>
      <c r="F189" s="406"/>
      <c r="G189" s="406"/>
      <c r="H189" s="406"/>
      <c r="I189" s="406"/>
      <c r="J189" s="199"/>
      <c r="K189" s="199"/>
      <c r="L189" s="199"/>
      <c r="M189" s="199"/>
      <c r="N189" s="199"/>
      <c r="O189" s="199"/>
      <c r="P189" s="199"/>
      <c r="Q189" s="199"/>
      <c r="R189" s="199"/>
      <c r="S189" s="199"/>
      <c r="T189" s="199"/>
      <c r="U189" s="199"/>
      <c r="V189" s="199"/>
      <c r="W189" s="199"/>
      <c r="X189" s="392" t="s">
        <v>141</v>
      </c>
      <c r="Y189" s="392">
        <v>23</v>
      </c>
      <c r="AA189" t="s">
        <v>140</v>
      </c>
      <c r="AW189" t="s">
        <v>141</v>
      </c>
    </row>
    <row r="190" spans="1:49" ht="15" customHeight="1" x14ac:dyDescent="0.3">
      <c r="A190" s="318"/>
      <c r="B190" s="334" t="s">
        <v>45</v>
      </c>
      <c r="C190" s="328"/>
      <c r="D190" s="406">
        <f>C$189*AC190/AD$195</f>
        <v>7.5166666666666657</v>
      </c>
      <c r="E190" s="406">
        <f>C$189*AD190/AD$195</f>
        <v>6.6</v>
      </c>
      <c r="F190" s="409">
        <f>$C$189*AE$190/$AD$195</f>
        <v>0</v>
      </c>
      <c r="G190" s="409">
        <f t="shared" ref="G190:W190" si="128">$C$189*AF$190/$AD$195</f>
        <v>0</v>
      </c>
      <c r="H190" s="409">
        <f t="shared" si="128"/>
        <v>0.18333333333333332</v>
      </c>
      <c r="I190" s="409">
        <f t="shared" si="128"/>
        <v>1.2833333333333334</v>
      </c>
      <c r="J190" s="336">
        <f t="shared" si="128"/>
        <v>0</v>
      </c>
      <c r="K190" s="336">
        <f t="shared" si="128"/>
        <v>0</v>
      </c>
      <c r="L190" s="336">
        <f t="shared" si="128"/>
        <v>22</v>
      </c>
      <c r="M190" s="336">
        <f t="shared" si="128"/>
        <v>0</v>
      </c>
      <c r="N190" s="336">
        <f t="shared" si="128"/>
        <v>1.9800000000000002</v>
      </c>
      <c r="O190" s="336">
        <f t="shared" si="128"/>
        <v>0.73333333333333328</v>
      </c>
      <c r="P190" s="336">
        <f t="shared" si="128"/>
        <v>17.05</v>
      </c>
      <c r="Q190" s="336">
        <f t="shared" si="128"/>
        <v>6.6</v>
      </c>
      <c r="R190" s="336">
        <f t="shared" si="128"/>
        <v>1.2833333333333334</v>
      </c>
      <c r="S190" s="336">
        <f t="shared" si="128"/>
        <v>1.65</v>
      </c>
      <c r="T190" s="336">
        <f t="shared" si="128"/>
        <v>7.3333333333333334E-2</v>
      </c>
      <c r="U190" s="336">
        <f t="shared" si="128"/>
        <v>0.18333333333333332</v>
      </c>
      <c r="V190" s="336">
        <f t="shared" si="128"/>
        <v>3.6666666666666667E-2</v>
      </c>
      <c r="W190" s="336">
        <f t="shared" si="128"/>
        <v>4.583333333333333</v>
      </c>
      <c r="X190" s="392"/>
      <c r="Y190" s="392"/>
      <c r="AB190" s="86" t="s">
        <v>45</v>
      </c>
      <c r="AC190" s="56">
        <v>4.0999999999999996</v>
      </c>
      <c r="AD190" s="56">
        <v>3.6</v>
      </c>
      <c r="AE190" s="57">
        <v>0</v>
      </c>
      <c r="AF190" s="57">
        <v>0</v>
      </c>
      <c r="AG190" s="56">
        <v>0.1</v>
      </c>
      <c r="AH190" s="56">
        <v>0.7</v>
      </c>
      <c r="AI190" s="57">
        <v>0</v>
      </c>
      <c r="AJ190" s="57">
        <v>0</v>
      </c>
      <c r="AK190" s="19">
        <v>12</v>
      </c>
      <c r="AL190" s="57">
        <v>0</v>
      </c>
      <c r="AM190" s="71">
        <v>1.08</v>
      </c>
      <c r="AN190" s="56">
        <v>0.4</v>
      </c>
      <c r="AO190" s="56">
        <v>9.3000000000000007</v>
      </c>
      <c r="AP190" s="56">
        <v>3.6</v>
      </c>
      <c r="AQ190" s="56">
        <v>0.7</v>
      </c>
      <c r="AR190" s="56">
        <v>0.9</v>
      </c>
      <c r="AS190" s="71">
        <v>0.04</v>
      </c>
      <c r="AT190" s="20">
        <v>0.1</v>
      </c>
      <c r="AU190" s="71">
        <v>0.02</v>
      </c>
      <c r="AV190" s="20">
        <v>2.5</v>
      </c>
    </row>
    <row r="191" spans="1:49" x14ac:dyDescent="0.3">
      <c r="A191" s="318"/>
      <c r="B191" s="334" t="s">
        <v>43</v>
      </c>
      <c r="C191" s="328"/>
      <c r="D191" s="406">
        <f>C$189*AC191/AD$195</f>
        <v>21.816666666666666</v>
      </c>
      <c r="E191" s="406">
        <f t="shared" ref="E191:E194" si="129">C$189*AD191/AD$195</f>
        <v>19.25</v>
      </c>
      <c r="F191" s="409">
        <f>$C$189*AE$191/$AD$195</f>
        <v>0.18333333333333332</v>
      </c>
      <c r="G191" s="409">
        <f t="shared" ref="G191:W191" si="130">$C$189*AF$191/$AD$195</f>
        <v>0</v>
      </c>
      <c r="H191" s="409">
        <f t="shared" si="130"/>
        <v>0.55000000000000004</v>
      </c>
      <c r="I191" s="409">
        <f t="shared" si="130"/>
        <v>2.75</v>
      </c>
      <c r="J191" s="336">
        <f t="shared" si="130"/>
        <v>0</v>
      </c>
      <c r="K191" s="336">
        <f t="shared" si="130"/>
        <v>0</v>
      </c>
      <c r="L191" s="336">
        <f t="shared" si="130"/>
        <v>1.925</v>
      </c>
      <c r="M191" s="336">
        <f t="shared" si="130"/>
        <v>0</v>
      </c>
      <c r="N191" s="336">
        <f t="shared" si="130"/>
        <v>1.925</v>
      </c>
      <c r="O191" s="336">
        <f t="shared" si="130"/>
        <v>1.4666666666666666</v>
      </c>
      <c r="P191" s="336">
        <f t="shared" si="130"/>
        <v>27.5</v>
      </c>
      <c r="Q191" s="336">
        <f t="shared" si="130"/>
        <v>4.4000000000000004</v>
      </c>
      <c r="R191" s="336">
        <f t="shared" si="130"/>
        <v>2.75</v>
      </c>
      <c r="S191" s="336">
        <f t="shared" si="130"/>
        <v>8.0666666666666682</v>
      </c>
      <c r="T191" s="336">
        <f t="shared" si="130"/>
        <v>0.11</v>
      </c>
      <c r="U191" s="336">
        <f t="shared" si="130"/>
        <v>0.55000000000000004</v>
      </c>
      <c r="V191" s="336">
        <f t="shared" si="130"/>
        <v>5.5E-2</v>
      </c>
      <c r="W191" s="336">
        <f t="shared" si="130"/>
        <v>3.3</v>
      </c>
      <c r="X191" s="392"/>
      <c r="Y191" s="392"/>
      <c r="AB191" s="86" t="s">
        <v>43</v>
      </c>
      <c r="AC191" s="56">
        <v>11.9</v>
      </c>
      <c r="AD191" s="56">
        <v>10.5</v>
      </c>
      <c r="AE191" s="56">
        <v>0.1</v>
      </c>
      <c r="AF191" s="57">
        <v>0</v>
      </c>
      <c r="AG191" s="56">
        <v>0.3</v>
      </c>
      <c r="AH191" s="56">
        <v>1.5</v>
      </c>
      <c r="AI191" s="57">
        <v>0</v>
      </c>
      <c r="AJ191" s="57">
        <v>0</v>
      </c>
      <c r="AK191" s="21">
        <v>1.05</v>
      </c>
      <c r="AL191" s="57">
        <v>0</v>
      </c>
      <c r="AM191" s="71">
        <v>1.05</v>
      </c>
      <c r="AN191" s="56">
        <v>0.8</v>
      </c>
      <c r="AO191" s="57">
        <v>15</v>
      </c>
      <c r="AP191" s="56">
        <v>2.4</v>
      </c>
      <c r="AQ191" s="56">
        <v>1.5</v>
      </c>
      <c r="AR191" s="56">
        <v>4.4000000000000004</v>
      </c>
      <c r="AS191" s="71">
        <v>0.06</v>
      </c>
      <c r="AT191" s="20">
        <v>0.3</v>
      </c>
      <c r="AU191" s="71">
        <v>0.03</v>
      </c>
      <c r="AV191" s="20">
        <v>1.8</v>
      </c>
    </row>
    <row r="192" spans="1:49" x14ac:dyDescent="0.3">
      <c r="A192" s="318"/>
      <c r="B192" s="334" t="s">
        <v>44</v>
      </c>
      <c r="C192" s="328"/>
      <c r="D192" s="406">
        <f t="shared" ref="D192:D194" si="131">C$189*AC192/AD$195</f>
        <v>29.883333333333333</v>
      </c>
      <c r="E192" s="406">
        <f t="shared" si="129"/>
        <v>26.4</v>
      </c>
      <c r="F192" s="409">
        <f>$C$189*AE$192/$AD$195</f>
        <v>0.36666666666666664</v>
      </c>
      <c r="G192" s="409">
        <f>$C$189*AF$192/$AD$195</f>
        <v>0</v>
      </c>
      <c r="H192" s="409">
        <f t="shared" ref="H192:W192" si="132">$C$189*AG$192/$AD$195</f>
        <v>0.91666666666666663</v>
      </c>
      <c r="I192" s="409">
        <f t="shared" si="132"/>
        <v>5.6833333333333336</v>
      </c>
      <c r="J192" s="336">
        <f t="shared" si="132"/>
        <v>1.8333333333333333E-2</v>
      </c>
      <c r="K192" s="336">
        <f t="shared" si="132"/>
        <v>1.8333333333333333E-2</v>
      </c>
      <c r="L192" s="336">
        <f t="shared" si="132"/>
        <v>35.200000000000003</v>
      </c>
      <c r="M192" s="336">
        <f t="shared" si="132"/>
        <v>0</v>
      </c>
      <c r="N192" s="336">
        <f t="shared" si="132"/>
        <v>6.6</v>
      </c>
      <c r="O192" s="336">
        <f t="shared" si="132"/>
        <v>0.73333333333333328</v>
      </c>
      <c r="P192" s="336">
        <f t="shared" si="132"/>
        <v>77</v>
      </c>
      <c r="Q192" s="336">
        <f t="shared" si="132"/>
        <v>3.6666666666666665</v>
      </c>
      <c r="R192" s="336">
        <f t="shared" si="132"/>
        <v>5.3166666666666664</v>
      </c>
      <c r="S192" s="336">
        <f t="shared" si="132"/>
        <v>6.7833333333333332</v>
      </c>
      <c r="T192" s="336">
        <f t="shared" si="132"/>
        <v>0.23833333333333334</v>
      </c>
      <c r="U192" s="336">
        <f t="shared" si="132"/>
        <v>0.55000000000000004</v>
      </c>
      <c r="V192" s="336">
        <f t="shared" si="132"/>
        <v>0.11</v>
      </c>
      <c r="W192" s="336">
        <f t="shared" si="132"/>
        <v>5.3166666666666664</v>
      </c>
      <c r="X192" s="392"/>
      <c r="Y192" s="392"/>
      <c r="AB192" s="86" t="s">
        <v>44</v>
      </c>
      <c r="AC192" s="56">
        <v>16.3</v>
      </c>
      <c r="AD192" s="56">
        <v>14.4</v>
      </c>
      <c r="AE192" s="56">
        <v>0.2</v>
      </c>
      <c r="AF192" s="57">
        <v>0</v>
      </c>
      <c r="AG192" s="56">
        <v>0.5</v>
      </c>
      <c r="AH192" s="56">
        <v>3.1</v>
      </c>
      <c r="AI192" s="71">
        <v>0.01</v>
      </c>
      <c r="AJ192" s="71">
        <v>0.01</v>
      </c>
      <c r="AK192" s="20">
        <v>19.2</v>
      </c>
      <c r="AL192" s="57">
        <v>0</v>
      </c>
      <c r="AM192" s="56">
        <v>3.6</v>
      </c>
      <c r="AN192" s="56">
        <v>0.4</v>
      </c>
      <c r="AO192" s="57">
        <v>42</v>
      </c>
      <c r="AP192" s="57">
        <v>2</v>
      </c>
      <c r="AQ192" s="56">
        <v>2.9</v>
      </c>
      <c r="AR192" s="56">
        <v>3.7</v>
      </c>
      <c r="AS192" s="71">
        <v>0.13</v>
      </c>
      <c r="AT192" s="20">
        <v>0.3</v>
      </c>
      <c r="AU192" s="71">
        <v>0.06</v>
      </c>
      <c r="AV192" s="20">
        <v>2.9</v>
      </c>
    </row>
    <row r="193" spans="1:49" ht="15" customHeight="1" x14ac:dyDescent="0.3">
      <c r="A193" s="318"/>
      <c r="B193" s="334" t="s">
        <v>46</v>
      </c>
      <c r="C193" s="328"/>
      <c r="D193" s="406">
        <f t="shared" si="131"/>
        <v>2.75</v>
      </c>
      <c r="E193" s="406">
        <f t="shared" si="129"/>
        <v>2.75</v>
      </c>
      <c r="F193" s="409">
        <f>$C$189*AE$193/$AD$195</f>
        <v>0</v>
      </c>
      <c r="G193" s="409">
        <f t="shared" ref="G193:W193" si="133">$C$189*AF$193/$AD$195</f>
        <v>2.75</v>
      </c>
      <c r="H193" s="409">
        <f t="shared" si="133"/>
        <v>0</v>
      </c>
      <c r="I193" s="409">
        <f t="shared" si="133"/>
        <v>24.75</v>
      </c>
      <c r="J193" s="336">
        <f t="shared" si="133"/>
        <v>0</v>
      </c>
      <c r="K193" s="336">
        <f t="shared" si="133"/>
        <v>0</v>
      </c>
      <c r="L193" s="336">
        <f t="shared" si="133"/>
        <v>0</v>
      </c>
      <c r="M193" s="336">
        <f t="shared" si="133"/>
        <v>0</v>
      </c>
      <c r="N193" s="336">
        <f t="shared" si="133"/>
        <v>0</v>
      </c>
      <c r="O193" s="336">
        <f t="shared" si="133"/>
        <v>0</v>
      </c>
      <c r="P193" s="336">
        <f t="shared" si="133"/>
        <v>0</v>
      </c>
      <c r="Q193" s="336">
        <f t="shared" si="133"/>
        <v>0</v>
      </c>
      <c r="R193" s="336">
        <f t="shared" si="133"/>
        <v>0</v>
      </c>
      <c r="S193" s="336">
        <f t="shared" si="133"/>
        <v>0</v>
      </c>
      <c r="T193" s="336">
        <f t="shared" si="133"/>
        <v>0</v>
      </c>
      <c r="U193" s="336">
        <f t="shared" si="133"/>
        <v>0</v>
      </c>
      <c r="V193" s="336">
        <f t="shared" si="133"/>
        <v>0</v>
      </c>
      <c r="W193" s="336">
        <f t="shared" si="133"/>
        <v>0</v>
      </c>
      <c r="X193" s="392"/>
      <c r="Y193" s="392"/>
      <c r="AB193" s="86" t="s">
        <v>46</v>
      </c>
      <c r="AC193" s="56">
        <v>1.5</v>
      </c>
      <c r="AD193" s="56">
        <v>1.5</v>
      </c>
      <c r="AE193" s="57">
        <v>0</v>
      </c>
      <c r="AF193" s="56">
        <v>1.5</v>
      </c>
      <c r="AG193" s="57">
        <v>0</v>
      </c>
      <c r="AH193" s="56">
        <v>13.5</v>
      </c>
      <c r="AI193" s="57">
        <v>0</v>
      </c>
      <c r="AJ193" s="57">
        <v>0</v>
      </c>
      <c r="AK193" s="19">
        <v>0</v>
      </c>
      <c r="AL193" s="57">
        <v>0</v>
      </c>
      <c r="AM193" s="57">
        <v>0</v>
      </c>
      <c r="AN193" s="57">
        <v>0</v>
      </c>
      <c r="AO193" s="57">
        <v>0</v>
      </c>
      <c r="AP193" s="57">
        <v>0</v>
      </c>
      <c r="AQ193" s="57">
        <v>0</v>
      </c>
      <c r="AR193" s="57">
        <v>0</v>
      </c>
      <c r="AS193" s="57">
        <v>0</v>
      </c>
      <c r="AT193" s="19">
        <v>0</v>
      </c>
      <c r="AU193" s="57">
        <v>0</v>
      </c>
      <c r="AV193" s="19">
        <v>0</v>
      </c>
    </row>
    <row r="194" spans="1:49" ht="15" customHeight="1" x14ac:dyDescent="0.3">
      <c r="A194" s="318"/>
      <c r="B194" s="334" t="s">
        <v>38</v>
      </c>
      <c r="C194" s="328"/>
      <c r="D194" s="406">
        <f t="shared" si="131"/>
        <v>0.18333333333333332</v>
      </c>
      <c r="E194" s="406">
        <f t="shared" si="129"/>
        <v>0.18333333333333332</v>
      </c>
      <c r="F194" s="409">
        <f>$C$189*AE$194/$AD$195</f>
        <v>0</v>
      </c>
      <c r="G194" s="409">
        <f t="shared" ref="G194:W194" si="134">$C$189*AF$194/$AD$195</f>
        <v>0</v>
      </c>
      <c r="H194" s="409">
        <f t="shared" si="134"/>
        <v>0</v>
      </c>
      <c r="I194" s="409">
        <f t="shared" si="134"/>
        <v>0</v>
      </c>
      <c r="J194" s="336">
        <f t="shared" si="134"/>
        <v>0</v>
      </c>
      <c r="K194" s="336">
        <f t="shared" si="134"/>
        <v>0</v>
      </c>
      <c r="L194" s="336">
        <f t="shared" si="134"/>
        <v>0</v>
      </c>
      <c r="M194" s="336">
        <f t="shared" si="134"/>
        <v>0</v>
      </c>
      <c r="N194" s="336">
        <f t="shared" si="134"/>
        <v>0</v>
      </c>
      <c r="O194" s="336">
        <f t="shared" si="134"/>
        <v>71.5</v>
      </c>
      <c r="P194" s="336">
        <f t="shared" si="134"/>
        <v>0</v>
      </c>
      <c r="Q194" s="336">
        <f t="shared" si="134"/>
        <v>0.73333333333333328</v>
      </c>
      <c r="R194" s="336">
        <f t="shared" si="134"/>
        <v>0</v>
      </c>
      <c r="S194" s="336">
        <f t="shared" si="134"/>
        <v>0.18333333333333332</v>
      </c>
      <c r="T194" s="336">
        <f t="shared" si="134"/>
        <v>0</v>
      </c>
      <c r="U194" s="336">
        <f t="shared" si="134"/>
        <v>7.333333333333333</v>
      </c>
      <c r="V194" s="336">
        <f t="shared" si="134"/>
        <v>0</v>
      </c>
      <c r="W194" s="336">
        <f t="shared" si="134"/>
        <v>0</v>
      </c>
      <c r="X194" s="392"/>
      <c r="Y194" s="392"/>
      <c r="AB194" s="86" t="s">
        <v>38</v>
      </c>
      <c r="AC194" s="56">
        <v>0.1</v>
      </c>
      <c r="AD194" s="56">
        <v>0.1</v>
      </c>
      <c r="AE194" s="57">
        <v>0</v>
      </c>
      <c r="AF194" s="57">
        <v>0</v>
      </c>
      <c r="AG194" s="57">
        <v>0</v>
      </c>
      <c r="AH194" s="57">
        <v>0</v>
      </c>
      <c r="AI194" s="57">
        <v>0</v>
      </c>
      <c r="AJ194" s="57">
        <v>0</v>
      </c>
      <c r="AK194" s="19">
        <v>0</v>
      </c>
      <c r="AL194" s="57">
        <v>0</v>
      </c>
      <c r="AM194" s="57">
        <v>0</v>
      </c>
      <c r="AN194" s="57">
        <v>39</v>
      </c>
      <c r="AO194" s="57">
        <v>0</v>
      </c>
      <c r="AP194" s="56">
        <v>0.4</v>
      </c>
      <c r="AQ194" s="57">
        <v>0</v>
      </c>
      <c r="AR194" s="56">
        <v>0.1</v>
      </c>
      <c r="AS194" s="57">
        <v>0</v>
      </c>
      <c r="AT194" s="19">
        <v>4</v>
      </c>
      <c r="AU194" s="57">
        <v>0</v>
      </c>
      <c r="AV194" s="19">
        <v>0</v>
      </c>
    </row>
    <row r="195" spans="1:49" x14ac:dyDescent="0.3">
      <c r="A195" s="318"/>
      <c r="B195" s="69" t="s">
        <v>40</v>
      </c>
      <c r="C195" s="328"/>
      <c r="D195" s="406"/>
      <c r="E195" s="406"/>
      <c r="F195" s="412">
        <f>SUM(F190:F194)</f>
        <v>0.54999999999999993</v>
      </c>
      <c r="G195" s="412">
        <f t="shared" ref="G195:W195" si="135">SUM(G190:G194)</f>
        <v>2.75</v>
      </c>
      <c r="H195" s="412">
        <f t="shared" si="135"/>
        <v>1.65</v>
      </c>
      <c r="I195" s="412">
        <f t="shared" si="135"/>
        <v>34.466666666666669</v>
      </c>
      <c r="J195" s="347">
        <f t="shared" si="135"/>
        <v>1.8333333333333333E-2</v>
      </c>
      <c r="K195" s="347">
        <f t="shared" si="135"/>
        <v>1.8333333333333333E-2</v>
      </c>
      <c r="L195" s="347">
        <f t="shared" si="135"/>
        <v>59.125</v>
      </c>
      <c r="M195" s="347">
        <f t="shared" si="135"/>
        <v>0</v>
      </c>
      <c r="N195" s="347">
        <f t="shared" si="135"/>
        <v>10.504999999999999</v>
      </c>
      <c r="O195" s="347">
        <f t="shared" si="135"/>
        <v>74.433333333333337</v>
      </c>
      <c r="P195" s="347">
        <f t="shared" si="135"/>
        <v>121.55</v>
      </c>
      <c r="Q195" s="347">
        <f t="shared" si="135"/>
        <v>15.399999999999999</v>
      </c>
      <c r="R195" s="347">
        <f t="shared" si="135"/>
        <v>9.35</v>
      </c>
      <c r="S195" s="347">
        <f t="shared" si="135"/>
        <v>16.683333333333334</v>
      </c>
      <c r="T195" s="347">
        <f t="shared" si="135"/>
        <v>0.42166666666666669</v>
      </c>
      <c r="U195" s="347">
        <f t="shared" si="135"/>
        <v>8.6166666666666671</v>
      </c>
      <c r="V195" s="347">
        <f t="shared" si="135"/>
        <v>0.20166666666666666</v>
      </c>
      <c r="W195" s="347">
        <f t="shared" si="135"/>
        <v>13.2</v>
      </c>
      <c r="X195" s="392"/>
      <c r="Y195" s="392"/>
      <c r="AB195" s="87" t="s">
        <v>40</v>
      </c>
      <c r="AC195" s="59"/>
      <c r="AD195" s="60">
        <v>30</v>
      </c>
      <c r="AE195" s="61">
        <v>0.3</v>
      </c>
      <c r="AF195" s="61">
        <v>1.5</v>
      </c>
      <c r="AG195" s="61">
        <v>0.9</v>
      </c>
      <c r="AH195" s="61">
        <v>18.8</v>
      </c>
      <c r="AI195" s="88">
        <v>0.01</v>
      </c>
      <c r="AJ195" s="88">
        <v>0.01</v>
      </c>
      <c r="AK195" s="22">
        <v>32.200000000000003</v>
      </c>
      <c r="AL195" s="60">
        <v>0</v>
      </c>
      <c r="AM195" s="88">
        <v>5.73</v>
      </c>
      <c r="AN195" s="60">
        <v>40</v>
      </c>
      <c r="AO195" s="60">
        <v>66</v>
      </c>
      <c r="AP195" s="61">
        <v>8.4</v>
      </c>
      <c r="AQ195" s="60">
        <v>5</v>
      </c>
      <c r="AR195" s="61">
        <v>9.1999999999999993</v>
      </c>
      <c r="AS195" s="88">
        <v>0.23</v>
      </c>
      <c r="AT195" s="22">
        <v>4.7</v>
      </c>
      <c r="AU195" s="88">
        <v>0.11</v>
      </c>
      <c r="AV195" s="22">
        <v>7.2</v>
      </c>
    </row>
    <row r="196" spans="1:49" x14ac:dyDescent="0.3">
      <c r="A196" s="318" t="s">
        <v>142</v>
      </c>
      <c r="B196" s="199"/>
      <c r="C196" s="328">
        <v>200</v>
      </c>
      <c r="D196" s="406"/>
      <c r="E196" s="406"/>
      <c r="F196" s="406"/>
      <c r="G196" s="406"/>
      <c r="H196" s="406"/>
      <c r="I196" s="406"/>
      <c r="J196" s="199"/>
      <c r="K196" s="199"/>
      <c r="L196" s="199"/>
      <c r="M196" s="199"/>
      <c r="N196" s="199"/>
      <c r="O196" s="199"/>
      <c r="P196" s="199"/>
      <c r="Q196" s="199"/>
      <c r="R196" s="199"/>
      <c r="S196" s="199"/>
      <c r="T196" s="199"/>
      <c r="U196" s="199"/>
      <c r="V196" s="199"/>
      <c r="W196" s="199"/>
      <c r="X196" s="392" t="s">
        <v>143</v>
      </c>
      <c r="Y196" s="392">
        <v>24</v>
      </c>
      <c r="AA196" t="s">
        <v>142</v>
      </c>
      <c r="AW196" t="s">
        <v>143</v>
      </c>
    </row>
    <row r="197" spans="1:49" ht="15" customHeight="1" x14ac:dyDescent="0.3">
      <c r="A197" s="318"/>
      <c r="B197" s="334" t="s">
        <v>81</v>
      </c>
      <c r="C197" s="328"/>
      <c r="D197" s="406">
        <f>C$196*AC197/AD$202</f>
        <v>10</v>
      </c>
      <c r="E197" s="406">
        <f>C$196*AD197/AD$202</f>
        <v>10</v>
      </c>
      <c r="F197" s="409">
        <f>$C$196*AE$197/$AD$202</f>
        <v>0</v>
      </c>
      <c r="G197" s="409">
        <f t="shared" ref="G197:W197" si="136">$C$196*AF$197/$AD$202</f>
        <v>0</v>
      </c>
      <c r="H197" s="409">
        <f t="shared" si="136"/>
        <v>4.2666666666666666</v>
      </c>
      <c r="I197" s="409">
        <f t="shared" si="136"/>
        <v>17.066666666666666</v>
      </c>
      <c r="J197" s="336">
        <f t="shared" si="136"/>
        <v>0</v>
      </c>
      <c r="K197" s="336">
        <f t="shared" si="136"/>
        <v>0</v>
      </c>
      <c r="L197" s="336">
        <f t="shared" si="136"/>
        <v>0</v>
      </c>
      <c r="M197" s="336">
        <f t="shared" si="136"/>
        <v>0</v>
      </c>
      <c r="N197" s="336">
        <f t="shared" si="136"/>
        <v>0</v>
      </c>
      <c r="O197" s="336">
        <f t="shared" si="136"/>
        <v>0.26666666666666666</v>
      </c>
      <c r="P197" s="336">
        <f t="shared" si="136"/>
        <v>0.74666666666666681</v>
      </c>
      <c r="Q197" s="336">
        <f t="shared" si="136"/>
        <v>2.1333333333333333</v>
      </c>
      <c r="R197" s="336">
        <f t="shared" si="136"/>
        <v>0</v>
      </c>
      <c r="S197" s="336">
        <f t="shared" si="136"/>
        <v>4</v>
      </c>
      <c r="T197" s="336">
        <f t="shared" si="136"/>
        <v>0</v>
      </c>
      <c r="U197" s="336">
        <f t="shared" si="136"/>
        <v>0</v>
      </c>
      <c r="V197" s="336">
        <f t="shared" si="136"/>
        <v>0</v>
      </c>
      <c r="W197" s="336">
        <f t="shared" si="136"/>
        <v>0</v>
      </c>
      <c r="X197" s="392"/>
      <c r="Y197" s="392"/>
      <c r="AB197" s="86" t="s">
        <v>81</v>
      </c>
      <c r="AC197" s="299">
        <v>7.5</v>
      </c>
      <c r="AD197" s="299">
        <v>7.5</v>
      </c>
      <c r="AE197" s="57">
        <v>0</v>
      </c>
      <c r="AF197" s="57">
        <v>0</v>
      </c>
      <c r="AG197" s="56">
        <v>3.2</v>
      </c>
      <c r="AH197" s="56">
        <v>12.8</v>
      </c>
      <c r="AI197" s="62">
        <v>0</v>
      </c>
      <c r="AJ197" s="62">
        <v>0</v>
      </c>
      <c r="AK197" s="31">
        <v>0</v>
      </c>
      <c r="AL197" s="62">
        <v>0</v>
      </c>
      <c r="AM197" s="62">
        <v>0</v>
      </c>
      <c r="AN197" s="63">
        <v>0.2</v>
      </c>
      <c r="AO197" s="64">
        <v>0.56000000000000005</v>
      </c>
      <c r="AP197" s="63">
        <v>1.6</v>
      </c>
      <c r="AQ197" s="62">
        <v>0</v>
      </c>
      <c r="AR197" s="62">
        <v>3</v>
      </c>
      <c r="AS197" s="62">
        <v>0</v>
      </c>
      <c r="AT197" s="28">
        <v>0</v>
      </c>
      <c r="AU197" s="62">
        <v>0</v>
      </c>
      <c r="AV197" s="28">
        <v>0</v>
      </c>
    </row>
    <row r="198" spans="1:49" ht="15" customHeight="1" x14ac:dyDescent="0.3">
      <c r="A198" s="318"/>
      <c r="B198" s="334" t="s">
        <v>36</v>
      </c>
      <c r="C198" s="328"/>
      <c r="D198" s="406">
        <f t="shared" ref="D198:D201" si="137">C$196*AC198/AD$202</f>
        <v>10.666666666666666</v>
      </c>
      <c r="E198" s="406">
        <f t="shared" ref="E198:E202" si="138">C$196*AD198/AD$202</f>
        <v>10.666666666666666</v>
      </c>
      <c r="F198" s="409">
        <f>$C$196*AE$198/$AD$202</f>
        <v>0</v>
      </c>
      <c r="G198" s="409">
        <f t="shared" ref="G198:W198" si="139">$C$196*AF$198/$AD$202</f>
        <v>0</v>
      </c>
      <c r="H198" s="409">
        <f t="shared" si="139"/>
        <v>6.4</v>
      </c>
      <c r="I198" s="409">
        <f t="shared" si="139"/>
        <v>25.466666666666669</v>
      </c>
      <c r="J198" s="336">
        <f t="shared" si="139"/>
        <v>0</v>
      </c>
      <c r="K198" s="336">
        <f t="shared" si="139"/>
        <v>0</v>
      </c>
      <c r="L198" s="336">
        <f t="shared" si="139"/>
        <v>0</v>
      </c>
      <c r="M198" s="336">
        <f t="shared" si="139"/>
        <v>0</v>
      </c>
      <c r="N198" s="336">
        <f t="shared" si="139"/>
        <v>0</v>
      </c>
      <c r="O198" s="336">
        <f t="shared" si="139"/>
        <v>0</v>
      </c>
      <c r="P198" s="336">
        <f t="shared" si="139"/>
        <v>0.17333333333333334</v>
      </c>
      <c r="Q198" s="336">
        <f t="shared" si="139"/>
        <v>0.13333333333333333</v>
      </c>
      <c r="R198" s="336">
        <f t="shared" si="139"/>
        <v>0</v>
      </c>
      <c r="S198" s="336">
        <f t="shared" si="139"/>
        <v>0</v>
      </c>
      <c r="T198" s="336">
        <f t="shared" si="139"/>
        <v>1.3333333333333334E-2</v>
      </c>
      <c r="U198" s="336">
        <f t="shared" si="139"/>
        <v>0</v>
      </c>
      <c r="V198" s="336">
        <f t="shared" si="139"/>
        <v>0</v>
      </c>
      <c r="W198" s="336">
        <f t="shared" si="139"/>
        <v>0</v>
      </c>
      <c r="X198" s="392"/>
      <c r="Y198" s="392"/>
      <c r="AB198" s="86" t="s">
        <v>36</v>
      </c>
      <c r="AC198" s="299">
        <v>8</v>
      </c>
      <c r="AD198" s="299">
        <v>8</v>
      </c>
      <c r="AE198" s="57">
        <v>0</v>
      </c>
      <c r="AF198" s="57">
        <v>0</v>
      </c>
      <c r="AG198" s="56">
        <v>4.8</v>
      </c>
      <c r="AH198" s="56">
        <v>19.100000000000001</v>
      </c>
      <c r="AI198" s="62">
        <v>0</v>
      </c>
      <c r="AJ198" s="62">
        <v>0</v>
      </c>
      <c r="AK198" s="31">
        <v>0</v>
      </c>
      <c r="AL198" s="62">
        <v>0</v>
      </c>
      <c r="AM198" s="62">
        <v>0</v>
      </c>
      <c r="AN198" s="62">
        <v>0</v>
      </c>
      <c r="AO198" s="64">
        <v>0.13</v>
      </c>
      <c r="AP198" s="63">
        <v>0.1</v>
      </c>
      <c r="AQ198" s="62">
        <v>0</v>
      </c>
      <c r="AR198" s="62">
        <v>0</v>
      </c>
      <c r="AS198" s="64">
        <v>0.01</v>
      </c>
      <c r="AT198" s="28">
        <v>0</v>
      </c>
      <c r="AU198" s="62">
        <v>0</v>
      </c>
      <c r="AV198" s="28">
        <v>0</v>
      </c>
    </row>
    <row r="199" spans="1:49" x14ac:dyDescent="0.3">
      <c r="A199" s="318"/>
      <c r="B199" s="334" t="s">
        <v>84</v>
      </c>
      <c r="C199" s="328"/>
      <c r="D199" s="406">
        <f t="shared" si="137"/>
        <v>73.466666666666669</v>
      </c>
      <c r="E199" s="406">
        <f t="shared" si="138"/>
        <v>50</v>
      </c>
      <c r="F199" s="409">
        <f>$C$196*AE$199/$AD$202</f>
        <v>0.4</v>
      </c>
      <c r="G199" s="409">
        <f t="shared" ref="G199:W199" si="140">$C$196*AF$199/$AD$202</f>
        <v>0.13333333333333333</v>
      </c>
      <c r="H199" s="409">
        <f t="shared" si="140"/>
        <v>3.7333333333333334</v>
      </c>
      <c r="I199" s="409">
        <f t="shared" si="140"/>
        <v>17.2</v>
      </c>
      <c r="J199" s="336">
        <f t="shared" si="140"/>
        <v>1.3333333333333334E-2</v>
      </c>
      <c r="K199" s="336">
        <f t="shared" si="140"/>
        <v>1.3333333333333334E-2</v>
      </c>
      <c r="L199" s="336">
        <f t="shared" si="140"/>
        <v>2.4</v>
      </c>
      <c r="M199" s="336">
        <f t="shared" si="140"/>
        <v>0</v>
      </c>
      <c r="N199" s="336">
        <f t="shared" si="140"/>
        <v>12</v>
      </c>
      <c r="O199" s="336">
        <f t="shared" si="140"/>
        <v>4.9333333333333336</v>
      </c>
      <c r="P199" s="336">
        <f t="shared" si="140"/>
        <v>81.733333333333334</v>
      </c>
      <c r="Q199" s="336">
        <f t="shared" si="140"/>
        <v>14.666666666666666</v>
      </c>
      <c r="R199" s="336">
        <f t="shared" si="140"/>
        <v>5.6</v>
      </c>
      <c r="S199" s="336">
        <f t="shared" si="140"/>
        <v>10</v>
      </c>
      <c r="T199" s="336">
        <f t="shared" si="140"/>
        <v>0.13333333333333333</v>
      </c>
      <c r="U199" s="336">
        <f t="shared" si="140"/>
        <v>1.0666666666666667</v>
      </c>
      <c r="V199" s="336">
        <f t="shared" si="140"/>
        <v>0.22666666666666666</v>
      </c>
      <c r="W199" s="336">
        <f t="shared" si="140"/>
        <v>8.5333333333333332</v>
      </c>
      <c r="X199" s="392"/>
      <c r="Y199" s="392"/>
      <c r="AB199" s="86" t="s">
        <v>84</v>
      </c>
      <c r="AC199" s="56">
        <v>55.1</v>
      </c>
      <c r="AD199" s="56">
        <v>37.5</v>
      </c>
      <c r="AE199" s="56">
        <v>0.3</v>
      </c>
      <c r="AF199" s="56">
        <v>0.1</v>
      </c>
      <c r="AG199" s="56">
        <v>2.8</v>
      </c>
      <c r="AH199" s="56">
        <v>12.9</v>
      </c>
      <c r="AI199" s="64">
        <v>0.01</v>
      </c>
      <c r="AJ199" s="64">
        <v>0.01</v>
      </c>
      <c r="AK199" s="29">
        <v>1.8</v>
      </c>
      <c r="AL199" s="62">
        <v>0</v>
      </c>
      <c r="AM199" s="62">
        <v>9</v>
      </c>
      <c r="AN199" s="63">
        <v>3.7</v>
      </c>
      <c r="AO199" s="63">
        <v>61.3</v>
      </c>
      <c r="AP199" s="62">
        <v>11</v>
      </c>
      <c r="AQ199" s="63">
        <v>4.2</v>
      </c>
      <c r="AR199" s="63">
        <v>7.5</v>
      </c>
      <c r="AS199" s="63">
        <v>0.1</v>
      </c>
      <c r="AT199" s="30">
        <v>0.8</v>
      </c>
      <c r="AU199" s="64">
        <v>0.17</v>
      </c>
      <c r="AV199" s="30">
        <v>6.4</v>
      </c>
    </row>
    <row r="200" spans="1:49" x14ac:dyDescent="0.3">
      <c r="A200" s="318"/>
      <c r="B200" s="334" t="s">
        <v>39</v>
      </c>
      <c r="C200" s="328"/>
      <c r="D200" s="406">
        <f t="shared" si="137"/>
        <v>160</v>
      </c>
      <c r="E200" s="406">
        <f t="shared" si="138"/>
        <v>160</v>
      </c>
      <c r="F200" s="409">
        <f>$C$196*AE$200/$AD$202</f>
        <v>0</v>
      </c>
      <c r="G200" s="409">
        <f t="shared" ref="G200:W200" si="141">$C$196*AF$200/$AD$202</f>
        <v>0</v>
      </c>
      <c r="H200" s="409">
        <f t="shared" si="141"/>
        <v>0</v>
      </c>
      <c r="I200" s="409">
        <f t="shared" si="141"/>
        <v>0</v>
      </c>
      <c r="J200" s="336">
        <f t="shared" si="141"/>
        <v>0</v>
      </c>
      <c r="K200" s="336">
        <f t="shared" si="141"/>
        <v>0</v>
      </c>
      <c r="L200" s="336">
        <f t="shared" si="141"/>
        <v>0</v>
      </c>
      <c r="M200" s="336">
        <f t="shared" si="141"/>
        <v>0</v>
      </c>
      <c r="N200" s="336">
        <f t="shared" si="141"/>
        <v>0</v>
      </c>
      <c r="O200" s="336">
        <f t="shared" si="141"/>
        <v>0</v>
      </c>
      <c r="P200" s="336">
        <f t="shared" si="141"/>
        <v>0</v>
      </c>
      <c r="Q200" s="336">
        <f t="shared" si="141"/>
        <v>0</v>
      </c>
      <c r="R200" s="336">
        <f t="shared" si="141"/>
        <v>0</v>
      </c>
      <c r="S200" s="336">
        <f t="shared" si="141"/>
        <v>0</v>
      </c>
      <c r="T200" s="336">
        <f t="shared" si="141"/>
        <v>0</v>
      </c>
      <c r="U200" s="336">
        <f t="shared" si="141"/>
        <v>0</v>
      </c>
      <c r="V200" s="336">
        <f t="shared" si="141"/>
        <v>0</v>
      </c>
      <c r="W200" s="336">
        <f t="shared" si="141"/>
        <v>0</v>
      </c>
      <c r="X200" s="392"/>
      <c r="Y200" s="392"/>
      <c r="AB200" s="86" t="s">
        <v>39</v>
      </c>
      <c r="AC200" s="57">
        <v>120</v>
      </c>
      <c r="AD200" s="57">
        <v>120</v>
      </c>
      <c r="AE200" s="57">
        <v>0</v>
      </c>
      <c r="AF200" s="57">
        <v>0</v>
      </c>
      <c r="AG200" s="57">
        <v>0</v>
      </c>
      <c r="AH200" s="57">
        <v>0</v>
      </c>
      <c r="AI200" s="62">
        <v>0</v>
      </c>
      <c r="AJ200" s="62">
        <v>0</v>
      </c>
      <c r="AK200" s="31">
        <v>0</v>
      </c>
      <c r="AL200" s="62">
        <v>0</v>
      </c>
      <c r="AM200" s="62">
        <v>0</v>
      </c>
      <c r="AN200" s="62">
        <v>0</v>
      </c>
      <c r="AO200" s="62">
        <v>0</v>
      </c>
      <c r="AP200" s="62">
        <v>0</v>
      </c>
      <c r="AQ200" s="62">
        <v>0</v>
      </c>
      <c r="AR200" s="62">
        <v>0</v>
      </c>
      <c r="AS200" s="62">
        <v>0</v>
      </c>
      <c r="AT200" s="28">
        <v>0</v>
      </c>
      <c r="AU200" s="62">
        <v>0</v>
      </c>
      <c r="AV200" s="28">
        <v>0</v>
      </c>
    </row>
    <row r="201" spans="1:49" ht="15" customHeight="1" x14ac:dyDescent="0.3">
      <c r="A201" s="318"/>
      <c r="B201" s="334" t="s">
        <v>49</v>
      </c>
      <c r="C201" s="328"/>
      <c r="D201" s="406">
        <f t="shared" si="137"/>
        <v>0</v>
      </c>
      <c r="E201" s="406">
        <f t="shared" si="138"/>
        <v>0</v>
      </c>
      <c r="F201" s="409">
        <f>$C$196*AE$201/$AD$202</f>
        <v>0</v>
      </c>
      <c r="G201" s="409">
        <f t="shared" ref="G201:W201" si="142">$C$196*AF$201/$AD$202</f>
        <v>0</v>
      </c>
      <c r="H201" s="409">
        <f t="shared" si="142"/>
        <v>0</v>
      </c>
      <c r="I201" s="409">
        <f t="shared" si="142"/>
        <v>0</v>
      </c>
      <c r="J201" s="336">
        <f t="shared" si="142"/>
        <v>0</v>
      </c>
      <c r="K201" s="336">
        <f t="shared" si="142"/>
        <v>0</v>
      </c>
      <c r="L201" s="336">
        <f t="shared" si="142"/>
        <v>0</v>
      </c>
      <c r="M201" s="336">
        <f t="shared" si="142"/>
        <v>0</v>
      </c>
      <c r="N201" s="336">
        <f t="shared" si="142"/>
        <v>1.3333333333333334E-2</v>
      </c>
      <c r="O201" s="336">
        <f t="shared" si="142"/>
        <v>0</v>
      </c>
      <c r="P201" s="336">
        <f t="shared" si="142"/>
        <v>2.6666666666666668E-2</v>
      </c>
      <c r="Q201" s="336">
        <f t="shared" si="142"/>
        <v>0</v>
      </c>
      <c r="R201" s="336">
        <f t="shared" si="142"/>
        <v>0</v>
      </c>
      <c r="S201" s="336">
        <f t="shared" si="142"/>
        <v>0</v>
      </c>
      <c r="T201" s="336">
        <f t="shared" si="142"/>
        <v>0</v>
      </c>
      <c r="U201" s="336">
        <f t="shared" si="142"/>
        <v>0</v>
      </c>
      <c r="V201" s="336">
        <f t="shared" si="142"/>
        <v>0</v>
      </c>
      <c r="W201" s="336">
        <f t="shared" si="142"/>
        <v>0</v>
      </c>
      <c r="X201" s="392"/>
      <c r="Y201" s="392"/>
      <c r="AB201" s="86" t="s">
        <v>49</v>
      </c>
      <c r="AC201" s="57">
        <v>0</v>
      </c>
      <c r="AD201" s="57">
        <v>0</v>
      </c>
      <c r="AE201" s="57">
        <v>0</v>
      </c>
      <c r="AF201" s="57">
        <v>0</v>
      </c>
      <c r="AG201" s="57">
        <v>0</v>
      </c>
      <c r="AH201" s="57">
        <v>0</v>
      </c>
      <c r="AI201" s="62">
        <v>0</v>
      </c>
      <c r="AJ201" s="62">
        <v>0</v>
      </c>
      <c r="AK201" s="31">
        <v>0</v>
      </c>
      <c r="AL201" s="62">
        <v>0</v>
      </c>
      <c r="AM201" s="64">
        <v>0.01</v>
      </c>
      <c r="AN201" s="62">
        <v>0</v>
      </c>
      <c r="AO201" s="64">
        <v>0.02</v>
      </c>
      <c r="AP201" s="62">
        <v>0</v>
      </c>
      <c r="AQ201" s="62">
        <v>0</v>
      </c>
      <c r="AR201" s="62">
        <v>0</v>
      </c>
      <c r="AS201" s="62">
        <v>0</v>
      </c>
      <c r="AT201" s="28">
        <v>0</v>
      </c>
      <c r="AU201" s="62">
        <v>0</v>
      </c>
      <c r="AV201" s="28">
        <v>0</v>
      </c>
    </row>
    <row r="202" spans="1:49" x14ac:dyDescent="0.3">
      <c r="A202" s="318"/>
      <c r="B202" s="69" t="s">
        <v>40</v>
      </c>
      <c r="C202" s="328"/>
      <c r="D202" s="406"/>
      <c r="E202" s="406">
        <f t="shared" si="138"/>
        <v>200</v>
      </c>
      <c r="F202" s="412">
        <f>SUM(F197:F201)</f>
        <v>0.4</v>
      </c>
      <c r="G202" s="412">
        <f t="shared" ref="G202:W202" si="143">SUM(G197:G201)</f>
        <v>0.13333333333333333</v>
      </c>
      <c r="H202" s="412">
        <f t="shared" si="143"/>
        <v>14.400000000000002</v>
      </c>
      <c r="I202" s="412">
        <f t="shared" si="143"/>
        <v>59.733333333333334</v>
      </c>
      <c r="J202" s="347">
        <f t="shared" si="143"/>
        <v>1.3333333333333334E-2</v>
      </c>
      <c r="K202" s="347">
        <f t="shared" si="143"/>
        <v>1.3333333333333334E-2</v>
      </c>
      <c r="L202" s="347">
        <f t="shared" si="143"/>
        <v>2.4</v>
      </c>
      <c r="M202" s="347">
        <f t="shared" si="143"/>
        <v>0</v>
      </c>
      <c r="N202" s="347">
        <f t="shared" si="143"/>
        <v>12.013333333333334</v>
      </c>
      <c r="O202" s="347">
        <f t="shared" si="143"/>
        <v>5.2</v>
      </c>
      <c r="P202" s="347">
        <f t="shared" si="143"/>
        <v>82.68</v>
      </c>
      <c r="Q202" s="347">
        <f t="shared" si="143"/>
        <v>16.933333333333334</v>
      </c>
      <c r="R202" s="347">
        <f t="shared" si="143"/>
        <v>5.6</v>
      </c>
      <c r="S202" s="347">
        <f t="shared" si="143"/>
        <v>14</v>
      </c>
      <c r="T202" s="347">
        <f t="shared" si="143"/>
        <v>0.14666666666666667</v>
      </c>
      <c r="U202" s="347">
        <f t="shared" si="143"/>
        <v>1.0666666666666667</v>
      </c>
      <c r="V202" s="347">
        <f t="shared" si="143"/>
        <v>0.22666666666666666</v>
      </c>
      <c r="W202" s="347">
        <f t="shared" si="143"/>
        <v>8.5333333333333332</v>
      </c>
      <c r="X202" s="392"/>
      <c r="Y202" s="392"/>
      <c r="AB202" s="87" t="s">
        <v>40</v>
      </c>
      <c r="AC202" s="59"/>
      <c r="AD202" s="60">
        <v>150</v>
      </c>
      <c r="AE202" s="61">
        <v>0.3</v>
      </c>
      <c r="AF202" s="61">
        <v>0.1</v>
      </c>
      <c r="AG202" s="61">
        <v>10.8</v>
      </c>
      <c r="AH202" s="61">
        <v>44.8</v>
      </c>
      <c r="AI202" s="65">
        <v>0.01</v>
      </c>
      <c r="AJ202" s="65">
        <v>0.01</v>
      </c>
      <c r="AK202" s="49">
        <v>1.8</v>
      </c>
      <c r="AL202" s="66">
        <v>0</v>
      </c>
      <c r="AM202" s="65">
        <v>9.01</v>
      </c>
      <c r="AN202" s="66">
        <v>4</v>
      </c>
      <c r="AO202" s="66">
        <v>62</v>
      </c>
      <c r="AP202" s="66">
        <v>13</v>
      </c>
      <c r="AQ202" s="83">
        <v>4.2</v>
      </c>
      <c r="AR202" s="66">
        <v>11</v>
      </c>
      <c r="AS202" s="65">
        <v>0.11</v>
      </c>
      <c r="AT202" s="47">
        <v>0.8</v>
      </c>
      <c r="AU202" s="65">
        <v>0.17</v>
      </c>
      <c r="AV202" s="47">
        <v>6.4</v>
      </c>
    </row>
    <row r="203" spans="1:49" ht="24" customHeight="1" x14ac:dyDescent="0.3">
      <c r="A203" s="320" t="s">
        <v>109</v>
      </c>
      <c r="B203" s="334"/>
      <c r="C203" s="328">
        <v>50</v>
      </c>
      <c r="D203" s="406"/>
      <c r="E203" s="406"/>
      <c r="F203" s="406"/>
      <c r="G203" s="406"/>
      <c r="H203" s="406"/>
      <c r="I203" s="406"/>
      <c r="J203" s="199"/>
      <c r="K203" s="199"/>
      <c r="L203" s="199"/>
      <c r="M203" s="199"/>
      <c r="N203" s="199"/>
      <c r="O203" s="199"/>
      <c r="P203" s="199"/>
      <c r="Q203" s="199"/>
      <c r="R203" s="199"/>
      <c r="S203" s="199"/>
      <c r="T203" s="199"/>
      <c r="U203" s="199"/>
      <c r="V203" s="199"/>
      <c r="W203" s="199"/>
      <c r="X203" s="392" t="s">
        <v>96</v>
      </c>
      <c r="Y203" s="392">
        <v>12</v>
      </c>
      <c r="AA203" s="89" t="s">
        <v>109</v>
      </c>
      <c r="AB203" s="89"/>
      <c r="AW203" t="s">
        <v>96</v>
      </c>
    </row>
    <row r="204" spans="1:49" ht="26.25" customHeight="1" x14ac:dyDescent="0.3">
      <c r="A204" s="318"/>
      <c r="B204" s="334" t="s">
        <v>109</v>
      </c>
      <c r="C204" s="328"/>
      <c r="D204" s="406">
        <f>C203*AC204/AD205</f>
        <v>50</v>
      </c>
      <c r="E204" s="406">
        <f>C203*AD204/AD205</f>
        <v>50</v>
      </c>
      <c r="F204" s="406">
        <f>C203*AE204/AD205</f>
        <v>3.3333333333333335</v>
      </c>
      <c r="G204" s="406">
        <f>C203*AF204/AD205</f>
        <v>0.66666666666666663</v>
      </c>
      <c r="H204" s="406">
        <f>C203*AG204/AD205</f>
        <v>19.833333333333332</v>
      </c>
      <c r="I204" s="406">
        <f>C203*AH204/AD205</f>
        <v>97.833333333333329</v>
      </c>
      <c r="J204" s="199">
        <f>C203*AI204/AD205</f>
        <v>0</v>
      </c>
      <c r="K204" s="199">
        <f>C203*AJ204/AD205</f>
        <v>0</v>
      </c>
      <c r="L204" s="199">
        <f>C203*AK204/AD205</f>
        <v>0</v>
      </c>
      <c r="M204" s="199">
        <f>C203*AL204/AD205</f>
        <v>0</v>
      </c>
      <c r="N204" s="199">
        <f>C203*AM204/AD205</f>
        <v>0</v>
      </c>
      <c r="O204" s="199">
        <f>C203*AN204/AD205</f>
        <v>0</v>
      </c>
      <c r="P204" s="199">
        <f>C203*AO204/AD205</f>
        <v>0</v>
      </c>
      <c r="Q204" s="199">
        <f>C203*AP204/AD205</f>
        <v>0</v>
      </c>
      <c r="R204" s="199">
        <f>C203*AQ204/AD205</f>
        <v>0</v>
      </c>
      <c r="S204" s="199">
        <f>C203*AR204/AD205</f>
        <v>0</v>
      </c>
      <c r="T204" s="199">
        <f>C203*AS204/AD205</f>
        <v>0</v>
      </c>
      <c r="U204" s="199">
        <f>C203*AT204/AD205</f>
        <v>0</v>
      </c>
      <c r="V204" s="199">
        <f>C203*AU204/AD205</f>
        <v>0</v>
      </c>
      <c r="W204" s="199">
        <f>C203*AV204/AD205</f>
        <v>0</v>
      </c>
      <c r="X204" s="392"/>
      <c r="Y204" s="392"/>
      <c r="AB204" s="70" t="s">
        <v>109</v>
      </c>
      <c r="AC204" s="101">
        <v>30</v>
      </c>
      <c r="AD204" s="101">
        <v>30</v>
      </c>
      <c r="AE204" s="102">
        <v>2</v>
      </c>
      <c r="AF204" s="103">
        <v>0.4</v>
      </c>
      <c r="AG204" s="103">
        <v>11.9</v>
      </c>
      <c r="AH204" s="103">
        <v>58.7</v>
      </c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</row>
    <row r="205" spans="1:49" x14ac:dyDescent="0.3">
      <c r="A205" s="318"/>
      <c r="B205" s="69" t="s">
        <v>40</v>
      </c>
      <c r="C205" s="328"/>
      <c r="D205" s="406"/>
      <c r="E205" s="406"/>
      <c r="F205" s="409">
        <f>SUM(F204)</f>
        <v>3.3333333333333335</v>
      </c>
      <c r="G205" s="409">
        <f t="shared" ref="G205:W205" si="144">SUM(G204)</f>
        <v>0.66666666666666663</v>
      </c>
      <c r="H205" s="409">
        <f t="shared" si="144"/>
        <v>19.833333333333332</v>
      </c>
      <c r="I205" s="409">
        <f t="shared" si="144"/>
        <v>97.833333333333329</v>
      </c>
      <c r="J205" s="337">
        <f t="shared" si="144"/>
        <v>0</v>
      </c>
      <c r="K205" s="337">
        <f t="shared" si="144"/>
        <v>0</v>
      </c>
      <c r="L205" s="337">
        <f t="shared" si="144"/>
        <v>0</v>
      </c>
      <c r="M205" s="337">
        <f t="shared" si="144"/>
        <v>0</v>
      </c>
      <c r="N205" s="337">
        <f t="shared" si="144"/>
        <v>0</v>
      </c>
      <c r="O205" s="337">
        <f t="shared" si="144"/>
        <v>0</v>
      </c>
      <c r="P205" s="337">
        <f t="shared" si="144"/>
        <v>0</v>
      </c>
      <c r="Q205" s="337">
        <f t="shared" si="144"/>
        <v>0</v>
      </c>
      <c r="R205" s="337">
        <f t="shared" si="144"/>
        <v>0</v>
      </c>
      <c r="S205" s="337">
        <f t="shared" si="144"/>
        <v>0</v>
      </c>
      <c r="T205" s="337">
        <f t="shared" si="144"/>
        <v>0</v>
      </c>
      <c r="U205" s="337">
        <f t="shared" si="144"/>
        <v>0</v>
      </c>
      <c r="V205" s="337">
        <f t="shared" si="144"/>
        <v>0</v>
      </c>
      <c r="W205" s="337">
        <f t="shared" si="144"/>
        <v>0</v>
      </c>
      <c r="X205" s="392"/>
      <c r="Y205" s="392"/>
      <c r="AB205" s="87" t="s">
        <v>40</v>
      </c>
      <c r="AC205" s="100">
        <v>30</v>
      </c>
      <c r="AD205" s="100">
        <v>30</v>
      </c>
      <c r="AE205" s="104">
        <f>AE204</f>
        <v>2</v>
      </c>
      <c r="AF205" s="104">
        <f t="shared" ref="AF205:AV205" si="145">AF204</f>
        <v>0.4</v>
      </c>
      <c r="AG205" s="104">
        <f t="shared" si="145"/>
        <v>11.9</v>
      </c>
      <c r="AH205" s="104">
        <f t="shared" si="145"/>
        <v>58.7</v>
      </c>
      <c r="AI205" s="104">
        <f t="shared" si="145"/>
        <v>0</v>
      </c>
      <c r="AJ205" s="104">
        <f t="shared" si="145"/>
        <v>0</v>
      </c>
      <c r="AK205" s="104">
        <f t="shared" si="145"/>
        <v>0</v>
      </c>
      <c r="AL205" s="104">
        <f t="shared" si="145"/>
        <v>0</v>
      </c>
      <c r="AM205" s="104">
        <f t="shared" si="145"/>
        <v>0</v>
      </c>
      <c r="AN205" s="104">
        <f t="shared" si="145"/>
        <v>0</v>
      </c>
      <c r="AO205" s="104">
        <f t="shared" si="145"/>
        <v>0</v>
      </c>
      <c r="AP205" s="104">
        <f t="shared" si="145"/>
        <v>0</v>
      </c>
      <c r="AQ205" s="104">
        <f t="shared" si="145"/>
        <v>0</v>
      </c>
      <c r="AR205" s="104">
        <f t="shared" si="145"/>
        <v>0</v>
      </c>
      <c r="AS205" s="104">
        <f t="shared" si="145"/>
        <v>0</v>
      </c>
      <c r="AT205" s="104">
        <f t="shared" si="145"/>
        <v>0</v>
      </c>
      <c r="AU205" s="104">
        <f t="shared" si="145"/>
        <v>0</v>
      </c>
      <c r="AV205" s="104">
        <f t="shared" si="145"/>
        <v>0</v>
      </c>
    </row>
    <row r="206" spans="1:49" ht="18" x14ac:dyDescent="0.35">
      <c r="A206" s="319" t="s">
        <v>133</v>
      </c>
      <c r="B206" s="207"/>
      <c r="C206" s="338">
        <f>SUM(C159:C205)</f>
        <v>745</v>
      </c>
      <c r="D206" s="410">
        <f t="shared" ref="D206" si="146">SUM(D159:D205)</f>
        <v>1050.8283333333334</v>
      </c>
      <c r="E206" s="410">
        <f>SUM(E159:E205)</f>
        <v>1116.9686666666666</v>
      </c>
      <c r="F206" s="412">
        <f>F205+F202+F195+F188+F178+F170</f>
        <v>33.883333333333326</v>
      </c>
      <c r="G206" s="412">
        <f t="shared" ref="G206:W206" si="147">G205+G202+G195+G188+G178+G170</f>
        <v>22.663333333333334</v>
      </c>
      <c r="H206" s="412">
        <f t="shared" si="147"/>
        <v>79.009999999999991</v>
      </c>
      <c r="I206" s="412">
        <f t="shared" si="147"/>
        <v>656.93333333333328</v>
      </c>
      <c r="J206" s="340">
        <f t="shared" si="147"/>
        <v>0.59966666666666668</v>
      </c>
      <c r="K206" s="340">
        <f t="shared" si="147"/>
        <v>2.8490000000000002</v>
      </c>
      <c r="L206" s="340">
        <f t="shared" si="147"/>
        <v>960.39633333333336</v>
      </c>
      <c r="M206" s="340">
        <f t="shared" si="147"/>
        <v>1.1466666666666667</v>
      </c>
      <c r="N206" s="340">
        <f t="shared" si="147"/>
        <v>66.348333333333329</v>
      </c>
      <c r="O206" s="340">
        <f t="shared" si="147"/>
        <v>934.98066666666671</v>
      </c>
      <c r="P206" s="340">
        <f t="shared" si="147"/>
        <v>1931.6806666666664</v>
      </c>
      <c r="Q206" s="340">
        <f t="shared" si="147"/>
        <v>129.51333333333332</v>
      </c>
      <c r="R206" s="340">
        <f t="shared" si="147"/>
        <v>109.15666666666667</v>
      </c>
      <c r="S206" s="340">
        <f t="shared" si="147"/>
        <v>651.12999999999988</v>
      </c>
      <c r="T206" s="340">
        <f t="shared" si="147"/>
        <v>12.843666666666667</v>
      </c>
      <c r="U206" s="340">
        <f t="shared" si="147"/>
        <v>132.65666666666669</v>
      </c>
      <c r="V206" s="340">
        <f t="shared" si="147"/>
        <v>63.427000000000007</v>
      </c>
      <c r="W206" s="340">
        <f t="shared" si="147"/>
        <v>466.61333333333334</v>
      </c>
      <c r="X206" s="397"/>
      <c r="Y206" s="397"/>
    </row>
    <row r="207" spans="1:49" x14ac:dyDescent="0.3">
      <c r="A207" s="319" t="s">
        <v>144</v>
      </c>
      <c r="B207" s="199"/>
      <c r="C207" s="328"/>
      <c r="D207" s="406"/>
      <c r="E207" s="406"/>
      <c r="F207" s="406"/>
      <c r="G207" s="406"/>
      <c r="H207" s="406"/>
      <c r="I207" s="406"/>
      <c r="J207" s="199"/>
      <c r="K207" s="199"/>
      <c r="L207" s="199"/>
      <c r="M207" s="199"/>
      <c r="N207" s="199"/>
      <c r="O207" s="199"/>
      <c r="P207" s="199"/>
      <c r="Q207" s="199"/>
      <c r="R207" s="199"/>
      <c r="S207" s="199"/>
      <c r="T207" s="199"/>
      <c r="U207" s="199"/>
      <c r="V207" s="199"/>
      <c r="W207" s="199"/>
      <c r="X207" s="392"/>
      <c r="Y207" s="392"/>
    </row>
    <row r="208" spans="1:49" x14ac:dyDescent="0.3">
      <c r="A208" s="318" t="s">
        <v>145</v>
      </c>
      <c r="B208" s="199"/>
      <c r="C208" s="328">
        <v>60</v>
      </c>
      <c r="D208" s="406"/>
      <c r="E208" s="406"/>
      <c r="F208" s="406"/>
      <c r="G208" s="406"/>
      <c r="H208" s="406"/>
      <c r="I208" s="406"/>
      <c r="J208" s="199"/>
      <c r="K208" s="199"/>
      <c r="L208" s="199"/>
      <c r="M208" s="199"/>
      <c r="N208" s="199"/>
      <c r="O208" s="199"/>
      <c r="P208" s="199"/>
      <c r="Q208" s="199"/>
      <c r="R208" s="199"/>
      <c r="S208" s="199"/>
      <c r="T208" s="199"/>
      <c r="U208" s="199"/>
      <c r="V208" s="199"/>
      <c r="W208" s="199"/>
      <c r="X208" s="392" t="s">
        <v>146</v>
      </c>
      <c r="Y208" s="392">
        <v>25</v>
      </c>
      <c r="AA208" t="s">
        <v>145</v>
      </c>
      <c r="AW208" t="s">
        <v>146</v>
      </c>
    </row>
    <row r="209" spans="1:49" x14ac:dyDescent="0.3">
      <c r="A209" s="318"/>
      <c r="B209" s="334" t="s">
        <v>51</v>
      </c>
      <c r="C209" s="328"/>
      <c r="D209" s="406">
        <f>C$208*AC209/AD$216</f>
        <v>80</v>
      </c>
      <c r="E209" s="406">
        <f>C$208*AD209/AD$216</f>
        <v>60</v>
      </c>
      <c r="F209" s="409">
        <f>$C$208*AE$209/$AD$216</f>
        <v>0.6</v>
      </c>
      <c r="G209" s="409">
        <f t="shared" ref="G209:W209" si="148">$C$208*AF$209/$AD$216</f>
        <v>0</v>
      </c>
      <c r="H209" s="409">
        <f t="shared" si="148"/>
        <v>2.8</v>
      </c>
      <c r="I209" s="409">
        <f t="shared" si="148"/>
        <v>13.8</v>
      </c>
      <c r="J209" s="336">
        <f t="shared" si="148"/>
        <v>0.02</v>
      </c>
      <c r="K209" s="336">
        <f t="shared" si="148"/>
        <v>0.02</v>
      </c>
      <c r="L209" s="336">
        <f t="shared" si="148"/>
        <v>540</v>
      </c>
      <c r="M209" s="336">
        <f t="shared" si="148"/>
        <v>0</v>
      </c>
      <c r="N209" s="336">
        <f t="shared" si="148"/>
        <v>0.9</v>
      </c>
      <c r="O209" s="336">
        <f t="shared" si="148"/>
        <v>7.2</v>
      </c>
      <c r="P209" s="336">
        <f t="shared" si="148"/>
        <v>74</v>
      </c>
      <c r="Q209" s="336">
        <f t="shared" si="148"/>
        <v>10.8</v>
      </c>
      <c r="R209" s="336">
        <f t="shared" si="148"/>
        <v>14.8</v>
      </c>
      <c r="S209" s="336">
        <f t="shared" si="148"/>
        <v>22</v>
      </c>
      <c r="T209" s="336">
        <f t="shared" si="148"/>
        <v>0.28000000000000003</v>
      </c>
      <c r="U209" s="336">
        <f t="shared" si="148"/>
        <v>2.2000000000000002</v>
      </c>
      <c r="V209" s="336">
        <f t="shared" si="148"/>
        <v>0.04</v>
      </c>
      <c r="W209" s="336">
        <f t="shared" si="148"/>
        <v>24</v>
      </c>
      <c r="X209" s="392"/>
      <c r="Y209" s="392"/>
      <c r="AB209" s="86" t="s">
        <v>51</v>
      </c>
      <c r="AC209" s="299">
        <v>40</v>
      </c>
      <c r="AD209" s="299">
        <v>30</v>
      </c>
      <c r="AE209" s="56">
        <v>0.3</v>
      </c>
      <c r="AF209" s="57">
        <v>0</v>
      </c>
      <c r="AG209" s="56">
        <v>1.4</v>
      </c>
      <c r="AH209" s="56">
        <v>6.9</v>
      </c>
      <c r="AI209" s="71">
        <v>0.01</v>
      </c>
      <c r="AJ209" s="71">
        <v>0.01</v>
      </c>
      <c r="AK209" s="19">
        <v>270</v>
      </c>
      <c r="AL209" s="57">
        <v>0</v>
      </c>
      <c r="AM209" s="71">
        <v>0.45</v>
      </c>
      <c r="AN209" s="56">
        <v>3.6</v>
      </c>
      <c r="AO209" s="57">
        <v>37</v>
      </c>
      <c r="AP209" s="56">
        <v>5.4</v>
      </c>
      <c r="AQ209" s="56">
        <v>7.4</v>
      </c>
      <c r="AR209" s="57">
        <v>11</v>
      </c>
      <c r="AS209" s="71">
        <v>0.14000000000000001</v>
      </c>
      <c r="AT209" s="24">
        <v>1.1000000000000001</v>
      </c>
      <c r="AU209" s="71">
        <v>0.02</v>
      </c>
      <c r="AV209" s="19">
        <v>12</v>
      </c>
    </row>
    <row r="210" spans="1:49" x14ac:dyDescent="0.3">
      <c r="A210" s="318"/>
      <c r="B210" s="334" t="s">
        <v>50</v>
      </c>
      <c r="C210" s="328"/>
      <c r="D210" s="406">
        <f t="shared" ref="D210:D215" si="149">C$208*AC210/AD$216</f>
        <v>13.6</v>
      </c>
      <c r="E210" s="406">
        <f t="shared" ref="E210:E215" si="150">C$208*AD210/AD$216</f>
        <v>10.8</v>
      </c>
      <c r="F210" s="409">
        <f>$C$208*AE$210/$AD$216</f>
        <v>0.2</v>
      </c>
      <c r="G210" s="409">
        <f t="shared" ref="G210:W210" si="151">$C$208*AF$210/$AD$216</f>
        <v>0</v>
      </c>
      <c r="H210" s="409">
        <f t="shared" si="151"/>
        <v>0.8</v>
      </c>
      <c r="I210" s="409">
        <f t="shared" si="151"/>
        <v>4</v>
      </c>
      <c r="J210" s="336">
        <f t="shared" si="151"/>
        <v>0</v>
      </c>
      <c r="K210" s="336">
        <f t="shared" si="151"/>
        <v>0</v>
      </c>
      <c r="L210" s="336">
        <f t="shared" si="151"/>
        <v>0</v>
      </c>
      <c r="M210" s="336">
        <f t="shared" si="151"/>
        <v>0</v>
      </c>
      <c r="N210" s="336">
        <f t="shared" si="151"/>
        <v>0.44</v>
      </c>
      <c r="O210" s="336">
        <f t="shared" si="151"/>
        <v>0.4</v>
      </c>
      <c r="P210" s="336">
        <f t="shared" si="151"/>
        <v>15.6</v>
      </c>
      <c r="Q210" s="336">
        <f t="shared" si="151"/>
        <v>3</v>
      </c>
      <c r="R210" s="336">
        <f t="shared" si="151"/>
        <v>1.4</v>
      </c>
      <c r="S210" s="336">
        <f t="shared" si="151"/>
        <v>5.4</v>
      </c>
      <c r="T210" s="336">
        <f t="shared" si="151"/>
        <v>0.08</v>
      </c>
      <c r="U210" s="336">
        <f t="shared" si="151"/>
        <v>0.4</v>
      </c>
      <c r="V210" s="336">
        <f t="shared" si="151"/>
        <v>0.04</v>
      </c>
      <c r="W210" s="336">
        <f t="shared" si="151"/>
        <v>3.4</v>
      </c>
      <c r="X210" s="392"/>
      <c r="Y210" s="392"/>
      <c r="AB210" s="86" t="s">
        <v>50</v>
      </c>
      <c r="AC210" s="56">
        <v>6.8</v>
      </c>
      <c r="AD210" s="56">
        <v>5.4</v>
      </c>
      <c r="AE210" s="56">
        <v>0.1</v>
      </c>
      <c r="AF210" s="57">
        <v>0</v>
      </c>
      <c r="AG210" s="56">
        <v>0.4</v>
      </c>
      <c r="AH210" s="57">
        <v>2</v>
      </c>
      <c r="AI210" s="57">
        <v>0</v>
      </c>
      <c r="AJ210" s="57">
        <v>0</v>
      </c>
      <c r="AK210" s="19">
        <v>0</v>
      </c>
      <c r="AL210" s="57">
        <v>0</v>
      </c>
      <c r="AM210" s="71">
        <v>0.22</v>
      </c>
      <c r="AN210" s="56">
        <v>0.2</v>
      </c>
      <c r="AO210" s="56">
        <v>7.8</v>
      </c>
      <c r="AP210" s="56">
        <v>1.5</v>
      </c>
      <c r="AQ210" s="56">
        <v>0.7</v>
      </c>
      <c r="AR210" s="56">
        <v>2.7</v>
      </c>
      <c r="AS210" s="71">
        <v>0.04</v>
      </c>
      <c r="AT210" s="24">
        <v>0.2</v>
      </c>
      <c r="AU210" s="71">
        <v>0.02</v>
      </c>
      <c r="AV210" s="20">
        <v>1.7</v>
      </c>
    </row>
    <row r="211" spans="1:49" ht="15" customHeight="1" x14ac:dyDescent="0.3">
      <c r="A211" s="318"/>
      <c r="B211" s="334" t="s">
        <v>53</v>
      </c>
      <c r="C211" s="328"/>
      <c r="D211" s="406">
        <f t="shared" si="149"/>
        <v>16.8</v>
      </c>
      <c r="E211" s="406">
        <f t="shared" si="150"/>
        <v>16.8</v>
      </c>
      <c r="F211" s="409">
        <f>$C$208*AE$211/$AD$216</f>
        <v>0.6</v>
      </c>
      <c r="G211" s="409">
        <f t="shared" ref="G211:W211" si="152">$C$208*AF$211/$AD$216</f>
        <v>0</v>
      </c>
      <c r="H211" s="409">
        <f t="shared" si="152"/>
        <v>1.8</v>
      </c>
      <c r="I211" s="409">
        <f t="shared" si="152"/>
        <v>9.4</v>
      </c>
      <c r="J211" s="336">
        <f t="shared" si="152"/>
        <v>0</v>
      </c>
      <c r="K211" s="336">
        <f t="shared" si="152"/>
        <v>0</v>
      </c>
      <c r="L211" s="336">
        <f t="shared" si="152"/>
        <v>20.2</v>
      </c>
      <c r="M211" s="336">
        <f t="shared" si="152"/>
        <v>0</v>
      </c>
      <c r="N211" s="336">
        <f t="shared" si="152"/>
        <v>1.74</v>
      </c>
      <c r="O211" s="336">
        <f t="shared" si="152"/>
        <v>1.2</v>
      </c>
      <c r="P211" s="336">
        <f t="shared" si="152"/>
        <v>94</v>
      </c>
      <c r="Q211" s="336">
        <f t="shared" si="152"/>
        <v>3</v>
      </c>
      <c r="R211" s="336">
        <f t="shared" si="152"/>
        <v>6.8</v>
      </c>
      <c r="S211" s="336">
        <f t="shared" si="152"/>
        <v>10.199999999999999</v>
      </c>
      <c r="T211" s="336">
        <f t="shared" si="152"/>
        <v>0.3</v>
      </c>
      <c r="U211" s="336">
        <f t="shared" si="152"/>
        <v>0</v>
      </c>
      <c r="V211" s="336">
        <f t="shared" si="152"/>
        <v>0.1</v>
      </c>
      <c r="W211" s="336">
        <f t="shared" si="152"/>
        <v>0</v>
      </c>
      <c r="X211" s="392"/>
      <c r="Y211" s="392"/>
      <c r="AB211" s="86" t="s">
        <v>53</v>
      </c>
      <c r="AC211" s="56">
        <v>8.4</v>
      </c>
      <c r="AD211" s="56">
        <v>8.4</v>
      </c>
      <c r="AE211" s="56">
        <v>0.3</v>
      </c>
      <c r="AF211" s="57">
        <v>0</v>
      </c>
      <c r="AG211" s="56">
        <v>0.9</v>
      </c>
      <c r="AH211" s="56">
        <v>4.7</v>
      </c>
      <c r="AI211" s="57">
        <v>0</v>
      </c>
      <c r="AJ211" s="57">
        <v>0</v>
      </c>
      <c r="AK211" s="20">
        <v>10.1</v>
      </c>
      <c r="AL211" s="57">
        <v>0</v>
      </c>
      <c r="AM211" s="71">
        <v>0.87</v>
      </c>
      <c r="AN211" s="56">
        <v>0.6</v>
      </c>
      <c r="AO211" s="57">
        <v>47</v>
      </c>
      <c r="AP211" s="56">
        <v>1.5</v>
      </c>
      <c r="AQ211" s="56">
        <v>3.4</v>
      </c>
      <c r="AR211" s="56">
        <v>5.0999999999999996</v>
      </c>
      <c r="AS211" s="71">
        <v>0.15</v>
      </c>
      <c r="AT211" s="25">
        <v>0</v>
      </c>
      <c r="AU211" s="71">
        <v>0.05</v>
      </c>
      <c r="AV211" s="19">
        <v>0</v>
      </c>
    </row>
    <row r="212" spans="1:49" ht="15" customHeight="1" x14ac:dyDescent="0.3">
      <c r="A212" s="318"/>
      <c r="B212" s="334" t="s">
        <v>36</v>
      </c>
      <c r="C212" s="328"/>
      <c r="D212" s="406">
        <f t="shared" si="149"/>
        <v>0.6</v>
      </c>
      <c r="E212" s="406">
        <f t="shared" si="150"/>
        <v>0.6</v>
      </c>
      <c r="F212" s="409">
        <f>$C$208*AE$212/$AD$216</f>
        <v>0</v>
      </c>
      <c r="G212" s="409">
        <f t="shared" ref="G212:W212" si="153">$C$208*AF$212/$AD$216</f>
        <v>0</v>
      </c>
      <c r="H212" s="409">
        <f t="shared" si="153"/>
        <v>0.6</v>
      </c>
      <c r="I212" s="409">
        <f t="shared" si="153"/>
        <v>2.6</v>
      </c>
      <c r="J212" s="336">
        <f t="shared" si="153"/>
        <v>0</v>
      </c>
      <c r="K212" s="336">
        <f t="shared" si="153"/>
        <v>0</v>
      </c>
      <c r="L212" s="336">
        <f t="shared" si="153"/>
        <v>0</v>
      </c>
      <c r="M212" s="336">
        <f t="shared" si="153"/>
        <v>0</v>
      </c>
      <c r="N212" s="336">
        <f t="shared" si="153"/>
        <v>0</v>
      </c>
      <c r="O212" s="336">
        <f t="shared" si="153"/>
        <v>0</v>
      </c>
      <c r="P212" s="336">
        <f t="shared" si="153"/>
        <v>0</v>
      </c>
      <c r="Q212" s="336">
        <f t="shared" si="153"/>
        <v>0</v>
      </c>
      <c r="R212" s="336">
        <f t="shared" si="153"/>
        <v>0</v>
      </c>
      <c r="S212" s="336">
        <f t="shared" si="153"/>
        <v>0</v>
      </c>
      <c r="T212" s="336">
        <f t="shared" si="153"/>
        <v>0</v>
      </c>
      <c r="U212" s="336">
        <f t="shared" si="153"/>
        <v>0</v>
      </c>
      <c r="V212" s="336">
        <f t="shared" si="153"/>
        <v>0</v>
      </c>
      <c r="W212" s="336">
        <f t="shared" si="153"/>
        <v>0</v>
      </c>
      <c r="X212" s="392"/>
      <c r="Y212" s="392"/>
      <c r="AB212" s="86" t="s">
        <v>36</v>
      </c>
      <c r="AC212" s="56">
        <v>0.3</v>
      </c>
      <c r="AD212" s="56">
        <v>0.3</v>
      </c>
      <c r="AE212" s="57">
        <v>0</v>
      </c>
      <c r="AF212" s="57">
        <v>0</v>
      </c>
      <c r="AG212" s="56">
        <v>0.3</v>
      </c>
      <c r="AH212" s="56">
        <v>1.3</v>
      </c>
      <c r="AI212" s="57">
        <v>0</v>
      </c>
      <c r="AJ212" s="57">
        <v>0</v>
      </c>
      <c r="AK212" s="19">
        <v>0</v>
      </c>
      <c r="AL212" s="57">
        <v>0</v>
      </c>
      <c r="AM212" s="57">
        <v>0</v>
      </c>
      <c r="AN212" s="57">
        <v>0</v>
      </c>
      <c r="AO212" s="57">
        <v>0</v>
      </c>
      <c r="AP212" s="57">
        <v>0</v>
      </c>
      <c r="AQ212" s="57">
        <v>0</v>
      </c>
      <c r="AR212" s="57">
        <v>0</v>
      </c>
      <c r="AS212" s="57">
        <v>0</v>
      </c>
      <c r="AT212" s="25">
        <v>0</v>
      </c>
      <c r="AU212" s="57">
        <v>0</v>
      </c>
      <c r="AV212" s="19">
        <v>0</v>
      </c>
    </row>
    <row r="213" spans="1:49" ht="15" customHeight="1" x14ac:dyDescent="0.3">
      <c r="A213" s="318"/>
      <c r="B213" s="334" t="s">
        <v>46</v>
      </c>
      <c r="C213" s="328"/>
      <c r="D213" s="406">
        <f t="shared" si="149"/>
        <v>12</v>
      </c>
      <c r="E213" s="406">
        <f t="shared" si="150"/>
        <v>12</v>
      </c>
      <c r="F213" s="409">
        <f>$C$208*AE$213/$AD$216</f>
        <v>0</v>
      </c>
      <c r="G213" s="409">
        <f t="shared" ref="G213:W213" si="154">$C$208*AF$213/$AD$216</f>
        <v>4.2</v>
      </c>
      <c r="H213" s="409">
        <f t="shared" si="154"/>
        <v>0</v>
      </c>
      <c r="I213" s="409">
        <f t="shared" si="154"/>
        <v>38</v>
      </c>
      <c r="J213" s="336">
        <f t="shared" si="154"/>
        <v>0</v>
      </c>
      <c r="K213" s="336">
        <f t="shared" si="154"/>
        <v>0</v>
      </c>
      <c r="L213" s="336">
        <f t="shared" si="154"/>
        <v>0</v>
      </c>
      <c r="M213" s="336">
        <f t="shared" si="154"/>
        <v>0</v>
      </c>
      <c r="N213" s="336">
        <f t="shared" si="154"/>
        <v>0</v>
      </c>
      <c r="O213" s="336">
        <f t="shared" si="154"/>
        <v>0</v>
      </c>
      <c r="P213" s="336">
        <f t="shared" si="154"/>
        <v>0</v>
      </c>
      <c r="Q213" s="336">
        <f t="shared" si="154"/>
        <v>0</v>
      </c>
      <c r="R213" s="336">
        <f t="shared" si="154"/>
        <v>0</v>
      </c>
      <c r="S213" s="336">
        <f t="shared" si="154"/>
        <v>0</v>
      </c>
      <c r="T213" s="336">
        <f t="shared" si="154"/>
        <v>0</v>
      </c>
      <c r="U213" s="336">
        <f t="shared" si="154"/>
        <v>0</v>
      </c>
      <c r="V213" s="336">
        <f t="shared" si="154"/>
        <v>0</v>
      </c>
      <c r="W213" s="336">
        <f t="shared" si="154"/>
        <v>0</v>
      </c>
      <c r="X213" s="392"/>
      <c r="Y213" s="392"/>
      <c r="AB213" s="86" t="s">
        <v>46</v>
      </c>
      <c r="AC213" s="299">
        <v>6</v>
      </c>
      <c r="AD213" s="299">
        <v>6</v>
      </c>
      <c r="AE213" s="57">
        <v>0</v>
      </c>
      <c r="AF213" s="56">
        <v>2.1</v>
      </c>
      <c r="AG213" s="57">
        <v>0</v>
      </c>
      <c r="AH213" s="57">
        <v>19</v>
      </c>
      <c r="AI213" s="57">
        <v>0</v>
      </c>
      <c r="AJ213" s="57">
        <v>0</v>
      </c>
      <c r="AK213" s="19">
        <v>0</v>
      </c>
      <c r="AL213" s="57">
        <v>0</v>
      </c>
      <c r="AM213" s="57">
        <v>0</v>
      </c>
      <c r="AN213" s="57">
        <v>0</v>
      </c>
      <c r="AO213" s="57">
        <v>0</v>
      </c>
      <c r="AP213" s="57">
        <v>0</v>
      </c>
      <c r="AQ213" s="57">
        <v>0</v>
      </c>
      <c r="AR213" s="57">
        <v>0</v>
      </c>
      <c r="AS213" s="57">
        <v>0</v>
      </c>
      <c r="AT213" s="25">
        <v>0</v>
      </c>
      <c r="AU213" s="57">
        <v>0</v>
      </c>
      <c r="AV213" s="19">
        <v>0</v>
      </c>
    </row>
    <row r="214" spans="1:49" ht="15" customHeight="1" x14ac:dyDescent="0.3">
      <c r="A214" s="318"/>
      <c r="B214" s="334" t="s">
        <v>38</v>
      </c>
      <c r="C214" s="328"/>
      <c r="D214" s="406">
        <f t="shared" si="149"/>
        <v>1</v>
      </c>
      <c r="E214" s="406">
        <f t="shared" si="150"/>
        <v>1</v>
      </c>
      <c r="F214" s="409">
        <f>$C$208*AE$214/$AD$216</f>
        <v>0</v>
      </c>
      <c r="G214" s="409">
        <f t="shared" ref="G214:W214" si="155">$C$208*AF$214/$AD$216</f>
        <v>0</v>
      </c>
      <c r="H214" s="409">
        <f t="shared" si="155"/>
        <v>0</v>
      </c>
      <c r="I214" s="409">
        <f t="shared" si="155"/>
        <v>0</v>
      </c>
      <c r="J214" s="336">
        <f t="shared" si="155"/>
        <v>0</v>
      </c>
      <c r="K214" s="336">
        <f t="shared" si="155"/>
        <v>0</v>
      </c>
      <c r="L214" s="336">
        <f t="shared" si="155"/>
        <v>0</v>
      </c>
      <c r="M214" s="336">
        <f t="shared" si="155"/>
        <v>0</v>
      </c>
      <c r="N214" s="336">
        <f t="shared" si="155"/>
        <v>0</v>
      </c>
      <c r="O214" s="336">
        <f t="shared" si="155"/>
        <v>58</v>
      </c>
      <c r="P214" s="336">
        <f t="shared" si="155"/>
        <v>0</v>
      </c>
      <c r="Q214" s="336">
        <f t="shared" si="155"/>
        <v>0.6</v>
      </c>
      <c r="R214" s="336">
        <f t="shared" si="155"/>
        <v>0</v>
      </c>
      <c r="S214" s="336">
        <f t="shared" si="155"/>
        <v>0.2</v>
      </c>
      <c r="T214" s="336">
        <f t="shared" si="155"/>
        <v>0</v>
      </c>
      <c r="U214" s="336">
        <f t="shared" si="155"/>
        <v>8</v>
      </c>
      <c r="V214" s="336">
        <f t="shared" si="155"/>
        <v>0</v>
      </c>
      <c r="W214" s="336">
        <f t="shared" si="155"/>
        <v>0</v>
      </c>
      <c r="X214" s="392"/>
      <c r="Y214" s="392"/>
      <c r="AB214" s="86" t="s">
        <v>38</v>
      </c>
      <c r="AC214" s="299">
        <v>0.5</v>
      </c>
      <c r="AD214" s="299">
        <v>0.5</v>
      </c>
      <c r="AE214" s="57">
        <v>0</v>
      </c>
      <c r="AF214" s="57">
        <v>0</v>
      </c>
      <c r="AG214" s="57">
        <v>0</v>
      </c>
      <c r="AH214" s="57">
        <v>0</v>
      </c>
      <c r="AI214" s="57">
        <v>0</v>
      </c>
      <c r="AJ214" s="57">
        <v>0</v>
      </c>
      <c r="AK214" s="19">
        <v>0</v>
      </c>
      <c r="AL214" s="57">
        <v>0</v>
      </c>
      <c r="AM214" s="57">
        <v>0</v>
      </c>
      <c r="AN214" s="57">
        <v>29</v>
      </c>
      <c r="AO214" s="57">
        <v>0</v>
      </c>
      <c r="AP214" s="56">
        <v>0.3</v>
      </c>
      <c r="AQ214" s="57">
        <v>0</v>
      </c>
      <c r="AR214" s="56">
        <v>0.1</v>
      </c>
      <c r="AS214" s="57">
        <v>0</v>
      </c>
      <c r="AT214" s="25">
        <v>4</v>
      </c>
      <c r="AU214" s="57">
        <v>0</v>
      </c>
      <c r="AV214" s="19">
        <v>0</v>
      </c>
    </row>
    <row r="215" spans="1:49" ht="15" customHeight="1" x14ac:dyDescent="0.3">
      <c r="A215" s="318"/>
      <c r="B215" s="334" t="s">
        <v>49</v>
      </c>
      <c r="C215" s="328"/>
      <c r="D215" s="406">
        <f t="shared" si="149"/>
        <v>0.2</v>
      </c>
      <c r="E215" s="406">
        <f t="shared" si="150"/>
        <v>0.2</v>
      </c>
      <c r="F215" s="409">
        <f>$C$208*AE$215/$AD$216</f>
        <v>0</v>
      </c>
      <c r="G215" s="409">
        <f t="shared" ref="G215:W215" si="156">$C$208*AF$215/$AD$216</f>
        <v>0</v>
      </c>
      <c r="H215" s="409">
        <f t="shared" si="156"/>
        <v>0</v>
      </c>
      <c r="I215" s="409">
        <f t="shared" si="156"/>
        <v>0</v>
      </c>
      <c r="J215" s="336">
        <f t="shared" si="156"/>
        <v>0</v>
      </c>
      <c r="K215" s="336">
        <f t="shared" si="156"/>
        <v>0</v>
      </c>
      <c r="L215" s="336">
        <f t="shared" si="156"/>
        <v>0</v>
      </c>
      <c r="M215" s="336">
        <f t="shared" si="156"/>
        <v>0</v>
      </c>
      <c r="N215" s="336">
        <f t="shared" si="156"/>
        <v>0.16</v>
      </c>
      <c r="O215" s="336">
        <f t="shared" si="156"/>
        <v>0</v>
      </c>
      <c r="P215" s="336">
        <f t="shared" si="156"/>
        <v>0.4</v>
      </c>
      <c r="Q215" s="336">
        <f t="shared" si="156"/>
        <v>0.4</v>
      </c>
      <c r="R215" s="336">
        <f t="shared" si="156"/>
        <v>0</v>
      </c>
      <c r="S215" s="336">
        <f t="shared" si="156"/>
        <v>0</v>
      </c>
      <c r="T215" s="336">
        <f t="shared" si="156"/>
        <v>0</v>
      </c>
      <c r="U215" s="336">
        <f t="shared" si="156"/>
        <v>0</v>
      </c>
      <c r="V215" s="336">
        <f t="shared" si="156"/>
        <v>0</v>
      </c>
      <c r="W215" s="336">
        <f t="shared" si="156"/>
        <v>0</v>
      </c>
      <c r="X215" s="392"/>
      <c r="Y215" s="392"/>
      <c r="AB215" s="86" t="s">
        <v>49</v>
      </c>
      <c r="AC215" s="56">
        <v>0.1</v>
      </c>
      <c r="AD215" s="56">
        <v>0.1</v>
      </c>
      <c r="AE215" s="57">
        <v>0</v>
      </c>
      <c r="AF215" s="57">
        <v>0</v>
      </c>
      <c r="AG215" s="57">
        <v>0</v>
      </c>
      <c r="AH215" s="57">
        <v>0</v>
      </c>
      <c r="AI215" s="57">
        <v>0</v>
      </c>
      <c r="AJ215" s="57">
        <v>0</v>
      </c>
      <c r="AK215" s="19">
        <v>0</v>
      </c>
      <c r="AL215" s="57">
        <v>0</v>
      </c>
      <c r="AM215" s="71">
        <v>0.08</v>
      </c>
      <c r="AN215" s="57">
        <v>0</v>
      </c>
      <c r="AO215" s="56">
        <v>0.2</v>
      </c>
      <c r="AP215" s="56">
        <v>0.2</v>
      </c>
      <c r="AQ215" s="57">
        <v>0</v>
      </c>
      <c r="AR215" s="57">
        <v>0</v>
      </c>
      <c r="AS215" s="57">
        <v>0</v>
      </c>
      <c r="AT215" s="25">
        <v>0</v>
      </c>
      <c r="AU215" s="57">
        <v>0</v>
      </c>
      <c r="AV215" s="19">
        <v>0</v>
      </c>
    </row>
    <row r="216" spans="1:49" ht="15" customHeight="1" x14ac:dyDescent="0.3">
      <c r="A216" s="318"/>
      <c r="B216" s="69" t="s">
        <v>40</v>
      </c>
      <c r="C216" s="328"/>
      <c r="D216" s="406"/>
      <c r="E216" s="406"/>
      <c r="F216" s="409">
        <f>SUM(F209:F215)</f>
        <v>1.4</v>
      </c>
      <c r="G216" s="409">
        <f t="shared" ref="G216:W216" si="157">SUM(G209:G215)</f>
        <v>4.2</v>
      </c>
      <c r="H216" s="409">
        <f t="shared" si="157"/>
        <v>5.9999999999999991</v>
      </c>
      <c r="I216" s="409">
        <f t="shared" si="157"/>
        <v>67.800000000000011</v>
      </c>
      <c r="J216" s="337">
        <f t="shared" si="157"/>
        <v>0.02</v>
      </c>
      <c r="K216" s="337">
        <f t="shared" si="157"/>
        <v>0.02</v>
      </c>
      <c r="L216" s="337">
        <f t="shared" si="157"/>
        <v>560.20000000000005</v>
      </c>
      <c r="M216" s="337">
        <f t="shared" si="157"/>
        <v>0</v>
      </c>
      <c r="N216" s="337">
        <f t="shared" si="157"/>
        <v>3.24</v>
      </c>
      <c r="O216" s="337">
        <f t="shared" si="157"/>
        <v>66.8</v>
      </c>
      <c r="P216" s="337">
        <f t="shared" si="157"/>
        <v>184</v>
      </c>
      <c r="Q216" s="337">
        <f t="shared" si="157"/>
        <v>17.8</v>
      </c>
      <c r="R216" s="337">
        <f t="shared" si="157"/>
        <v>23</v>
      </c>
      <c r="S216" s="337">
        <f t="shared" si="157"/>
        <v>37.799999999999997</v>
      </c>
      <c r="T216" s="337">
        <f t="shared" si="157"/>
        <v>0.66</v>
      </c>
      <c r="U216" s="337">
        <f t="shared" si="157"/>
        <v>10.6</v>
      </c>
      <c r="V216" s="337">
        <f t="shared" si="157"/>
        <v>0.18</v>
      </c>
      <c r="W216" s="337">
        <f t="shared" si="157"/>
        <v>27.4</v>
      </c>
      <c r="X216" s="392"/>
      <c r="Y216" s="392"/>
      <c r="AB216" s="87" t="s">
        <v>40</v>
      </c>
      <c r="AC216" s="59"/>
      <c r="AD216" s="60">
        <v>30</v>
      </c>
      <c r="AE216" s="61">
        <v>0.7</v>
      </c>
      <c r="AF216" s="61">
        <v>2.1</v>
      </c>
      <c r="AG216" s="60">
        <v>3</v>
      </c>
      <c r="AH216" s="61">
        <v>33.9</v>
      </c>
      <c r="AI216" s="88">
        <v>0.01</v>
      </c>
      <c r="AJ216" s="88">
        <v>0.01</v>
      </c>
      <c r="AK216" s="23">
        <v>280</v>
      </c>
      <c r="AL216" s="60">
        <v>0</v>
      </c>
      <c r="AM216" s="88">
        <v>1.62</v>
      </c>
      <c r="AN216" s="60">
        <v>34</v>
      </c>
      <c r="AO216" s="60">
        <v>92</v>
      </c>
      <c r="AP216" s="61">
        <v>8.8000000000000007</v>
      </c>
      <c r="AQ216" s="60">
        <v>12</v>
      </c>
      <c r="AR216" s="60">
        <v>19</v>
      </c>
      <c r="AS216" s="88">
        <v>0.33</v>
      </c>
      <c r="AT216" s="26">
        <v>5.3</v>
      </c>
      <c r="AU216" s="88">
        <v>0.09</v>
      </c>
      <c r="AV216" s="23">
        <v>14</v>
      </c>
    </row>
    <row r="217" spans="1:49" x14ac:dyDescent="0.3">
      <c r="A217" s="318" t="s">
        <v>147</v>
      </c>
      <c r="B217" s="199"/>
      <c r="C217" s="328">
        <v>180</v>
      </c>
      <c r="D217" s="406"/>
      <c r="E217" s="406"/>
      <c r="F217" s="406"/>
      <c r="G217" s="406"/>
      <c r="H217" s="406"/>
      <c r="I217" s="406"/>
      <c r="J217" s="199"/>
      <c r="K217" s="199"/>
      <c r="L217" s="199"/>
      <c r="M217" s="199"/>
      <c r="N217" s="199"/>
      <c r="O217" s="199"/>
      <c r="P217" s="199"/>
      <c r="Q217" s="199"/>
      <c r="R217" s="199"/>
      <c r="S217" s="199"/>
      <c r="T217" s="199"/>
      <c r="U217" s="199"/>
      <c r="V217" s="199"/>
      <c r="W217" s="199"/>
      <c r="X217" s="392" t="s">
        <v>148</v>
      </c>
      <c r="Y217" s="392">
        <v>26</v>
      </c>
      <c r="AA217" t="s">
        <v>147</v>
      </c>
      <c r="AW217" t="s">
        <v>148</v>
      </c>
    </row>
    <row r="218" spans="1:49" ht="15" customHeight="1" x14ac:dyDescent="0.3">
      <c r="A218" s="318"/>
      <c r="B218" s="334" t="s">
        <v>72</v>
      </c>
      <c r="C218" s="328"/>
      <c r="D218" s="406">
        <f>C$217*AC218/AD$228</f>
        <v>162</v>
      </c>
      <c r="E218" s="406">
        <f>C$217*AD218/AD$228</f>
        <v>162</v>
      </c>
      <c r="F218" s="409">
        <f>$C$217*AE$218/$AD$228</f>
        <v>32.04</v>
      </c>
      <c r="G218" s="409">
        <f t="shared" ref="G218:W218" si="158">$C$217*AF$218/$AD$228</f>
        <v>7.2</v>
      </c>
      <c r="H218" s="409">
        <f t="shared" si="158"/>
        <v>4.32</v>
      </c>
      <c r="I218" s="409">
        <f t="shared" si="158"/>
        <v>209.88</v>
      </c>
      <c r="J218" s="336">
        <f t="shared" si="158"/>
        <v>3.6000000000000004E-2</v>
      </c>
      <c r="K218" s="336">
        <f t="shared" si="158"/>
        <v>0.32400000000000001</v>
      </c>
      <c r="L218" s="336">
        <f t="shared" si="158"/>
        <v>32.076000000000001</v>
      </c>
      <c r="M218" s="336">
        <f t="shared" si="158"/>
        <v>0</v>
      </c>
      <c r="N218" s="336">
        <f t="shared" si="158"/>
        <v>0.32400000000000001</v>
      </c>
      <c r="O218" s="336">
        <f t="shared" si="158"/>
        <v>50.4</v>
      </c>
      <c r="P218" s="336">
        <f t="shared" si="158"/>
        <v>151.19999999999999</v>
      </c>
      <c r="Q218" s="336">
        <f t="shared" si="158"/>
        <v>234</v>
      </c>
      <c r="R218" s="336">
        <f t="shared" si="158"/>
        <v>32.4</v>
      </c>
      <c r="S218" s="336">
        <f t="shared" si="158"/>
        <v>309.60000000000002</v>
      </c>
      <c r="T218" s="336">
        <f t="shared" si="158"/>
        <v>0.57600000000000007</v>
      </c>
      <c r="U218" s="336">
        <f t="shared" si="158"/>
        <v>14.759999999999998</v>
      </c>
      <c r="V218" s="336">
        <f t="shared" si="158"/>
        <v>42.84</v>
      </c>
      <c r="W218" s="336">
        <f t="shared" si="158"/>
        <v>50.4</v>
      </c>
      <c r="X218" s="392"/>
      <c r="Y218" s="392"/>
      <c r="AB218" s="86" t="s">
        <v>72</v>
      </c>
      <c r="AC218" s="57">
        <v>45</v>
      </c>
      <c r="AD218" s="57">
        <v>45</v>
      </c>
      <c r="AE218" s="56">
        <v>8.9</v>
      </c>
      <c r="AF218" s="57">
        <v>2</v>
      </c>
      <c r="AG218" s="56">
        <v>1.2</v>
      </c>
      <c r="AH218" s="56">
        <v>58.3</v>
      </c>
      <c r="AI218" s="71">
        <v>0.01</v>
      </c>
      <c r="AJ218" s="71">
        <v>0.09</v>
      </c>
      <c r="AK218" s="21">
        <v>8.91</v>
      </c>
      <c r="AL218" s="57">
        <v>0</v>
      </c>
      <c r="AM218" s="71">
        <v>0.09</v>
      </c>
      <c r="AN218" s="57">
        <v>14</v>
      </c>
      <c r="AO218" s="57">
        <v>42</v>
      </c>
      <c r="AP218" s="57">
        <v>65</v>
      </c>
      <c r="AQ218" s="57">
        <v>9</v>
      </c>
      <c r="AR218" s="57">
        <v>86</v>
      </c>
      <c r="AS218" s="71">
        <v>0.16</v>
      </c>
      <c r="AT218" s="20">
        <v>4.0999999999999996</v>
      </c>
      <c r="AU218" s="56">
        <v>11.9</v>
      </c>
      <c r="AV218" s="19">
        <v>14</v>
      </c>
    </row>
    <row r="219" spans="1:49" ht="15" customHeight="1" x14ac:dyDescent="0.3">
      <c r="A219" s="318"/>
      <c r="B219" s="334" t="s">
        <v>48</v>
      </c>
      <c r="C219" s="328"/>
      <c r="D219" s="406">
        <f t="shared" ref="D219:D227" si="159">C$217*AC219/AD$228</f>
        <v>0.15479999999999999</v>
      </c>
      <c r="E219" s="406">
        <f t="shared" ref="E219:E227" si="160">C$217*AD219/AD$228</f>
        <v>0.153</v>
      </c>
      <c r="F219" s="409">
        <f>$C$217*AE$219/$AD$228</f>
        <v>0.72</v>
      </c>
      <c r="G219" s="409">
        <f t="shared" ref="G219:W219" si="161">$C$217*AF$219/$AD$228</f>
        <v>0.72</v>
      </c>
      <c r="H219" s="409">
        <f t="shared" si="161"/>
        <v>0</v>
      </c>
      <c r="I219" s="409">
        <f t="shared" si="161"/>
        <v>8.64</v>
      </c>
      <c r="J219" s="336">
        <f t="shared" si="161"/>
        <v>0</v>
      </c>
      <c r="K219" s="336">
        <f t="shared" si="161"/>
        <v>3.6000000000000004E-2</v>
      </c>
      <c r="L219" s="336">
        <f t="shared" si="161"/>
        <v>9.5399999999999991</v>
      </c>
      <c r="M219" s="336">
        <f t="shared" si="161"/>
        <v>0.14400000000000002</v>
      </c>
      <c r="N219" s="336">
        <f t="shared" si="161"/>
        <v>0</v>
      </c>
      <c r="O219" s="336">
        <f t="shared" si="161"/>
        <v>6.12</v>
      </c>
      <c r="P219" s="336">
        <f t="shared" si="161"/>
        <v>7.2</v>
      </c>
      <c r="Q219" s="336">
        <f t="shared" si="161"/>
        <v>2.88</v>
      </c>
      <c r="R219" s="336">
        <f t="shared" si="161"/>
        <v>0.72</v>
      </c>
      <c r="S219" s="336">
        <f t="shared" si="161"/>
        <v>10.079999999999998</v>
      </c>
      <c r="T219" s="336">
        <f t="shared" si="161"/>
        <v>0.14400000000000002</v>
      </c>
      <c r="U219" s="336">
        <f t="shared" si="161"/>
        <v>1.08</v>
      </c>
      <c r="V219" s="336">
        <f t="shared" si="161"/>
        <v>1.6559999999999999</v>
      </c>
      <c r="W219" s="336">
        <f t="shared" si="161"/>
        <v>3.24</v>
      </c>
      <c r="X219" s="392"/>
      <c r="Y219" s="392"/>
      <c r="AB219" s="86" t="s">
        <v>48</v>
      </c>
      <c r="AC219" s="56">
        <v>4.2999999999999997E-2</v>
      </c>
      <c r="AD219" s="56">
        <v>4.2500000000000003E-2</v>
      </c>
      <c r="AE219" s="56">
        <v>0.2</v>
      </c>
      <c r="AF219" s="56">
        <v>0.2</v>
      </c>
      <c r="AG219" s="57">
        <v>0</v>
      </c>
      <c r="AH219" s="56">
        <v>2.4</v>
      </c>
      <c r="AI219" s="57">
        <v>0</v>
      </c>
      <c r="AJ219" s="71">
        <v>0.01</v>
      </c>
      <c r="AK219" s="21">
        <v>2.65</v>
      </c>
      <c r="AL219" s="71">
        <v>0.04</v>
      </c>
      <c r="AM219" s="57">
        <v>0</v>
      </c>
      <c r="AN219" s="56">
        <v>1.7</v>
      </c>
      <c r="AO219" s="57">
        <v>2</v>
      </c>
      <c r="AP219" s="56">
        <v>0.8</v>
      </c>
      <c r="AQ219" s="56">
        <v>0.2</v>
      </c>
      <c r="AR219" s="56">
        <v>2.8</v>
      </c>
      <c r="AS219" s="71">
        <v>0.04</v>
      </c>
      <c r="AT219" s="20">
        <v>0.3</v>
      </c>
      <c r="AU219" s="71">
        <v>0.46</v>
      </c>
      <c r="AV219" s="20">
        <v>0.9</v>
      </c>
    </row>
    <row r="220" spans="1:49" ht="15" customHeight="1" x14ac:dyDescent="0.3">
      <c r="A220" s="318"/>
      <c r="B220" s="334" t="s">
        <v>70</v>
      </c>
      <c r="C220" s="328"/>
      <c r="D220" s="406">
        <f t="shared" si="159"/>
        <v>13.32</v>
      </c>
      <c r="E220" s="406">
        <f t="shared" si="160"/>
        <v>13.32</v>
      </c>
      <c r="F220" s="409">
        <f>$C$217*AE$220/$AD$228</f>
        <v>1.44</v>
      </c>
      <c r="G220" s="409">
        <f t="shared" ref="G220:W220" si="162">$C$217*AF$220/$AD$228</f>
        <v>0</v>
      </c>
      <c r="H220" s="409">
        <f t="shared" si="162"/>
        <v>8.64</v>
      </c>
      <c r="I220" s="409">
        <f t="shared" si="162"/>
        <v>40.319999999999993</v>
      </c>
      <c r="J220" s="336">
        <f t="shared" si="162"/>
        <v>0</v>
      </c>
      <c r="K220" s="336">
        <f t="shared" si="162"/>
        <v>0</v>
      </c>
      <c r="L220" s="336">
        <f t="shared" si="162"/>
        <v>0</v>
      </c>
      <c r="M220" s="336">
        <f t="shared" si="162"/>
        <v>0</v>
      </c>
      <c r="N220" s="336">
        <f t="shared" si="162"/>
        <v>0</v>
      </c>
      <c r="O220" s="336">
        <f t="shared" si="162"/>
        <v>0.36</v>
      </c>
      <c r="P220" s="336">
        <f t="shared" si="162"/>
        <v>14.4</v>
      </c>
      <c r="Q220" s="336">
        <f t="shared" si="162"/>
        <v>2.5199999999999996</v>
      </c>
      <c r="R220" s="336">
        <f t="shared" si="162"/>
        <v>2.16</v>
      </c>
      <c r="S220" s="336">
        <f t="shared" si="162"/>
        <v>9.7200000000000006</v>
      </c>
      <c r="T220" s="336">
        <f t="shared" si="162"/>
        <v>0.10799999999999998</v>
      </c>
      <c r="U220" s="336">
        <f t="shared" si="162"/>
        <v>0</v>
      </c>
      <c r="V220" s="336">
        <f t="shared" si="162"/>
        <v>0</v>
      </c>
      <c r="W220" s="336">
        <f t="shared" si="162"/>
        <v>2.5199999999999996</v>
      </c>
      <c r="X220" s="392"/>
      <c r="Y220" s="392"/>
      <c r="AB220" s="86" t="s">
        <v>70</v>
      </c>
      <c r="AC220" s="56">
        <v>3.7</v>
      </c>
      <c r="AD220" s="56">
        <v>3.7</v>
      </c>
      <c r="AE220" s="56">
        <v>0.4</v>
      </c>
      <c r="AF220" s="57">
        <v>0</v>
      </c>
      <c r="AG220" s="56">
        <v>2.4</v>
      </c>
      <c r="AH220" s="56">
        <v>11.2</v>
      </c>
      <c r="AI220" s="57">
        <v>0</v>
      </c>
      <c r="AJ220" s="57">
        <v>0</v>
      </c>
      <c r="AK220" s="19">
        <v>0</v>
      </c>
      <c r="AL220" s="57">
        <v>0</v>
      </c>
      <c r="AM220" s="57">
        <v>0</v>
      </c>
      <c r="AN220" s="56">
        <v>0.1</v>
      </c>
      <c r="AO220" s="57">
        <v>4</v>
      </c>
      <c r="AP220" s="56">
        <v>0.7</v>
      </c>
      <c r="AQ220" s="56">
        <v>0.6</v>
      </c>
      <c r="AR220" s="56">
        <v>2.7</v>
      </c>
      <c r="AS220" s="71">
        <v>0.03</v>
      </c>
      <c r="AT220" s="19">
        <v>0</v>
      </c>
      <c r="AU220" s="57">
        <v>0</v>
      </c>
      <c r="AV220" s="20">
        <v>0.7</v>
      </c>
    </row>
    <row r="221" spans="1:49" ht="15" customHeight="1" x14ac:dyDescent="0.3">
      <c r="A221" s="318"/>
      <c r="B221" s="334" t="s">
        <v>59</v>
      </c>
      <c r="C221" s="328"/>
      <c r="D221" s="406">
        <f t="shared" si="159"/>
        <v>11.88</v>
      </c>
      <c r="E221" s="406">
        <f t="shared" si="160"/>
        <v>11.88</v>
      </c>
      <c r="F221" s="409">
        <f>$C$217*AE$221/$AD$228</f>
        <v>1.08</v>
      </c>
      <c r="G221" s="409">
        <f t="shared" ref="G221:W221" si="163">$C$217*AF$221/$AD$228</f>
        <v>0</v>
      </c>
      <c r="H221" s="409">
        <f t="shared" si="163"/>
        <v>7.56</v>
      </c>
      <c r="I221" s="409">
        <f t="shared" si="163"/>
        <v>36.36</v>
      </c>
      <c r="J221" s="336">
        <f t="shared" si="163"/>
        <v>0</v>
      </c>
      <c r="K221" s="336">
        <f t="shared" si="163"/>
        <v>0</v>
      </c>
      <c r="L221" s="336">
        <f t="shared" si="163"/>
        <v>0</v>
      </c>
      <c r="M221" s="336">
        <f t="shared" si="163"/>
        <v>0</v>
      </c>
      <c r="N221" s="336">
        <f t="shared" si="163"/>
        <v>0</v>
      </c>
      <c r="O221" s="336">
        <f t="shared" si="163"/>
        <v>0.36</v>
      </c>
      <c r="P221" s="336">
        <f t="shared" si="163"/>
        <v>11.88</v>
      </c>
      <c r="Q221" s="336">
        <f t="shared" si="163"/>
        <v>1.8</v>
      </c>
      <c r="R221" s="336">
        <f t="shared" si="163"/>
        <v>1.8</v>
      </c>
      <c r="S221" s="336">
        <f t="shared" si="163"/>
        <v>9</v>
      </c>
      <c r="T221" s="336">
        <f t="shared" si="163"/>
        <v>0.10799999999999998</v>
      </c>
      <c r="U221" s="336">
        <f t="shared" si="163"/>
        <v>0.36</v>
      </c>
      <c r="V221" s="336">
        <f t="shared" si="163"/>
        <v>0.61199999999999999</v>
      </c>
      <c r="W221" s="336">
        <f t="shared" si="163"/>
        <v>2.5199999999999996</v>
      </c>
      <c r="X221" s="392"/>
      <c r="Y221" s="392"/>
      <c r="AB221" s="86" t="s">
        <v>59</v>
      </c>
      <c r="AC221" s="56">
        <v>3.3</v>
      </c>
      <c r="AD221" s="56">
        <v>3.3</v>
      </c>
      <c r="AE221" s="56">
        <v>0.3</v>
      </c>
      <c r="AF221" s="57">
        <v>0</v>
      </c>
      <c r="AG221" s="56">
        <v>2.1</v>
      </c>
      <c r="AH221" s="56">
        <v>10.1</v>
      </c>
      <c r="AI221" s="57">
        <v>0</v>
      </c>
      <c r="AJ221" s="57">
        <v>0</v>
      </c>
      <c r="AK221" s="19">
        <v>0</v>
      </c>
      <c r="AL221" s="57">
        <v>0</v>
      </c>
      <c r="AM221" s="57">
        <v>0</v>
      </c>
      <c r="AN221" s="56">
        <v>0.1</v>
      </c>
      <c r="AO221" s="56">
        <v>3.3</v>
      </c>
      <c r="AP221" s="56">
        <v>0.5</v>
      </c>
      <c r="AQ221" s="56">
        <v>0.5</v>
      </c>
      <c r="AR221" s="56">
        <v>2.5</v>
      </c>
      <c r="AS221" s="71">
        <v>0.03</v>
      </c>
      <c r="AT221" s="20">
        <v>0.1</v>
      </c>
      <c r="AU221" s="71">
        <v>0.17</v>
      </c>
      <c r="AV221" s="20">
        <v>0.7</v>
      </c>
    </row>
    <row r="222" spans="1:49" ht="15" customHeight="1" x14ac:dyDescent="0.3">
      <c r="A222" s="318"/>
      <c r="B222" s="334" t="s">
        <v>61</v>
      </c>
      <c r="C222" s="328"/>
      <c r="D222" s="406">
        <f t="shared" si="159"/>
        <v>6.12</v>
      </c>
      <c r="E222" s="406">
        <f t="shared" si="160"/>
        <v>6.12</v>
      </c>
      <c r="F222" s="409">
        <f>$C$217*AE$222/$AD$228</f>
        <v>0</v>
      </c>
      <c r="G222" s="409">
        <f t="shared" ref="G222:W222" si="164">$C$217*AF$222/$AD$228</f>
        <v>0.72</v>
      </c>
      <c r="H222" s="409">
        <f t="shared" si="164"/>
        <v>0.36</v>
      </c>
      <c r="I222" s="409">
        <f t="shared" si="164"/>
        <v>8.64</v>
      </c>
      <c r="J222" s="336">
        <f t="shared" si="164"/>
        <v>0</v>
      </c>
      <c r="K222" s="336">
        <f t="shared" si="164"/>
        <v>0</v>
      </c>
      <c r="L222" s="336">
        <f t="shared" si="164"/>
        <v>3.9240000000000004</v>
      </c>
      <c r="M222" s="336">
        <f t="shared" si="164"/>
        <v>0</v>
      </c>
      <c r="N222" s="336">
        <f t="shared" si="164"/>
        <v>0</v>
      </c>
      <c r="O222" s="336">
        <f t="shared" si="164"/>
        <v>1.8</v>
      </c>
      <c r="P222" s="336">
        <f t="shared" si="164"/>
        <v>5.76</v>
      </c>
      <c r="Q222" s="336">
        <f t="shared" si="164"/>
        <v>4.68</v>
      </c>
      <c r="R222" s="336">
        <f t="shared" si="164"/>
        <v>0.36</v>
      </c>
      <c r="S222" s="336">
        <f t="shared" si="164"/>
        <v>3.24</v>
      </c>
      <c r="T222" s="336">
        <f t="shared" si="164"/>
        <v>0</v>
      </c>
      <c r="U222" s="336">
        <f t="shared" si="164"/>
        <v>0.72</v>
      </c>
      <c r="V222" s="336">
        <f t="shared" si="164"/>
        <v>3.6000000000000004E-2</v>
      </c>
      <c r="W222" s="336">
        <f t="shared" si="164"/>
        <v>0.72</v>
      </c>
      <c r="X222" s="392"/>
      <c r="Y222" s="392"/>
      <c r="AB222" s="86" t="s">
        <v>61</v>
      </c>
      <c r="AC222" s="56">
        <v>1.7</v>
      </c>
      <c r="AD222" s="56">
        <v>1.7</v>
      </c>
      <c r="AE222" s="57">
        <v>0</v>
      </c>
      <c r="AF222" s="56">
        <v>0.2</v>
      </c>
      <c r="AG222" s="56">
        <v>0.1</v>
      </c>
      <c r="AH222" s="56">
        <v>2.4</v>
      </c>
      <c r="AI222" s="57">
        <v>0</v>
      </c>
      <c r="AJ222" s="57">
        <v>0</v>
      </c>
      <c r="AK222" s="21">
        <v>1.0900000000000001</v>
      </c>
      <c r="AL222" s="57">
        <v>0</v>
      </c>
      <c r="AM222" s="57">
        <v>0</v>
      </c>
      <c r="AN222" s="56">
        <v>0.5</v>
      </c>
      <c r="AO222" s="56">
        <v>1.6</v>
      </c>
      <c r="AP222" s="56">
        <v>1.3</v>
      </c>
      <c r="AQ222" s="56">
        <v>0.1</v>
      </c>
      <c r="AR222" s="56">
        <v>0.9</v>
      </c>
      <c r="AS222" s="57">
        <v>0</v>
      </c>
      <c r="AT222" s="20">
        <v>0.2</v>
      </c>
      <c r="AU222" s="71">
        <v>0.01</v>
      </c>
      <c r="AV222" s="20">
        <v>0.2</v>
      </c>
    </row>
    <row r="223" spans="1:49" ht="15" customHeight="1" x14ac:dyDescent="0.3">
      <c r="A223" s="318"/>
      <c r="B223" s="334" t="s">
        <v>36</v>
      </c>
      <c r="C223" s="328"/>
      <c r="D223" s="406">
        <f t="shared" si="159"/>
        <v>18</v>
      </c>
      <c r="E223" s="406">
        <f t="shared" si="160"/>
        <v>18</v>
      </c>
      <c r="F223" s="409">
        <f>$C$217*AE$223/$AD$228</f>
        <v>0</v>
      </c>
      <c r="G223" s="409">
        <f t="shared" ref="G223:W223" si="165">$C$217*AF$223/$AD$228</f>
        <v>0</v>
      </c>
      <c r="H223" s="409">
        <f t="shared" si="165"/>
        <v>16.2</v>
      </c>
      <c r="I223" s="409">
        <f t="shared" si="165"/>
        <v>65.52</v>
      </c>
      <c r="J223" s="336">
        <f t="shared" si="165"/>
        <v>0</v>
      </c>
      <c r="K223" s="336">
        <f t="shared" si="165"/>
        <v>0</v>
      </c>
      <c r="L223" s="336">
        <f t="shared" si="165"/>
        <v>0</v>
      </c>
      <c r="M223" s="336">
        <f t="shared" si="165"/>
        <v>0</v>
      </c>
      <c r="N223" s="336">
        <f t="shared" si="165"/>
        <v>0</v>
      </c>
      <c r="O223" s="336">
        <f t="shared" si="165"/>
        <v>0</v>
      </c>
      <c r="P223" s="336">
        <f t="shared" si="165"/>
        <v>0.36</v>
      </c>
      <c r="Q223" s="336">
        <f t="shared" si="165"/>
        <v>0.36</v>
      </c>
      <c r="R223" s="336">
        <f t="shared" si="165"/>
        <v>0</v>
      </c>
      <c r="S223" s="336">
        <f t="shared" si="165"/>
        <v>0</v>
      </c>
      <c r="T223" s="336">
        <f t="shared" si="165"/>
        <v>3.6000000000000004E-2</v>
      </c>
      <c r="U223" s="336">
        <f t="shared" si="165"/>
        <v>0</v>
      </c>
      <c r="V223" s="336">
        <f t="shared" si="165"/>
        <v>0</v>
      </c>
      <c r="W223" s="336">
        <f t="shared" si="165"/>
        <v>0</v>
      </c>
      <c r="X223" s="392"/>
      <c r="Y223" s="392"/>
      <c r="AB223" s="86" t="s">
        <v>36</v>
      </c>
      <c r="AC223" s="57">
        <v>5</v>
      </c>
      <c r="AD223" s="57">
        <v>5</v>
      </c>
      <c r="AE223" s="57">
        <v>0</v>
      </c>
      <c r="AF223" s="57">
        <v>0</v>
      </c>
      <c r="AG223" s="56">
        <v>4.5</v>
      </c>
      <c r="AH223" s="56">
        <v>18.2</v>
      </c>
      <c r="AI223" s="57">
        <v>0</v>
      </c>
      <c r="AJ223" s="57">
        <v>0</v>
      </c>
      <c r="AK223" s="19">
        <v>0</v>
      </c>
      <c r="AL223" s="57">
        <v>0</v>
      </c>
      <c r="AM223" s="57">
        <v>0</v>
      </c>
      <c r="AN223" s="57">
        <v>0</v>
      </c>
      <c r="AO223" s="56">
        <v>0.1</v>
      </c>
      <c r="AP223" s="56">
        <v>0.1</v>
      </c>
      <c r="AQ223" s="57">
        <v>0</v>
      </c>
      <c r="AR223" s="57">
        <v>0</v>
      </c>
      <c r="AS223" s="71">
        <v>0.01</v>
      </c>
      <c r="AT223" s="19">
        <v>0</v>
      </c>
      <c r="AU223" s="57">
        <v>0</v>
      </c>
      <c r="AV223" s="19">
        <v>0</v>
      </c>
    </row>
    <row r="224" spans="1:49" ht="15" customHeight="1" x14ac:dyDescent="0.3">
      <c r="A224" s="318"/>
      <c r="B224" s="334" t="s">
        <v>37</v>
      </c>
      <c r="C224" s="328"/>
      <c r="D224" s="406">
        <f t="shared" si="159"/>
        <v>2.5199999999999996</v>
      </c>
      <c r="E224" s="406">
        <f t="shared" si="160"/>
        <v>2.5199999999999996</v>
      </c>
      <c r="F224" s="409">
        <f>$C$217*AE$224/$AD$228</f>
        <v>0</v>
      </c>
      <c r="G224" s="409">
        <f t="shared" ref="G224:W224" si="166">$C$217*AF$224/$AD$228</f>
        <v>1.44</v>
      </c>
      <c r="H224" s="409">
        <f t="shared" si="166"/>
        <v>0</v>
      </c>
      <c r="I224" s="409">
        <f t="shared" si="166"/>
        <v>14.759999999999998</v>
      </c>
      <c r="J224" s="336">
        <f t="shared" si="166"/>
        <v>0</v>
      </c>
      <c r="K224" s="336">
        <f t="shared" si="166"/>
        <v>0</v>
      </c>
      <c r="L224" s="336">
        <f t="shared" si="166"/>
        <v>6.8039999999999994</v>
      </c>
      <c r="M224" s="336">
        <f t="shared" si="166"/>
        <v>3.6000000000000004E-2</v>
      </c>
      <c r="N224" s="336">
        <f t="shared" si="166"/>
        <v>0</v>
      </c>
      <c r="O224" s="336">
        <f t="shared" si="166"/>
        <v>0.36</v>
      </c>
      <c r="P224" s="336">
        <f t="shared" si="166"/>
        <v>0.72</v>
      </c>
      <c r="Q224" s="336">
        <f t="shared" si="166"/>
        <v>0.72</v>
      </c>
      <c r="R224" s="336">
        <f t="shared" si="166"/>
        <v>0</v>
      </c>
      <c r="S224" s="336">
        <f t="shared" si="166"/>
        <v>0.72</v>
      </c>
      <c r="T224" s="336">
        <f t="shared" si="166"/>
        <v>0</v>
      </c>
      <c r="U224" s="336">
        <f t="shared" si="166"/>
        <v>0</v>
      </c>
      <c r="V224" s="336">
        <f t="shared" si="166"/>
        <v>3.6000000000000004E-2</v>
      </c>
      <c r="W224" s="336">
        <f t="shared" si="166"/>
        <v>0</v>
      </c>
      <c r="X224" s="392"/>
      <c r="Y224" s="392"/>
      <c r="AB224" s="86" t="s">
        <v>37</v>
      </c>
      <c r="AC224" s="56">
        <v>0.7</v>
      </c>
      <c r="AD224" s="56">
        <v>0.7</v>
      </c>
      <c r="AE224" s="57">
        <v>0</v>
      </c>
      <c r="AF224" s="56">
        <v>0.4</v>
      </c>
      <c r="AG224" s="57">
        <v>0</v>
      </c>
      <c r="AH224" s="56">
        <v>4.0999999999999996</v>
      </c>
      <c r="AI224" s="57">
        <v>0</v>
      </c>
      <c r="AJ224" s="57">
        <v>0</v>
      </c>
      <c r="AK224" s="21">
        <v>1.89</v>
      </c>
      <c r="AL224" s="71">
        <v>0.01</v>
      </c>
      <c r="AM224" s="57">
        <v>0</v>
      </c>
      <c r="AN224" s="56">
        <v>0.1</v>
      </c>
      <c r="AO224" s="56">
        <v>0.2</v>
      </c>
      <c r="AP224" s="56">
        <v>0.2</v>
      </c>
      <c r="AQ224" s="57">
        <v>0</v>
      </c>
      <c r="AR224" s="56">
        <v>0.2</v>
      </c>
      <c r="AS224" s="57">
        <v>0</v>
      </c>
      <c r="AT224" s="19">
        <v>0</v>
      </c>
      <c r="AU224" s="71">
        <v>0.01</v>
      </c>
      <c r="AV224" s="19">
        <v>0</v>
      </c>
    </row>
    <row r="225" spans="1:49" ht="15" customHeight="1" x14ac:dyDescent="0.3">
      <c r="A225" s="318"/>
      <c r="B225" s="334" t="s">
        <v>38</v>
      </c>
      <c r="C225" s="328"/>
      <c r="D225" s="406">
        <f t="shared" si="159"/>
        <v>0.36</v>
      </c>
      <c r="E225" s="406">
        <f t="shared" si="160"/>
        <v>0.36</v>
      </c>
      <c r="F225" s="409">
        <f>$C$217*AE$225/$AD$228</f>
        <v>0</v>
      </c>
      <c r="G225" s="409">
        <f t="shared" ref="G225:W225" si="167">$C$217*AF$225/$AD$228</f>
        <v>0</v>
      </c>
      <c r="H225" s="409">
        <f t="shared" si="167"/>
        <v>0</v>
      </c>
      <c r="I225" s="409">
        <f t="shared" si="167"/>
        <v>0</v>
      </c>
      <c r="J225" s="336">
        <f t="shared" si="167"/>
        <v>0</v>
      </c>
      <c r="K225" s="336">
        <f t="shared" si="167"/>
        <v>0</v>
      </c>
      <c r="L225" s="336">
        <f t="shared" si="167"/>
        <v>0</v>
      </c>
      <c r="M225" s="336">
        <f t="shared" si="167"/>
        <v>0</v>
      </c>
      <c r="N225" s="336">
        <f t="shared" si="167"/>
        <v>0</v>
      </c>
      <c r="O225" s="336">
        <f t="shared" si="167"/>
        <v>104.4</v>
      </c>
      <c r="P225" s="336">
        <f t="shared" si="167"/>
        <v>0</v>
      </c>
      <c r="Q225" s="336">
        <f t="shared" si="167"/>
        <v>1.08</v>
      </c>
      <c r="R225" s="336">
        <f t="shared" si="167"/>
        <v>0</v>
      </c>
      <c r="S225" s="336">
        <f t="shared" si="167"/>
        <v>0.36</v>
      </c>
      <c r="T225" s="336">
        <f t="shared" si="167"/>
        <v>0</v>
      </c>
      <c r="U225" s="336">
        <f t="shared" si="167"/>
        <v>14.4</v>
      </c>
      <c r="V225" s="336">
        <f t="shared" si="167"/>
        <v>0</v>
      </c>
      <c r="W225" s="336">
        <f t="shared" si="167"/>
        <v>0</v>
      </c>
      <c r="X225" s="392"/>
      <c r="Y225" s="392"/>
      <c r="AB225" s="86" t="s">
        <v>38</v>
      </c>
      <c r="AC225" s="56">
        <v>0.1</v>
      </c>
      <c r="AD225" s="56">
        <v>0.1</v>
      </c>
      <c r="AE225" s="57">
        <v>0</v>
      </c>
      <c r="AF225" s="57">
        <v>0</v>
      </c>
      <c r="AG225" s="57">
        <v>0</v>
      </c>
      <c r="AH225" s="57">
        <v>0</v>
      </c>
      <c r="AI225" s="57">
        <v>0</v>
      </c>
      <c r="AJ225" s="57">
        <v>0</v>
      </c>
      <c r="AK225" s="19">
        <v>0</v>
      </c>
      <c r="AL225" s="57">
        <v>0</v>
      </c>
      <c r="AM225" s="57">
        <v>0</v>
      </c>
      <c r="AN225" s="57">
        <v>29</v>
      </c>
      <c r="AO225" s="57">
        <v>0</v>
      </c>
      <c r="AP225" s="56">
        <v>0.3</v>
      </c>
      <c r="AQ225" s="57">
        <v>0</v>
      </c>
      <c r="AR225" s="56">
        <v>0.1</v>
      </c>
      <c r="AS225" s="57">
        <v>0</v>
      </c>
      <c r="AT225" s="19">
        <v>4</v>
      </c>
      <c r="AU225" s="57">
        <v>0</v>
      </c>
      <c r="AV225" s="19">
        <v>0</v>
      </c>
    </row>
    <row r="226" spans="1:49" ht="15" customHeight="1" x14ac:dyDescent="0.3">
      <c r="A226" s="318"/>
      <c r="B226" s="334" t="s">
        <v>74</v>
      </c>
      <c r="C226" s="328"/>
      <c r="D226" s="406">
        <f t="shared" si="159"/>
        <v>0</v>
      </c>
      <c r="E226" s="406">
        <f t="shared" si="160"/>
        <v>0</v>
      </c>
      <c r="F226" s="409">
        <f>$C$217*AE$226/$AD$228</f>
        <v>0</v>
      </c>
      <c r="G226" s="409">
        <f t="shared" ref="G226:W226" si="168">$C$217*AF$226/$AD$228</f>
        <v>0</v>
      </c>
      <c r="H226" s="409">
        <f t="shared" si="168"/>
        <v>0</v>
      </c>
      <c r="I226" s="409">
        <f t="shared" si="168"/>
        <v>0</v>
      </c>
      <c r="J226" s="336">
        <f t="shared" si="168"/>
        <v>0</v>
      </c>
      <c r="K226" s="336">
        <f t="shared" si="168"/>
        <v>0</v>
      </c>
      <c r="L226" s="336">
        <f t="shared" si="168"/>
        <v>0</v>
      </c>
      <c r="M226" s="336">
        <f t="shared" si="168"/>
        <v>0</v>
      </c>
      <c r="N226" s="336">
        <f t="shared" si="168"/>
        <v>0</v>
      </c>
      <c r="O226" s="336">
        <f t="shared" si="168"/>
        <v>0</v>
      </c>
      <c r="P226" s="336">
        <f t="shared" si="168"/>
        <v>0</v>
      </c>
      <c r="Q226" s="336">
        <f t="shared" si="168"/>
        <v>0</v>
      </c>
      <c r="R226" s="336">
        <f t="shared" si="168"/>
        <v>0</v>
      </c>
      <c r="S226" s="336">
        <f t="shared" si="168"/>
        <v>0</v>
      </c>
      <c r="T226" s="336">
        <f t="shared" si="168"/>
        <v>0</v>
      </c>
      <c r="U226" s="336">
        <f t="shared" si="168"/>
        <v>0</v>
      </c>
      <c r="V226" s="336">
        <f t="shared" si="168"/>
        <v>0</v>
      </c>
      <c r="W226" s="336">
        <f t="shared" si="168"/>
        <v>0</v>
      </c>
      <c r="X226" s="392"/>
      <c r="Y226" s="392"/>
      <c r="AB226" s="86" t="s">
        <v>74</v>
      </c>
      <c r="AC226" s="57">
        <v>0</v>
      </c>
      <c r="AD226" s="57">
        <v>0</v>
      </c>
      <c r="AE226" s="57">
        <v>0</v>
      </c>
      <c r="AF226" s="57">
        <v>0</v>
      </c>
      <c r="AG226" s="57">
        <v>0</v>
      </c>
      <c r="AH226" s="57">
        <v>0</v>
      </c>
      <c r="AI226" s="57">
        <v>0</v>
      </c>
      <c r="AJ226" s="57">
        <v>0</v>
      </c>
      <c r="AK226" s="19">
        <v>0</v>
      </c>
      <c r="AL226" s="57">
        <v>0</v>
      </c>
      <c r="AM226" s="57">
        <v>0</v>
      </c>
      <c r="AN226" s="57">
        <v>0</v>
      </c>
      <c r="AO226" s="57">
        <v>0</v>
      </c>
      <c r="AP226" s="57">
        <v>0</v>
      </c>
      <c r="AQ226" s="57">
        <v>0</v>
      </c>
      <c r="AR226" s="57">
        <v>0</v>
      </c>
      <c r="AS226" s="57">
        <v>0</v>
      </c>
      <c r="AT226" s="19">
        <v>0</v>
      </c>
      <c r="AU226" s="57">
        <v>0</v>
      </c>
      <c r="AV226" s="19">
        <v>0</v>
      </c>
    </row>
    <row r="227" spans="1:49" ht="15" customHeight="1" x14ac:dyDescent="0.3">
      <c r="A227" s="318"/>
      <c r="B227" s="349" t="s">
        <v>71</v>
      </c>
      <c r="C227" s="328"/>
      <c r="D227" s="406">
        <f t="shared" si="159"/>
        <v>0</v>
      </c>
      <c r="E227" s="406">
        <f t="shared" si="160"/>
        <v>220.32</v>
      </c>
      <c r="F227" s="409">
        <f>$C$217*AE$227/$AD$228</f>
        <v>0</v>
      </c>
      <c r="G227" s="409">
        <f t="shared" ref="G227:W227" si="169">$C$217*AF$227/$AD$228</f>
        <v>0</v>
      </c>
      <c r="H227" s="409">
        <f t="shared" si="169"/>
        <v>0</v>
      </c>
      <c r="I227" s="409">
        <f t="shared" si="169"/>
        <v>0</v>
      </c>
      <c r="J227" s="336">
        <f t="shared" si="169"/>
        <v>0</v>
      </c>
      <c r="K227" s="336">
        <f t="shared" si="169"/>
        <v>0</v>
      </c>
      <c r="L227" s="336">
        <f t="shared" si="169"/>
        <v>0</v>
      </c>
      <c r="M227" s="336">
        <f t="shared" si="169"/>
        <v>0</v>
      </c>
      <c r="N227" s="336">
        <f t="shared" si="169"/>
        <v>0</v>
      </c>
      <c r="O227" s="336">
        <f t="shared" si="169"/>
        <v>0</v>
      </c>
      <c r="P227" s="336">
        <f t="shared" si="169"/>
        <v>0</v>
      </c>
      <c r="Q227" s="336">
        <f t="shared" si="169"/>
        <v>0</v>
      </c>
      <c r="R227" s="336">
        <f t="shared" si="169"/>
        <v>0</v>
      </c>
      <c r="S227" s="336">
        <f t="shared" si="169"/>
        <v>0</v>
      </c>
      <c r="T227" s="336">
        <f t="shared" si="169"/>
        <v>0</v>
      </c>
      <c r="U227" s="336">
        <f t="shared" si="169"/>
        <v>0</v>
      </c>
      <c r="V227" s="336">
        <f t="shared" si="169"/>
        <v>0</v>
      </c>
      <c r="W227" s="336">
        <f t="shared" si="169"/>
        <v>0</v>
      </c>
      <c r="X227" s="392"/>
      <c r="Y227" s="392"/>
      <c r="AB227" s="147" t="s">
        <v>71</v>
      </c>
      <c r="AC227" s="148"/>
      <c r="AD227" s="149">
        <v>61.2</v>
      </c>
      <c r="AE227" s="148"/>
      <c r="AF227" s="148"/>
      <c r="AG227" s="148"/>
      <c r="AH227" s="148"/>
    </row>
    <row r="228" spans="1:49" x14ac:dyDescent="0.3">
      <c r="A228" s="318"/>
      <c r="B228" s="69" t="s">
        <v>40</v>
      </c>
      <c r="C228" s="328"/>
      <c r="D228" s="406"/>
      <c r="E228" s="406"/>
      <c r="F228" s="409">
        <f>SUM(F218:F227)</f>
        <v>35.279999999999994</v>
      </c>
      <c r="G228" s="409">
        <f t="shared" ref="G228:W228" si="170">SUM(G218:G227)</f>
        <v>10.08</v>
      </c>
      <c r="H228" s="409">
        <f t="shared" si="170"/>
        <v>37.08</v>
      </c>
      <c r="I228" s="409">
        <f t="shared" si="170"/>
        <v>384.11999999999995</v>
      </c>
      <c r="J228" s="337">
        <f t="shared" si="170"/>
        <v>3.6000000000000004E-2</v>
      </c>
      <c r="K228" s="337">
        <f t="shared" si="170"/>
        <v>0.36</v>
      </c>
      <c r="L228" s="337">
        <f t="shared" si="170"/>
        <v>52.344000000000001</v>
      </c>
      <c r="M228" s="337">
        <f t="shared" si="170"/>
        <v>0.18000000000000002</v>
      </c>
      <c r="N228" s="337">
        <f t="shared" si="170"/>
        <v>0.32400000000000001</v>
      </c>
      <c r="O228" s="337">
        <f t="shared" si="170"/>
        <v>163.80000000000001</v>
      </c>
      <c r="P228" s="337">
        <f t="shared" si="170"/>
        <v>191.51999999999998</v>
      </c>
      <c r="Q228" s="337">
        <f t="shared" si="170"/>
        <v>248.04000000000005</v>
      </c>
      <c r="R228" s="337">
        <f t="shared" si="170"/>
        <v>37.44</v>
      </c>
      <c r="S228" s="337">
        <f t="shared" si="170"/>
        <v>342.72000000000008</v>
      </c>
      <c r="T228" s="337">
        <f t="shared" si="170"/>
        <v>0.97200000000000009</v>
      </c>
      <c r="U228" s="337">
        <f t="shared" si="170"/>
        <v>31.32</v>
      </c>
      <c r="V228" s="337">
        <f t="shared" si="170"/>
        <v>45.180000000000007</v>
      </c>
      <c r="W228" s="337">
        <f t="shared" si="170"/>
        <v>59.399999999999991</v>
      </c>
      <c r="X228" s="392"/>
      <c r="Y228" s="392"/>
      <c r="AB228" s="87" t="s">
        <v>40</v>
      </c>
      <c r="AC228" s="59"/>
      <c r="AD228" s="60">
        <v>50</v>
      </c>
      <c r="AE228" s="61">
        <v>9.8000000000000007</v>
      </c>
      <c r="AF228" s="61">
        <v>2.8</v>
      </c>
      <c r="AG228" s="61">
        <v>10.3</v>
      </c>
      <c r="AH228" s="61">
        <v>106.7</v>
      </c>
      <c r="AI228" s="88">
        <v>0.01</v>
      </c>
      <c r="AJ228" s="61">
        <v>0.1</v>
      </c>
      <c r="AK228" s="22">
        <v>14.5</v>
      </c>
      <c r="AL228" s="88">
        <v>0.05</v>
      </c>
      <c r="AM228" s="88">
        <v>0.09</v>
      </c>
      <c r="AN228" s="60">
        <v>46</v>
      </c>
      <c r="AO228" s="60">
        <v>53</v>
      </c>
      <c r="AP228" s="60">
        <v>69</v>
      </c>
      <c r="AQ228" s="60">
        <v>10</v>
      </c>
      <c r="AR228" s="60">
        <v>95</v>
      </c>
      <c r="AS228" s="88">
        <v>0.27</v>
      </c>
      <c r="AT228" s="22">
        <v>8.6</v>
      </c>
      <c r="AU228" s="61">
        <v>12.5</v>
      </c>
      <c r="AV228" s="23">
        <v>17</v>
      </c>
    </row>
    <row r="229" spans="1:49" x14ac:dyDescent="0.3">
      <c r="A229" s="318"/>
      <c r="B229" s="199"/>
      <c r="C229" s="328"/>
      <c r="D229" s="406"/>
      <c r="E229" s="406"/>
      <c r="F229" s="406"/>
      <c r="G229" s="406"/>
      <c r="H229" s="406"/>
      <c r="I229" s="406"/>
      <c r="J229" s="199"/>
      <c r="K229" s="199"/>
      <c r="L229" s="199"/>
      <c r="M229" s="199"/>
      <c r="N229" s="199"/>
      <c r="O229" s="199"/>
      <c r="P229" s="199"/>
      <c r="Q229" s="199"/>
      <c r="R229" s="199"/>
      <c r="S229" s="199"/>
      <c r="T229" s="199"/>
      <c r="U229" s="199"/>
      <c r="V229" s="199"/>
      <c r="W229" s="199"/>
      <c r="X229" s="392"/>
      <c r="Y229" s="392"/>
    </row>
    <row r="230" spans="1:49" ht="15" customHeight="1" x14ac:dyDescent="0.3">
      <c r="A230" s="318"/>
      <c r="B230" s="334"/>
      <c r="C230" s="328"/>
      <c r="D230" s="406"/>
      <c r="E230" s="406"/>
      <c r="F230" s="409"/>
      <c r="G230" s="409"/>
      <c r="H230" s="409"/>
      <c r="I230" s="409"/>
      <c r="J230" s="336"/>
      <c r="K230" s="336"/>
      <c r="L230" s="336"/>
      <c r="M230" s="336"/>
      <c r="N230" s="336"/>
      <c r="O230" s="336"/>
      <c r="P230" s="336"/>
      <c r="Q230" s="336"/>
      <c r="R230" s="336"/>
      <c r="S230" s="336"/>
      <c r="T230" s="336"/>
      <c r="U230" s="336"/>
      <c r="V230" s="336"/>
      <c r="W230" s="336"/>
      <c r="X230" s="392"/>
      <c r="Y230" s="392"/>
      <c r="AB230" s="86"/>
      <c r="AC230" s="57"/>
      <c r="AD230" s="57"/>
      <c r="AE230" s="56"/>
      <c r="AF230" s="56"/>
      <c r="AG230" s="56"/>
      <c r="AH230" s="56"/>
      <c r="AI230" s="71"/>
      <c r="AJ230" s="57"/>
      <c r="AK230" s="19"/>
      <c r="AL230" s="57"/>
      <c r="AM230" s="57"/>
      <c r="AN230" s="56"/>
      <c r="AO230" s="56"/>
      <c r="AP230" s="56"/>
      <c r="AQ230" s="56"/>
      <c r="AR230" s="56"/>
      <c r="AS230" s="71"/>
      <c r="AT230" s="24"/>
      <c r="AU230" s="71"/>
      <c r="AV230" s="20"/>
    </row>
    <row r="231" spans="1:49" x14ac:dyDescent="0.3">
      <c r="A231" s="318"/>
      <c r="B231" s="334"/>
      <c r="C231" s="328"/>
      <c r="D231" s="406"/>
      <c r="E231" s="406"/>
      <c r="F231" s="409"/>
      <c r="G231" s="409"/>
      <c r="H231" s="409"/>
      <c r="I231" s="409"/>
      <c r="J231" s="336"/>
      <c r="K231" s="336"/>
      <c r="L231" s="336"/>
      <c r="M231" s="336"/>
      <c r="N231" s="336"/>
      <c r="O231" s="336"/>
      <c r="P231" s="336"/>
      <c r="Q231" s="336"/>
      <c r="R231" s="336"/>
      <c r="S231" s="336"/>
      <c r="T231" s="336"/>
      <c r="U231" s="336"/>
      <c r="V231" s="336"/>
      <c r="W231" s="336"/>
      <c r="X231" s="392"/>
      <c r="Y231" s="392"/>
      <c r="AB231" s="86"/>
      <c r="AC231" s="57"/>
      <c r="AD231" s="57"/>
      <c r="AE231" s="56"/>
      <c r="AF231" s="56"/>
      <c r="AG231" s="56"/>
      <c r="AH231" s="56"/>
      <c r="AI231" s="71"/>
      <c r="AJ231" s="71"/>
      <c r="AK231" s="20"/>
      <c r="AL231" s="57"/>
      <c r="AM231" s="71"/>
      <c r="AN231" s="57"/>
      <c r="AO231" s="57"/>
      <c r="AP231" s="57"/>
      <c r="AQ231" s="56"/>
      <c r="AR231" s="57"/>
      <c r="AS231" s="71"/>
      <c r="AT231" s="25"/>
      <c r="AU231" s="71"/>
      <c r="AV231" s="19"/>
    </row>
    <row r="232" spans="1:49" ht="15" customHeight="1" x14ac:dyDescent="0.3">
      <c r="A232" s="318"/>
      <c r="B232" s="334"/>
      <c r="C232" s="328"/>
      <c r="D232" s="406"/>
      <c r="E232" s="406"/>
      <c r="F232" s="409"/>
      <c r="G232" s="409"/>
      <c r="H232" s="409"/>
      <c r="I232" s="409"/>
      <c r="J232" s="336"/>
      <c r="K232" s="336"/>
      <c r="L232" s="336"/>
      <c r="M232" s="336"/>
      <c r="N232" s="336"/>
      <c r="O232" s="336"/>
      <c r="P232" s="336"/>
      <c r="Q232" s="336"/>
      <c r="R232" s="336"/>
      <c r="S232" s="336"/>
      <c r="T232" s="336"/>
      <c r="U232" s="336"/>
      <c r="V232" s="336"/>
      <c r="W232" s="336"/>
      <c r="X232" s="392"/>
      <c r="Y232" s="392"/>
      <c r="AB232" s="86"/>
      <c r="AC232" s="57"/>
      <c r="AD232" s="57"/>
      <c r="AE232" s="57"/>
      <c r="AF232" s="56"/>
      <c r="AG232" s="56"/>
      <c r="AH232" s="56"/>
      <c r="AI232" s="57"/>
      <c r="AJ232" s="57"/>
      <c r="AK232" s="20"/>
      <c r="AL232" s="71"/>
      <c r="AM232" s="57"/>
      <c r="AN232" s="56"/>
      <c r="AO232" s="56"/>
      <c r="AP232" s="56"/>
      <c r="AQ232" s="57"/>
      <c r="AR232" s="56"/>
      <c r="AS232" s="71"/>
      <c r="AT232" s="25"/>
      <c r="AU232" s="71"/>
      <c r="AV232" s="20"/>
    </row>
    <row r="233" spans="1:49" ht="15" customHeight="1" x14ac:dyDescent="0.3">
      <c r="A233" s="318"/>
      <c r="B233" s="334"/>
      <c r="C233" s="328"/>
      <c r="D233" s="406"/>
      <c r="E233" s="406"/>
      <c r="F233" s="409"/>
      <c r="G233" s="409"/>
      <c r="H233" s="409"/>
      <c r="I233" s="409"/>
      <c r="J233" s="336"/>
      <c r="K233" s="336"/>
      <c r="L233" s="336"/>
      <c r="M233" s="336"/>
      <c r="N233" s="336"/>
      <c r="O233" s="336"/>
      <c r="P233" s="336"/>
      <c r="Q233" s="336"/>
      <c r="R233" s="336"/>
      <c r="S233" s="336"/>
      <c r="T233" s="336"/>
      <c r="U233" s="336"/>
      <c r="V233" s="336"/>
      <c r="W233" s="336"/>
      <c r="X233" s="392"/>
      <c r="Y233" s="392"/>
      <c r="AB233" s="86"/>
      <c r="AC233" s="56"/>
      <c r="AD233" s="56"/>
      <c r="AE233" s="57"/>
      <c r="AF233" s="57"/>
      <c r="AG233" s="57"/>
      <c r="AH233" s="57"/>
      <c r="AI233" s="57"/>
      <c r="AJ233" s="57"/>
      <c r="AK233" s="19"/>
      <c r="AL233" s="57"/>
      <c r="AM233" s="57"/>
      <c r="AN233" s="57"/>
      <c r="AO233" s="57"/>
      <c r="AP233" s="57"/>
      <c r="AQ233" s="56"/>
      <c r="AR233" s="56"/>
      <c r="AS233" s="71"/>
      <c r="AT233" s="39"/>
      <c r="AU233" s="57"/>
      <c r="AV233" s="19"/>
    </row>
    <row r="234" spans="1:49" x14ac:dyDescent="0.3">
      <c r="A234" s="318"/>
      <c r="B234" s="69"/>
      <c r="C234" s="328"/>
      <c r="D234" s="406"/>
      <c r="E234" s="406"/>
      <c r="F234" s="409"/>
      <c r="G234" s="409"/>
      <c r="H234" s="409"/>
      <c r="I234" s="409"/>
      <c r="J234" s="337"/>
      <c r="K234" s="337"/>
      <c r="L234" s="337"/>
      <c r="M234" s="337"/>
      <c r="N234" s="337"/>
      <c r="O234" s="337"/>
      <c r="P234" s="337"/>
      <c r="Q234" s="337"/>
      <c r="R234" s="337"/>
      <c r="S234" s="337"/>
      <c r="T234" s="337"/>
      <c r="U234" s="337"/>
      <c r="V234" s="337"/>
      <c r="W234" s="337"/>
      <c r="X234" s="392"/>
      <c r="Y234" s="392"/>
      <c r="AB234" s="87"/>
      <c r="AC234" s="59"/>
      <c r="AD234" s="60"/>
      <c r="AE234" s="61"/>
      <c r="AF234" s="61"/>
      <c r="AG234" s="61"/>
      <c r="AH234" s="61"/>
      <c r="AI234" s="88"/>
      <c r="AJ234" s="88"/>
      <c r="AK234" s="22"/>
      <c r="AL234" s="88"/>
      <c r="AM234" s="88"/>
      <c r="AN234" s="60"/>
      <c r="AO234" s="60"/>
      <c r="AP234" s="60"/>
      <c r="AQ234" s="61"/>
      <c r="AR234" s="60"/>
      <c r="AS234" s="88"/>
      <c r="AT234" s="27"/>
      <c r="AU234" s="88"/>
      <c r="AV234" s="23"/>
    </row>
    <row r="235" spans="1:49" x14ac:dyDescent="0.3">
      <c r="A235" s="318" t="s">
        <v>149</v>
      </c>
      <c r="B235" s="199"/>
      <c r="C235" s="328">
        <v>200</v>
      </c>
      <c r="D235" s="406"/>
      <c r="E235" s="406"/>
      <c r="F235" s="406"/>
      <c r="G235" s="406"/>
      <c r="H235" s="406"/>
      <c r="I235" s="406"/>
      <c r="J235" s="199"/>
      <c r="K235" s="199"/>
      <c r="L235" s="199"/>
      <c r="M235" s="199"/>
      <c r="N235" s="199"/>
      <c r="O235" s="199"/>
      <c r="P235" s="199"/>
      <c r="Q235" s="199"/>
      <c r="R235" s="199"/>
      <c r="S235" s="199"/>
      <c r="T235" s="199"/>
      <c r="U235" s="199"/>
      <c r="V235" s="199"/>
      <c r="W235" s="199"/>
      <c r="X235" s="392" t="s">
        <v>96</v>
      </c>
      <c r="Y235" s="392">
        <v>27</v>
      </c>
      <c r="AA235" t="s">
        <v>149</v>
      </c>
    </row>
    <row r="236" spans="1:49" x14ac:dyDescent="0.3">
      <c r="A236" s="318"/>
      <c r="B236" s="199" t="s">
        <v>149</v>
      </c>
      <c r="C236" s="328"/>
      <c r="D236" s="406">
        <f>C235*AC236/AD237</f>
        <v>206</v>
      </c>
      <c r="E236" s="406">
        <f>C235*AD236/AD237</f>
        <v>200</v>
      </c>
      <c r="F236" s="406">
        <f>C235*AE236/AD237</f>
        <v>5.8</v>
      </c>
      <c r="G236" s="406">
        <f>C235*AF236/AD237</f>
        <v>5</v>
      </c>
      <c r="H236" s="406">
        <f>C235*AG236/AD237</f>
        <v>8</v>
      </c>
      <c r="I236" s="406">
        <f>C235*AH236/AD237</f>
        <v>106</v>
      </c>
      <c r="J236" s="199">
        <f>C235*AI236/AD237</f>
        <v>0</v>
      </c>
      <c r="K236" s="199">
        <f>C235*AJ236/AD237</f>
        <v>0</v>
      </c>
      <c r="L236" s="199">
        <f>C235*AK236/AD237</f>
        <v>0</v>
      </c>
      <c r="M236" s="199">
        <f>C235*AL236/AD237</f>
        <v>0</v>
      </c>
      <c r="N236" s="199">
        <f>C235*AM236/AD237</f>
        <v>0</v>
      </c>
      <c r="O236" s="199">
        <f>C235*AN236/AD237</f>
        <v>0</v>
      </c>
      <c r="P236" s="199">
        <f>C235*AO236/AD237</f>
        <v>0</v>
      </c>
      <c r="Q236" s="199">
        <f>C235*AP236/AD237</f>
        <v>0</v>
      </c>
      <c r="R236" s="199">
        <f>C235*AQ236/AD237</f>
        <v>0</v>
      </c>
      <c r="S236" s="199">
        <f>C235*AR236/AD237</f>
        <v>0</v>
      </c>
      <c r="T236" s="199">
        <f>C235*AS236/AD237</f>
        <v>0</v>
      </c>
      <c r="U236" s="199">
        <f>C235*AT236/AD237</f>
        <v>0</v>
      </c>
      <c r="V236" s="199">
        <f>C235*AU236/AD237</f>
        <v>0</v>
      </c>
      <c r="W236" s="199">
        <f>C235*AV236/AD237</f>
        <v>0</v>
      </c>
      <c r="X236" s="392"/>
      <c r="Y236" s="392"/>
      <c r="AB236" s="17" t="s">
        <v>149</v>
      </c>
      <c r="AC236" s="101">
        <v>103</v>
      </c>
      <c r="AD236" s="102">
        <v>100</v>
      </c>
      <c r="AE236" s="103">
        <v>2.9</v>
      </c>
      <c r="AF236" s="103">
        <v>2.5</v>
      </c>
      <c r="AG236" s="103">
        <v>4</v>
      </c>
      <c r="AH236" s="103">
        <v>53</v>
      </c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</row>
    <row r="237" spans="1:49" x14ac:dyDescent="0.3">
      <c r="A237" s="318"/>
      <c r="B237" s="199"/>
      <c r="C237" s="328"/>
      <c r="D237" s="406"/>
      <c r="E237" s="406"/>
      <c r="F237" s="406">
        <f>SUM(F236)</f>
        <v>5.8</v>
      </c>
      <c r="G237" s="406">
        <f t="shared" ref="G237:W237" si="171">SUM(G236)</f>
        <v>5</v>
      </c>
      <c r="H237" s="406">
        <f t="shared" si="171"/>
        <v>8</v>
      </c>
      <c r="I237" s="406">
        <f t="shared" si="171"/>
        <v>106</v>
      </c>
      <c r="J237" s="199">
        <f t="shared" si="171"/>
        <v>0</v>
      </c>
      <c r="K237" s="199">
        <f t="shared" si="171"/>
        <v>0</v>
      </c>
      <c r="L237" s="199">
        <f t="shared" si="171"/>
        <v>0</v>
      </c>
      <c r="M237" s="199">
        <f t="shared" si="171"/>
        <v>0</v>
      </c>
      <c r="N237" s="199">
        <f t="shared" si="171"/>
        <v>0</v>
      </c>
      <c r="O237" s="199">
        <f t="shared" si="171"/>
        <v>0</v>
      </c>
      <c r="P237" s="199">
        <f t="shared" si="171"/>
        <v>0</v>
      </c>
      <c r="Q237" s="199">
        <f t="shared" si="171"/>
        <v>0</v>
      </c>
      <c r="R237" s="199">
        <f t="shared" si="171"/>
        <v>0</v>
      </c>
      <c r="S237" s="199">
        <f t="shared" si="171"/>
        <v>0</v>
      </c>
      <c r="T237" s="199">
        <f t="shared" si="171"/>
        <v>0</v>
      </c>
      <c r="U237" s="199">
        <f t="shared" si="171"/>
        <v>0</v>
      </c>
      <c r="V237" s="199">
        <f t="shared" si="171"/>
        <v>0</v>
      </c>
      <c r="W237" s="199">
        <f t="shared" si="171"/>
        <v>0</v>
      </c>
      <c r="X237" s="392"/>
      <c r="Y237" s="392"/>
      <c r="AB237" s="69" t="s">
        <v>40</v>
      </c>
      <c r="AC237" s="126"/>
      <c r="AD237" s="17">
        <v>100</v>
      </c>
      <c r="AE237" s="18">
        <f>SUM(AE236)</f>
        <v>2.9</v>
      </c>
      <c r="AF237" s="18">
        <f t="shared" ref="AF237:AV237" si="172">SUM(AF236)</f>
        <v>2.5</v>
      </c>
      <c r="AG237" s="18">
        <f t="shared" si="172"/>
        <v>4</v>
      </c>
      <c r="AH237" s="18">
        <f t="shared" si="172"/>
        <v>53</v>
      </c>
      <c r="AI237" s="18">
        <f t="shared" si="172"/>
        <v>0</v>
      </c>
      <c r="AJ237" s="18">
        <f t="shared" si="172"/>
        <v>0</v>
      </c>
      <c r="AK237" s="18">
        <f t="shared" si="172"/>
        <v>0</v>
      </c>
      <c r="AL237" s="18">
        <f t="shared" si="172"/>
        <v>0</v>
      </c>
      <c r="AM237" s="18">
        <f t="shared" si="172"/>
        <v>0</v>
      </c>
      <c r="AN237" s="18">
        <f t="shared" si="172"/>
        <v>0</v>
      </c>
      <c r="AO237" s="18">
        <f t="shared" si="172"/>
        <v>0</v>
      </c>
      <c r="AP237" s="18">
        <f t="shared" si="172"/>
        <v>0</v>
      </c>
      <c r="AQ237" s="18">
        <f t="shared" si="172"/>
        <v>0</v>
      </c>
      <c r="AR237" s="18">
        <f t="shared" si="172"/>
        <v>0</v>
      </c>
      <c r="AS237" s="18">
        <f t="shared" si="172"/>
        <v>0</v>
      </c>
      <c r="AT237" s="18">
        <f t="shared" si="172"/>
        <v>0</v>
      </c>
      <c r="AU237" s="18">
        <f t="shared" si="172"/>
        <v>0</v>
      </c>
      <c r="AV237" s="18">
        <f t="shared" si="172"/>
        <v>0</v>
      </c>
      <c r="AW237" t="s">
        <v>96</v>
      </c>
    </row>
    <row r="238" spans="1:49" x14ac:dyDescent="0.3">
      <c r="A238" s="318" t="s">
        <v>95</v>
      </c>
      <c r="B238" s="199"/>
      <c r="C238" s="328">
        <v>40</v>
      </c>
      <c r="D238" s="406"/>
      <c r="E238" s="406"/>
      <c r="F238" s="406"/>
      <c r="G238" s="406"/>
      <c r="H238" s="406"/>
      <c r="I238" s="406"/>
      <c r="J238" s="199"/>
      <c r="K238" s="199"/>
      <c r="L238" s="199"/>
      <c r="M238" s="199"/>
      <c r="N238" s="199"/>
      <c r="O238" s="199"/>
      <c r="P238" s="199"/>
      <c r="Q238" s="199"/>
      <c r="R238" s="199"/>
      <c r="S238" s="199"/>
      <c r="T238" s="199"/>
      <c r="U238" s="199"/>
      <c r="V238" s="199"/>
      <c r="W238" s="199"/>
      <c r="X238" s="392" t="s">
        <v>96</v>
      </c>
      <c r="Y238" s="392">
        <v>4</v>
      </c>
      <c r="AA238" s="17" t="s">
        <v>95</v>
      </c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t="s">
        <v>96</v>
      </c>
    </row>
    <row r="239" spans="1:49" x14ac:dyDescent="0.3">
      <c r="A239" s="318"/>
      <c r="B239" s="199" t="s">
        <v>95</v>
      </c>
      <c r="C239" s="328"/>
      <c r="D239" s="406">
        <f>C238*AC239/AD240</f>
        <v>40</v>
      </c>
      <c r="E239" s="406">
        <f>C238*AD239/AD240</f>
        <v>40</v>
      </c>
      <c r="F239" s="406">
        <f>C238*AE239/AD240</f>
        <v>3</v>
      </c>
      <c r="G239" s="406">
        <f>C238*AF239/AD240</f>
        <v>0.4</v>
      </c>
      <c r="H239" s="406">
        <f>C238*AG239/AD240</f>
        <v>20</v>
      </c>
      <c r="I239" s="406">
        <f>C238*AH239/AD240</f>
        <v>96</v>
      </c>
      <c r="J239" s="199">
        <f>C238*AI239/AD240</f>
        <v>0</v>
      </c>
      <c r="K239" s="199">
        <f>C238*AJ239/AD240</f>
        <v>0</v>
      </c>
      <c r="L239" s="199">
        <f>C238*AK239/AD240</f>
        <v>0</v>
      </c>
      <c r="M239" s="199">
        <f>C238*AL239/AD240</f>
        <v>0</v>
      </c>
      <c r="N239" s="199">
        <f>C238*AM239/AD240</f>
        <v>0</v>
      </c>
      <c r="O239" s="199">
        <f>C238*AN239/AD240</f>
        <v>0</v>
      </c>
      <c r="P239" s="199">
        <f>C238*AO239/AD240</f>
        <v>0</v>
      </c>
      <c r="Q239" s="199">
        <f>C238*AP239/AD240</f>
        <v>0</v>
      </c>
      <c r="R239" s="199">
        <f>C238*AQ239/AD240</f>
        <v>0</v>
      </c>
      <c r="S239" s="199">
        <f>C238*AR239/AD240</f>
        <v>0</v>
      </c>
      <c r="T239" s="199">
        <f>C238*AS239/AD240</f>
        <v>0</v>
      </c>
      <c r="U239" s="199">
        <f>C238*AT239/AD240</f>
        <v>0</v>
      </c>
      <c r="V239" s="199">
        <f>C238*AU239/AD240</f>
        <v>0</v>
      </c>
      <c r="W239" s="199">
        <f>C238*AV239/AD240</f>
        <v>0</v>
      </c>
      <c r="X239" s="392"/>
      <c r="Y239" s="392"/>
      <c r="AA239" s="17"/>
      <c r="AB239" s="17" t="s">
        <v>95</v>
      </c>
      <c r="AC239" s="17">
        <v>100</v>
      </c>
      <c r="AD239" s="17">
        <v>100</v>
      </c>
      <c r="AE239" s="17">
        <v>7.5</v>
      </c>
      <c r="AF239" s="17">
        <v>1</v>
      </c>
      <c r="AG239" s="17">
        <v>50</v>
      </c>
      <c r="AH239" s="17">
        <v>240</v>
      </c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</row>
    <row r="240" spans="1:49" x14ac:dyDescent="0.3">
      <c r="A240" s="318"/>
      <c r="B240" s="69" t="s">
        <v>40</v>
      </c>
      <c r="C240" s="96"/>
      <c r="D240" s="406"/>
      <c r="E240" s="406"/>
      <c r="F240" s="406">
        <f>SUM(F239)</f>
        <v>3</v>
      </c>
      <c r="G240" s="406">
        <f t="shared" ref="G240:W240" si="173">SUM(G239)</f>
        <v>0.4</v>
      </c>
      <c r="H240" s="406">
        <f t="shared" si="173"/>
        <v>20</v>
      </c>
      <c r="I240" s="406">
        <f t="shared" si="173"/>
        <v>96</v>
      </c>
      <c r="J240" s="199">
        <f t="shared" si="173"/>
        <v>0</v>
      </c>
      <c r="K240" s="199">
        <f t="shared" si="173"/>
        <v>0</v>
      </c>
      <c r="L240" s="199">
        <f t="shared" si="173"/>
        <v>0</v>
      </c>
      <c r="M240" s="199">
        <f t="shared" si="173"/>
        <v>0</v>
      </c>
      <c r="N240" s="199">
        <f t="shared" si="173"/>
        <v>0</v>
      </c>
      <c r="O240" s="199">
        <f t="shared" si="173"/>
        <v>0</v>
      </c>
      <c r="P240" s="199">
        <f t="shared" si="173"/>
        <v>0</v>
      </c>
      <c r="Q240" s="199">
        <f t="shared" si="173"/>
        <v>0</v>
      </c>
      <c r="R240" s="199">
        <f t="shared" si="173"/>
        <v>0</v>
      </c>
      <c r="S240" s="199">
        <f t="shared" si="173"/>
        <v>0</v>
      </c>
      <c r="T240" s="199">
        <f t="shared" si="173"/>
        <v>0</v>
      </c>
      <c r="U240" s="199">
        <f t="shared" si="173"/>
        <v>0</v>
      </c>
      <c r="V240" s="199">
        <f t="shared" si="173"/>
        <v>0</v>
      </c>
      <c r="W240" s="199">
        <f t="shared" si="173"/>
        <v>0</v>
      </c>
      <c r="X240" s="392"/>
      <c r="Y240" s="392"/>
      <c r="AA240" s="17"/>
      <c r="AB240" s="69" t="s">
        <v>40</v>
      </c>
      <c r="AC240" s="17"/>
      <c r="AD240" s="17">
        <v>100</v>
      </c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</row>
    <row r="241" spans="1:49" x14ac:dyDescent="0.3">
      <c r="A241" s="318"/>
      <c r="B241" s="199"/>
      <c r="C241" s="328"/>
      <c r="D241" s="406"/>
      <c r="E241" s="406"/>
      <c r="F241" s="406"/>
      <c r="G241" s="406"/>
      <c r="H241" s="406"/>
      <c r="I241" s="406"/>
      <c r="J241" s="199"/>
      <c r="K241" s="199"/>
      <c r="L241" s="199"/>
      <c r="M241" s="199"/>
      <c r="N241" s="199"/>
      <c r="O241" s="199"/>
      <c r="P241" s="199"/>
      <c r="Q241" s="199"/>
      <c r="R241" s="199"/>
      <c r="S241" s="199"/>
      <c r="T241" s="199"/>
      <c r="U241" s="199"/>
      <c r="V241" s="199"/>
      <c r="W241" s="199"/>
      <c r="X241" s="392"/>
      <c r="Y241" s="392"/>
      <c r="AB241" s="90"/>
      <c r="AC241" s="127"/>
      <c r="AE241" s="232"/>
      <c r="AF241" s="232"/>
      <c r="AG241" s="232"/>
      <c r="AH241" s="232"/>
      <c r="AI241" s="232"/>
      <c r="AJ241" s="232"/>
      <c r="AK241" s="232"/>
      <c r="AL241" s="232"/>
      <c r="AM241" s="232"/>
      <c r="AN241" s="232"/>
      <c r="AO241" s="232"/>
      <c r="AP241" s="232"/>
      <c r="AQ241" s="232"/>
      <c r="AR241" s="232"/>
      <c r="AS241" s="232"/>
      <c r="AT241" s="232"/>
      <c r="AU241" s="232"/>
      <c r="AV241" s="232"/>
    </row>
    <row r="242" spans="1:49" ht="18" x14ac:dyDescent="0.35">
      <c r="A242" s="319" t="s">
        <v>150</v>
      </c>
      <c r="B242" s="207"/>
      <c r="C242" s="338">
        <f>SUM(C208:C241)</f>
        <v>480</v>
      </c>
      <c r="D242" s="410">
        <f t="shared" ref="D242" si="174">SUM(D208:D241)</f>
        <v>584.5548</v>
      </c>
      <c r="E242" s="410">
        <f>SUM(E208:E241)</f>
        <v>776.07299999999998</v>
      </c>
      <c r="F242" s="412">
        <f>SUM(F216+F228+F234+F237+F240)</f>
        <v>45.47999999999999</v>
      </c>
      <c r="G242" s="412">
        <f t="shared" ref="G242:W242" si="175">SUM(G216+G228+G234+G237+G240)</f>
        <v>19.68</v>
      </c>
      <c r="H242" s="412">
        <f t="shared" si="175"/>
        <v>71.08</v>
      </c>
      <c r="I242" s="412">
        <f t="shared" si="175"/>
        <v>653.91999999999996</v>
      </c>
      <c r="J242" s="340">
        <f t="shared" si="175"/>
        <v>5.6000000000000008E-2</v>
      </c>
      <c r="K242" s="340">
        <f t="shared" si="175"/>
        <v>0.38</v>
      </c>
      <c r="L242" s="340">
        <f t="shared" si="175"/>
        <v>612.5440000000001</v>
      </c>
      <c r="M242" s="340">
        <f t="shared" si="175"/>
        <v>0.18000000000000002</v>
      </c>
      <c r="N242" s="340">
        <f t="shared" si="175"/>
        <v>3.5640000000000001</v>
      </c>
      <c r="O242" s="340">
        <f t="shared" si="175"/>
        <v>230.60000000000002</v>
      </c>
      <c r="P242" s="340">
        <f t="shared" si="175"/>
        <v>375.52</v>
      </c>
      <c r="Q242" s="340">
        <f t="shared" si="175"/>
        <v>265.84000000000003</v>
      </c>
      <c r="R242" s="340">
        <f t="shared" si="175"/>
        <v>60.44</v>
      </c>
      <c r="S242" s="340">
        <f t="shared" si="175"/>
        <v>380.5200000000001</v>
      </c>
      <c r="T242" s="340">
        <f t="shared" si="175"/>
        <v>1.6320000000000001</v>
      </c>
      <c r="U242" s="340">
        <f t="shared" si="175"/>
        <v>41.92</v>
      </c>
      <c r="V242" s="340">
        <f t="shared" si="175"/>
        <v>45.360000000000007</v>
      </c>
      <c r="W242" s="340">
        <f t="shared" si="175"/>
        <v>86.799999999999983</v>
      </c>
      <c r="X242" s="394"/>
      <c r="Y242" s="394"/>
    </row>
    <row r="243" spans="1:49" ht="18" x14ac:dyDescent="0.35">
      <c r="A243" s="319" t="s">
        <v>151</v>
      </c>
      <c r="B243" s="207"/>
      <c r="C243" s="338">
        <f t="shared" ref="C243:W243" si="176">C152+C157+C206+C242</f>
        <v>1827</v>
      </c>
      <c r="D243" s="410">
        <f t="shared" si="176"/>
        <v>2313.7164666666667</v>
      </c>
      <c r="E243" s="410">
        <f t="shared" si="176"/>
        <v>2544.1749999999997</v>
      </c>
      <c r="F243" s="411">
        <f>F152+F157+F206+F242-26</f>
        <v>72.004999999999981</v>
      </c>
      <c r="G243" s="410">
        <f t="shared" si="176"/>
        <v>57.476666666666667</v>
      </c>
      <c r="H243" s="410">
        <f t="shared" si="176"/>
        <v>232.82833333333332</v>
      </c>
      <c r="I243" s="410">
        <f t="shared" si="176"/>
        <v>1875.9066666666668</v>
      </c>
      <c r="J243" s="338">
        <f t="shared" si="176"/>
        <v>0.73233333333333339</v>
      </c>
      <c r="K243" s="338">
        <f t="shared" si="176"/>
        <v>3.585</v>
      </c>
      <c r="L243" s="338">
        <f t="shared" si="176"/>
        <v>1662.0603333333336</v>
      </c>
      <c r="M243" s="338">
        <f t="shared" si="176"/>
        <v>1.5526666666666666</v>
      </c>
      <c r="N243" s="338">
        <f t="shared" si="176"/>
        <v>71.300333333333327</v>
      </c>
      <c r="O243" s="338">
        <f t="shared" si="176"/>
        <v>1480.2139999999999</v>
      </c>
      <c r="P243" s="338">
        <f t="shared" si="176"/>
        <v>2654.6006666666663</v>
      </c>
      <c r="Q243" s="338">
        <f t="shared" si="176"/>
        <v>829.0866666666667</v>
      </c>
      <c r="R243" s="338">
        <f t="shared" si="176"/>
        <v>220.23666666666668</v>
      </c>
      <c r="S243" s="338">
        <f t="shared" si="176"/>
        <v>1352.3233333333333</v>
      </c>
      <c r="T243" s="338">
        <f t="shared" si="176"/>
        <v>15.441000000000001</v>
      </c>
      <c r="U243" s="338">
        <f t="shared" si="176"/>
        <v>204.46333333333337</v>
      </c>
      <c r="V243" s="338">
        <f t="shared" si="176"/>
        <v>118.04500000000002</v>
      </c>
      <c r="W243" s="339">
        <f t="shared" si="176"/>
        <v>609.47333333333336</v>
      </c>
      <c r="X243" s="394"/>
      <c r="Y243" s="394"/>
    </row>
    <row r="244" spans="1:49" ht="14.4" x14ac:dyDescent="0.3">
      <c r="A244" s="456" t="s">
        <v>320</v>
      </c>
      <c r="B244" s="456"/>
      <c r="C244" s="456"/>
      <c r="D244" s="456"/>
      <c r="E244" s="456"/>
      <c r="F244" s="456"/>
      <c r="G244" s="456"/>
      <c r="H244" s="456"/>
      <c r="I244" s="456"/>
      <c r="J244" s="456"/>
      <c r="K244" s="456"/>
      <c r="L244" s="456"/>
      <c r="M244" s="456"/>
      <c r="N244" s="456"/>
      <c r="O244" s="456"/>
      <c r="P244" s="456"/>
      <c r="Q244" s="456"/>
      <c r="R244" s="456"/>
      <c r="S244" s="456"/>
      <c r="T244" s="456"/>
      <c r="U244" s="456"/>
      <c r="V244" s="456"/>
      <c r="W244" s="456"/>
      <c r="X244" s="456"/>
      <c r="Y244" s="456"/>
    </row>
    <row r="245" spans="1:49" ht="14.4" x14ac:dyDescent="0.3">
      <c r="A245" s="456" t="s">
        <v>323</v>
      </c>
      <c r="B245" s="456"/>
      <c r="C245" s="456"/>
      <c r="D245" s="456"/>
      <c r="E245" s="456"/>
      <c r="F245" s="456"/>
      <c r="G245" s="456"/>
      <c r="H245" s="456"/>
      <c r="I245" s="456"/>
      <c r="J245" s="456"/>
      <c r="K245" s="456"/>
      <c r="L245" s="456"/>
      <c r="M245" s="456"/>
      <c r="N245" s="456"/>
      <c r="O245" s="456"/>
      <c r="P245" s="456"/>
      <c r="Q245" s="456"/>
      <c r="R245" s="456"/>
      <c r="S245" s="456"/>
      <c r="T245" s="456"/>
      <c r="U245" s="456"/>
      <c r="V245" s="456"/>
      <c r="W245" s="456"/>
      <c r="X245" s="456"/>
      <c r="Y245" s="456"/>
    </row>
    <row r="246" spans="1:49" ht="14.4" x14ac:dyDescent="0.3">
      <c r="A246" s="456" t="s">
        <v>324</v>
      </c>
      <c r="B246" s="456"/>
      <c r="C246" s="456"/>
      <c r="D246" s="456"/>
      <c r="E246" s="456"/>
      <c r="F246" s="456"/>
      <c r="G246" s="456"/>
      <c r="H246" s="456"/>
      <c r="I246" s="456"/>
      <c r="J246" s="456"/>
      <c r="K246" s="456"/>
      <c r="L246" s="456"/>
      <c r="M246" s="456"/>
      <c r="N246" s="456"/>
      <c r="O246" s="456"/>
      <c r="P246" s="456"/>
      <c r="Q246" s="456"/>
      <c r="R246" s="456"/>
      <c r="S246" s="456"/>
      <c r="T246" s="456"/>
      <c r="U246" s="456"/>
      <c r="V246" s="456"/>
      <c r="W246" s="456"/>
      <c r="X246" s="456"/>
      <c r="Y246" s="456"/>
    </row>
    <row r="247" spans="1:49" ht="15" thickBot="1" x14ac:dyDescent="0.35">
      <c r="A247" s="456" t="s">
        <v>325</v>
      </c>
      <c r="B247" s="456"/>
      <c r="C247" s="456"/>
      <c r="D247" s="456"/>
      <c r="E247" s="456"/>
      <c r="F247" s="456"/>
      <c r="G247" s="456"/>
      <c r="H247" s="456"/>
      <c r="I247" s="456"/>
      <c r="J247" s="456"/>
      <c r="K247" s="456"/>
      <c r="L247" s="456"/>
      <c r="M247" s="456"/>
      <c r="N247" s="456"/>
      <c r="O247" s="456"/>
      <c r="P247" s="456"/>
      <c r="Q247" s="456"/>
      <c r="R247" s="456"/>
      <c r="S247" s="456"/>
      <c r="T247" s="456"/>
      <c r="U247" s="456"/>
      <c r="V247" s="456"/>
      <c r="W247" s="456"/>
      <c r="X247" s="456"/>
      <c r="Y247" s="456"/>
    </row>
    <row r="248" spans="1:49" ht="15" customHeight="1" x14ac:dyDescent="0.3">
      <c r="A248" s="471" t="s">
        <v>26</v>
      </c>
      <c r="B248" s="473" t="s">
        <v>2</v>
      </c>
      <c r="C248" s="475" t="s">
        <v>1</v>
      </c>
      <c r="D248" s="477" t="s">
        <v>330</v>
      </c>
      <c r="E248" s="477"/>
      <c r="F248" s="478" t="s">
        <v>22</v>
      </c>
      <c r="G248" s="478" t="s">
        <v>23</v>
      </c>
      <c r="H248" s="478" t="s">
        <v>24</v>
      </c>
      <c r="I248" s="478" t="s">
        <v>25</v>
      </c>
      <c r="J248" s="446" t="s">
        <v>6</v>
      </c>
      <c r="K248" s="446"/>
      <c r="L248" s="446"/>
      <c r="M248" s="446"/>
      <c r="N248" s="446"/>
      <c r="O248" s="446" t="s">
        <v>7</v>
      </c>
      <c r="P248" s="446"/>
      <c r="Q248" s="446"/>
      <c r="R248" s="446"/>
      <c r="S248" s="446"/>
      <c r="T248" s="446"/>
      <c r="U248" s="446"/>
      <c r="V248" s="446"/>
      <c r="W248" s="446"/>
      <c r="X248" s="480" t="s">
        <v>28</v>
      </c>
      <c r="Y248" s="488" t="s">
        <v>41</v>
      </c>
      <c r="Z248" s="52"/>
      <c r="AA248" s="436" t="s">
        <v>26</v>
      </c>
      <c r="AB248" s="442" t="s">
        <v>2</v>
      </c>
      <c r="AC248" s="444" t="s">
        <v>3</v>
      </c>
      <c r="AD248" s="445"/>
      <c r="AE248" s="437" t="s">
        <v>22</v>
      </c>
      <c r="AF248" s="437" t="s">
        <v>23</v>
      </c>
      <c r="AG248" s="437" t="s">
        <v>24</v>
      </c>
      <c r="AH248" s="437" t="s">
        <v>25</v>
      </c>
      <c r="AI248" s="439" t="s">
        <v>6</v>
      </c>
      <c r="AJ248" s="440"/>
      <c r="AK248" s="440"/>
      <c r="AL248" s="440"/>
      <c r="AM248" s="440"/>
      <c r="AN248" s="439" t="s">
        <v>7</v>
      </c>
      <c r="AO248" s="440"/>
      <c r="AP248" s="440"/>
      <c r="AQ248" s="440"/>
      <c r="AR248" s="440"/>
      <c r="AS248" s="440"/>
      <c r="AT248" s="440"/>
      <c r="AU248" s="440"/>
      <c r="AV248" s="441"/>
      <c r="AW248" s="436" t="s">
        <v>31</v>
      </c>
    </row>
    <row r="249" spans="1:49" ht="15" customHeight="1" thickBot="1" x14ac:dyDescent="0.35">
      <c r="A249" s="472"/>
      <c r="B249" s="474"/>
      <c r="C249" s="476"/>
      <c r="D249" s="416" t="s">
        <v>331</v>
      </c>
      <c r="E249" s="416" t="s">
        <v>332</v>
      </c>
      <c r="F249" s="479"/>
      <c r="G249" s="479"/>
      <c r="H249" s="479"/>
      <c r="I249" s="479"/>
      <c r="J249" s="310" t="s">
        <v>8</v>
      </c>
      <c r="K249" s="310" t="s">
        <v>9</v>
      </c>
      <c r="L249" s="311" t="s">
        <v>10</v>
      </c>
      <c r="M249" s="310" t="s">
        <v>11</v>
      </c>
      <c r="N249" s="310" t="s">
        <v>12</v>
      </c>
      <c r="O249" s="310" t="s">
        <v>13</v>
      </c>
      <c r="P249" s="310" t="s">
        <v>14</v>
      </c>
      <c r="Q249" s="310" t="s">
        <v>15</v>
      </c>
      <c r="R249" s="310" t="s">
        <v>16</v>
      </c>
      <c r="S249" s="310" t="s">
        <v>17</v>
      </c>
      <c r="T249" s="310" t="s">
        <v>18</v>
      </c>
      <c r="U249" s="311" t="s">
        <v>19</v>
      </c>
      <c r="V249" s="310" t="s">
        <v>20</v>
      </c>
      <c r="W249" s="311" t="s">
        <v>21</v>
      </c>
      <c r="X249" s="481"/>
      <c r="Y249" s="489"/>
      <c r="Z249" s="52"/>
      <c r="AA249" s="436"/>
      <c r="AB249" s="443"/>
      <c r="AC249" s="2" t="s">
        <v>4</v>
      </c>
      <c r="AD249" s="2" t="s">
        <v>5</v>
      </c>
      <c r="AE249" s="438"/>
      <c r="AF249" s="438"/>
      <c r="AG249" s="438"/>
      <c r="AH249" s="438"/>
      <c r="AI249" s="2" t="s">
        <v>8</v>
      </c>
      <c r="AJ249" s="2" t="s">
        <v>9</v>
      </c>
      <c r="AK249" s="1" t="s">
        <v>10</v>
      </c>
      <c r="AL249" s="2" t="s">
        <v>11</v>
      </c>
      <c r="AM249" s="2" t="s">
        <v>12</v>
      </c>
      <c r="AN249" s="2" t="s">
        <v>13</v>
      </c>
      <c r="AO249" s="2" t="s">
        <v>14</v>
      </c>
      <c r="AP249" s="2" t="s">
        <v>15</v>
      </c>
      <c r="AQ249" s="2" t="s">
        <v>16</v>
      </c>
      <c r="AR249" s="2" t="s">
        <v>17</v>
      </c>
      <c r="AS249" s="2" t="s">
        <v>18</v>
      </c>
      <c r="AT249" s="1" t="s">
        <v>19</v>
      </c>
      <c r="AU249" s="2" t="s">
        <v>20</v>
      </c>
      <c r="AV249" s="1" t="s">
        <v>21</v>
      </c>
      <c r="AW249" s="436"/>
    </row>
    <row r="250" spans="1:49" ht="16.2" thickBot="1" x14ac:dyDescent="0.35">
      <c r="A250" s="468" t="s">
        <v>27</v>
      </c>
      <c r="B250" s="469"/>
      <c r="C250" s="469"/>
      <c r="D250" s="469"/>
      <c r="E250" s="469"/>
      <c r="F250" s="469"/>
      <c r="G250" s="469"/>
      <c r="H250" s="469"/>
      <c r="I250" s="469"/>
      <c r="J250" s="469"/>
      <c r="K250" s="469"/>
      <c r="L250" s="469"/>
      <c r="M250" s="469"/>
      <c r="N250" s="469"/>
      <c r="O250" s="469"/>
      <c r="P250" s="469"/>
      <c r="Q250" s="469"/>
      <c r="R250" s="469"/>
      <c r="S250" s="469"/>
      <c r="T250" s="469"/>
      <c r="U250" s="469"/>
      <c r="V250" s="469"/>
      <c r="W250" s="469"/>
      <c r="X250" s="469"/>
      <c r="Y250" s="470"/>
      <c r="AA250" s="17"/>
    </row>
    <row r="251" spans="1:49" ht="16.2" thickBot="1" x14ac:dyDescent="0.35">
      <c r="A251" s="482" t="s">
        <v>154</v>
      </c>
      <c r="B251" s="483"/>
      <c r="C251" s="483"/>
      <c r="D251" s="483"/>
      <c r="E251" s="483"/>
      <c r="F251" s="483"/>
      <c r="G251" s="483"/>
      <c r="H251" s="483"/>
      <c r="I251" s="483"/>
      <c r="J251" s="483"/>
      <c r="K251" s="483"/>
      <c r="L251" s="483"/>
      <c r="M251" s="483"/>
      <c r="N251" s="483"/>
      <c r="O251" s="483"/>
      <c r="P251" s="483"/>
      <c r="Q251" s="483"/>
      <c r="R251" s="483"/>
      <c r="S251" s="483"/>
      <c r="T251" s="483"/>
      <c r="U251" s="483"/>
      <c r="V251" s="483"/>
      <c r="W251" s="483"/>
      <c r="X251" s="483"/>
      <c r="Y251" s="484"/>
    </row>
    <row r="252" spans="1:49" x14ac:dyDescent="0.3">
      <c r="A252" s="351" t="s">
        <v>0</v>
      </c>
      <c r="B252" s="352"/>
      <c r="C252" s="353"/>
      <c r="D252" s="413"/>
      <c r="E252" s="413"/>
      <c r="F252" s="413"/>
      <c r="G252" s="413"/>
      <c r="H252" s="413"/>
      <c r="I252" s="413"/>
      <c r="J252" s="352"/>
      <c r="K252" s="352"/>
      <c r="L252" s="352"/>
      <c r="M252" s="352"/>
      <c r="N252" s="352"/>
      <c r="O252" s="352"/>
      <c r="P252" s="352"/>
      <c r="Q252" s="352"/>
      <c r="R252" s="352"/>
      <c r="S252" s="352"/>
      <c r="T252" s="352"/>
      <c r="U252" s="352"/>
      <c r="V252" s="352"/>
      <c r="W252" s="352"/>
      <c r="X252" s="396"/>
      <c r="Y252" s="396"/>
    </row>
    <row r="253" spans="1:49" x14ac:dyDescent="0.3">
      <c r="A253" s="318" t="s">
        <v>155</v>
      </c>
      <c r="B253" s="199"/>
      <c r="C253" s="328">
        <v>200</v>
      </c>
      <c r="D253" s="406"/>
      <c r="E253" s="406"/>
      <c r="F253" s="406"/>
      <c r="G253" s="406"/>
      <c r="H253" s="406"/>
      <c r="I253" s="406"/>
      <c r="J253" s="199"/>
      <c r="K253" s="199"/>
      <c r="L253" s="199"/>
      <c r="M253" s="199"/>
      <c r="N253" s="199"/>
      <c r="O253" s="199"/>
      <c r="P253" s="199"/>
      <c r="Q253" s="199"/>
      <c r="R253" s="199"/>
      <c r="S253" s="199"/>
      <c r="T253" s="199"/>
      <c r="U253" s="199"/>
      <c r="V253" s="199"/>
      <c r="W253" s="199"/>
      <c r="X253" s="392" t="s">
        <v>156</v>
      </c>
      <c r="Y253" s="392">
        <v>28</v>
      </c>
      <c r="AA253" t="s">
        <v>155</v>
      </c>
      <c r="AW253" t="s">
        <v>156</v>
      </c>
    </row>
    <row r="254" spans="1:49" ht="15" customHeight="1" x14ac:dyDescent="0.3">
      <c r="A254" s="318"/>
      <c r="B254" s="334" t="s">
        <v>63</v>
      </c>
      <c r="C254" s="328"/>
      <c r="D254" s="406">
        <f>C$253*AC254/AD$261</f>
        <v>15</v>
      </c>
      <c r="E254" s="406">
        <f>C$253*AD254/AD$261</f>
        <v>15</v>
      </c>
      <c r="F254" s="409">
        <f>$C$253*AE$254/$AD$261</f>
        <v>1</v>
      </c>
      <c r="G254" s="409">
        <f t="shared" ref="G254:W254" si="177">$C$253*AF$254/$AD$261</f>
        <v>0.16666666666666666</v>
      </c>
      <c r="H254" s="409">
        <f t="shared" si="177"/>
        <v>10.166666666666666</v>
      </c>
      <c r="I254" s="409">
        <f t="shared" si="177"/>
        <v>45.5</v>
      </c>
      <c r="J254" s="336">
        <f t="shared" si="177"/>
        <v>1.6666666666666666E-2</v>
      </c>
      <c r="K254" s="336">
        <f t="shared" si="177"/>
        <v>0</v>
      </c>
      <c r="L254" s="336">
        <f t="shared" si="177"/>
        <v>0</v>
      </c>
      <c r="M254" s="336">
        <f t="shared" si="177"/>
        <v>0</v>
      </c>
      <c r="N254" s="336">
        <f t="shared" si="177"/>
        <v>0</v>
      </c>
      <c r="O254" s="336">
        <f t="shared" si="177"/>
        <v>1.3333333333333333</v>
      </c>
      <c r="P254" s="336">
        <f t="shared" si="177"/>
        <v>12.5</v>
      </c>
      <c r="Q254" s="336">
        <f t="shared" si="177"/>
        <v>1</v>
      </c>
      <c r="R254" s="336">
        <f t="shared" si="177"/>
        <v>6.5</v>
      </c>
      <c r="S254" s="336">
        <f t="shared" si="177"/>
        <v>20</v>
      </c>
      <c r="T254" s="336">
        <f t="shared" si="177"/>
        <v>0.13333333333333333</v>
      </c>
      <c r="U254" s="336">
        <f t="shared" si="177"/>
        <v>0.16666666666666666</v>
      </c>
      <c r="V254" s="336">
        <f t="shared" si="177"/>
        <v>2</v>
      </c>
      <c r="W254" s="336">
        <f t="shared" si="177"/>
        <v>7.5</v>
      </c>
      <c r="X254" s="392"/>
      <c r="Y254" s="392"/>
      <c r="AB254" s="86" t="s">
        <v>63</v>
      </c>
      <c r="AC254" s="57">
        <v>9</v>
      </c>
      <c r="AD254" s="57">
        <v>9</v>
      </c>
      <c r="AE254" s="56">
        <v>0.6</v>
      </c>
      <c r="AF254" s="56">
        <v>0.1</v>
      </c>
      <c r="AG254" s="56">
        <v>6.1</v>
      </c>
      <c r="AH254" s="56">
        <v>27.3</v>
      </c>
      <c r="AI254" s="71">
        <v>0.01</v>
      </c>
      <c r="AJ254" s="57">
        <v>0</v>
      </c>
      <c r="AK254" s="19">
        <v>0</v>
      </c>
      <c r="AL254" s="57">
        <v>0</v>
      </c>
      <c r="AM254" s="57">
        <v>0</v>
      </c>
      <c r="AN254" s="56">
        <v>0.8</v>
      </c>
      <c r="AO254" s="56">
        <v>7.5</v>
      </c>
      <c r="AP254" s="56">
        <v>0.6</v>
      </c>
      <c r="AQ254" s="56">
        <v>3.9</v>
      </c>
      <c r="AR254" s="57">
        <v>12</v>
      </c>
      <c r="AS254" s="71">
        <v>0.08</v>
      </c>
      <c r="AT254" s="24">
        <v>0.1</v>
      </c>
      <c r="AU254" s="56">
        <v>1.2</v>
      </c>
      <c r="AV254" s="20">
        <v>4.5</v>
      </c>
    </row>
    <row r="255" spans="1:49" ht="15" customHeight="1" x14ac:dyDescent="0.3">
      <c r="A255" s="318"/>
      <c r="B255" s="334" t="s">
        <v>68</v>
      </c>
      <c r="C255" s="328"/>
      <c r="D255" s="406">
        <f t="shared" ref="D255:D260" si="178">C$253*AC255/AD$261</f>
        <v>11</v>
      </c>
      <c r="E255" s="406">
        <f t="shared" ref="E255:E260" si="179">C$253*AD255/AD$261</f>
        <v>11</v>
      </c>
      <c r="F255" s="409">
        <f>$C$253*AE$255/$AD$261</f>
        <v>1.1666666666666667</v>
      </c>
      <c r="G255" s="409">
        <f t="shared" ref="G255:W255" si="180">$C$253*AF$255/$AD$261</f>
        <v>0.33333333333333331</v>
      </c>
      <c r="H255" s="409">
        <f t="shared" si="180"/>
        <v>6.666666666666667</v>
      </c>
      <c r="I255" s="409">
        <f t="shared" si="180"/>
        <v>34.333333333333336</v>
      </c>
      <c r="J255" s="336">
        <f t="shared" si="180"/>
        <v>3.3333333333333333E-2</v>
      </c>
      <c r="K255" s="336">
        <f t="shared" si="180"/>
        <v>0</v>
      </c>
      <c r="L255" s="336">
        <f t="shared" si="180"/>
        <v>0.2</v>
      </c>
      <c r="M255" s="336">
        <f t="shared" si="180"/>
        <v>0</v>
      </c>
      <c r="N255" s="336">
        <f t="shared" si="180"/>
        <v>0</v>
      </c>
      <c r="O255" s="336">
        <f t="shared" si="180"/>
        <v>0.83333333333333337</v>
      </c>
      <c r="P255" s="336">
        <f t="shared" si="180"/>
        <v>20</v>
      </c>
      <c r="Q255" s="336">
        <f t="shared" si="180"/>
        <v>2.6666666666666665</v>
      </c>
      <c r="R255" s="336">
        <f t="shared" si="180"/>
        <v>8</v>
      </c>
      <c r="S255" s="336">
        <f t="shared" si="180"/>
        <v>21.666666666666668</v>
      </c>
      <c r="T255" s="336">
        <f t="shared" si="180"/>
        <v>0.26666666666666666</v>
      </c>
      <c r="U255" s="336">
        <f t="shared" si="180"/>
        <v>0.5</v>
      </c>
      <c r="V255" s="336">
        <f t="shared" si="180"/>
        <v>0.26666666666666666</v>
      </c>
      <c r="W255" s="336">
        <f t="shared" si="180"/>
        <v>3.1666666666666665</v>
      </c>
      <c r="X255" s="392"/>
      <c r="Y255" s="392"/>
      <c r="AB255" s="86" t="s">
        <v>68</v>
      </c>
      <c r="AC255" s="56">
        <v>6.6</v>
      </c>
      <c r="AD255" s="56">
        <v>6.6</v>
      </c>
      <c r="AE255" s="56">
        <v>0.7</v>
      </c>
      <c r="AF255" s="56">
        <v>0.2</v>
      </c>
      <c r="AG255" s="57">
        <v>4</v>
      </c>
      <c r="AH255" s="56">
        <v>20.6</v>
      </c>
      <c r="AI255" s="71">
        <v>0.02</v>
      </c>
      <c r="AJ255" s="57">
        <v>0</v>
      </c>
      <c r="AK255" s="21">
        <v>0.12</v>
      </c>
      <c r="AL255" s="57">
        <v>0</v>
      </c>
      <c r="AM255" s="57">
        <v>0</v>
      </c>
      <c r="AN255" s="56">
        <v>0.5</v>
      </c>
      <c r="AO255" s="57">
        <v>12</v>
      </c>
      <c r="AP255" s="56">
        <v>1.6</v>
      </c>
      <c r="AQ255" s="56">
        <v>4.8</v>
      </c>
      <c r="AR255" s="57">
        <v>13</v>
      </c>
      <c r="AS255" s="71">
        <v>0.16</v>
      </c>
      <c r="AT255" s="24">
        <v>0.3</v>
      </c>
      <c r="AU255" s="71">
        <v>0.16</v>
      </c>
      <c r="AV255" s="20">
        <v>1.9</v>
      </c>
    </row>
    <row r="256" spans="1:49" ht="15" customHeight="1" x14ac:dyDescent="0.3">
      <c r="A256" s="318"/>
      <c r="B256" s="334" t="s">
        <v>35</v>
      </c>
      <c r="C256" s="328"/>
      <c r="D256" s="406">
        <f t="shared" si="178"/>
        <v>102</v>
      </c>
      <c r="E256" s="406">
        <f t="shared" si="179"/>
        <v>102</v>
      </c>
      <c r="F256" s="409">
        <f>$C$253*AE$256/$AD$261</f>
        <v>2.8333333333333335</v>
      </c>
      <c r="G256" s="409">
        <f t="shared" ref="G256:W256" si="181">$C$253*AF$256/$AD$261</f>
        <v>2.1666666666666665</v>
      </c>
      <c r="H256" s="409">
        <f t="shared" si="181"/>
        <v>4.5</v>
      </c>
      <c r="I256" s="409">
        <f t="shared" si="181"/>
        <v>49.166666666666664</v>
      </c>
      <c r="J256" s="336">
        <f t="shared" si="181"/>
        <v>3.3333333333333333E-2</v>
      </c>
      <c r="K256" s="336">
        <f t="shared" si="181"/>
        <v>0.11666666666666668</v>
      </c>
      <c r="L256" s="336">
        <f t="shared" si="181"/>
        <v>13.466666666666667</v>
      </c>
      <c r="M256" s="336">
        <f t="shared" si="181"/>
        <v>0</v>
      </c>
      <c r="N256" s="336">
        <f t="shared" si="181"/>
        <v>0.53333333333333333</v>
      </c>
      <c r="O256" s="336">
        <f t="shared" si="181"/>
        <v>38.333333333333336</v>
      </c>
      <c r="P256" s="336">
        <f t="shared" si="181"/>
        <v>123.33333333333333</v>
      </c>
      <c r="Q256" s="336">
        <f t="shared" si="181"/>
        <v>108.33333333333333</v>
      </c>
      <c r="R256" s="336">
        <f t="shared" si="181"/>
        <v>12.5</v>
      </c>
      <c r="S256" s="336">
        <f t="shared" si="181"/>
        <v>80</v>
      </c>
      <c r="T256" s="336">
        <f t="shared" si="181"/>
        <v>8.3333333333333329E-2</v>
      </c>
      <c r="U256" s="336">
        <f t="shared" si="181"/>
        <v>9.1666666666666661</v>
      </c>
      <c r="V256" s="336">
        <f t="shared" si="181"/>
        <v>1.8</v>
      </c>
      <c r="W256" s="336">
        <f t="shared" si="181"/>
        <v>20</v>
      </c>
      <c r="X256" s="392"/>
      <c r="Y256" s="392"/>
      <c r="AB256" s="86" t="s">
        <v>35</v>
      </c>
      <c r="AC256" s="56">
        <v>61.2</v>
      </c>
      <c r="AD256" s="56">
        <v>61.2</v>
      </c>
      <c r="AE256" s="56">
        <v>1.7</v>
      </c>
      <c r="AF256" s="56">
        <v>1.3</v>
      </c>
      <c r="AG256" s="56">
        <v>2.7</v>
      </c>
      <c r="AH256" s="56">
        <v>29.5</v>
      </c>
      <c r="AI256" s="71">
        <v>0.02</v>
      </c>
      <c r="AJ256" s="71">
        <v>7.0000000000000007E-2</v>
      </c>
      <c r="AK256" s="21">
        <v>8.08</v>
      </c>
      <c r="AL256" s="57">
        <v>0</v>
      </c>
      <c r="AM256" s="71">
        <v>0.32</v>
      </c>
      <c r="AN256" s="57">
        <v>23</v>
      </c>
      <c r="AO256" s="57">
        <v>74</v>
      </c>
      <c r="AP256" s="57">
        <v>65</v>
      </c>
      <c r="AQ256" s="56">
        <v>7.5</v>
      </c>
      <c r="AR256" s="57">
        <v>48</v>
      </c>
      <c r="AS256" s="71">
        <v>0.05</v>
      </c>
      <c r="AT256" s="24">
        <v>5.5</v>
      </c>
      <c r="AU256" s="71">
        <v>1.08</v>
      </c>
      <c r="AV256" s="19">
        <v>12</v>
      </c>
    </row>
    <row r="257" spans="1:49" ht="15" customHeight="1" x14ac:dyDescent="0.3">
      <c r="A257" s="318"/>
      <c r="B257" s="334" t="s">
        <v>36</v>
      </c>
      <c r="C257" s="328"/>
      <c r="D257" s="406">
        <f t="shared" si="178"/>
        <v>3</v>
      </c>
      <c r="E257" s="406">
        <f t="shared" si="179"/>
        <v>3</v>
      </c>
      <c r="F257" s="409">
        <f>$C$253*AE$257/$AD$261</f>
        <v>0</v>
      </c>
      <c r="G257" s="409">
        <f t="shared" ref="G257:W257" si="182">$C$253*AF$257/$AD$261</f>
        <v>0</v>
      </c>
      <c r="H257" s="409">
        <f t="shared" si="182"/>
        <v>2.6666666666666665</v>
      </c>
      <c r="I257" s="409">
        <f t="shared" si="182"/>
        <v>10.833333333333334</v>
      </c>
      <c r="J257" s="336">
        <f t="shared" si="182"/>
        <v>0</v>
      </c>
      <c r="K257" s="336">
        <f t="shared" si="182"/>
        <v>0</v>
      </c>
      <c r="L257" s="336">
        <f t="shared" si="182"/>
        <v>0</v>
      </c>
      <c r="M257" s="336">
        <f t="shared" si="182"/>
        <v>0</v>
      </c>
      <c r="N257" s="336">
        <f t="shared" si="182"/>
        <v>0</v>
      </c>
      <c r="O257" s="336">
        <f t="shared" si="182"/>
        <v>0</v>
      </c>
      <c r="P257" s="336">
        <f t="shared" si="182"/>
        <v>0</v>
      </c>
      <c r="Q257" s="336">
        <f t="shared" si="182"/>
        <v>0</v>
      </c>
      <c r="R257" s="336">
        <f t="shared" si="182"/>
        <v>0</v>
      </c>
      <c r="S257" s="336">
        <f t="shared" si="182"/>
        <v>0</v>
      </c>
      <c r="T257" s="336">
        <f t="shared" si="182"/>
        <v>0</v>
      </c>
      <c r="U257" s="336">
        <f t="shared" si="182"/>
        <v>0</v>
      </c>
      <c r="V257" s="336">
        <f t="shared" si="182"/>
        <v>0</v>
      </c>
      <c r="W257" s="336">
        <f t="shared" si="182"/>
        <v>0</v>
      </c>
      <c r="X257" s="392"/>
      <c r="Y257" s="392"/>
      <c r="AB257" s="86" t="s">
        <v>36</v>
      </c>
      <c r="AC257" s="56">
        <v>1.8</v>
      </c>
      <c r="AD257" s="56">
        <v>1.8</v>
      </c>
      <c r="AE257" s="57">
        <v>0</v>
      </c>
      <c r="AF257" s="57">
        <v>0</v>
      </c>
      <c r="AG257" s="56">
        <v>1.6</v>
      </c>
      <c r="AH257" s="56">
        <v>6.5</v>
      </c>
      <c r="AI257" s="57">
        <v>0</v>
      </c>
      <c r="AJ257" s="57">
        <v>0</v>
      </c>
      <c r="AK257" s="19">
        <v>0</v>
      </c>
      <c r="AL257" s="57">
        <v>0</v>
      </c>
      <c r="AM257" s="57">
        <v>0</v>
      </c>
      <c r="AN257" s="57">
        <v>0</v>
      </c>
      <c r="AO257" s="57">
        <v>0</v>
      </c>
      <c r="AP257" s="57">
        <v>0</v>
      </c>
      <c r="AQ257" s="57">
        <v>0</v>
      </c>
      <c r="AR257" s="57">
        <v>0</v>
      </c>
      <c r="AS257" s="57">
        <v>0</v>
      </c>
      <c r="AT257" s="25">
        <v>0</v>
      </c>
      <c r="AU257" s="57">
        <v>0</v>
      </c>
      <c r="AV257" s="19">
        <v>0</v>
      </c>
    </row>
    <row r="258" spans="1:49" ht="15" customHeight="1" x14ac:dyDescent="0.3">
      <c r="A258" s="318"/>
      <c r="B258" s="334" t="s">
        <v>37</v>
      </c>
      <c r="C258" s="328"/>
      <c r="D258" s="406">
        <f t="shared" si="178"/>
        <v>5</v>
      </c>
      <c r="E258" s="406">
        <f t="shared" si="179"/>
        <v>5</v>
      </c>
      <c r="F258" s="409">
        <f>$C$253*AE$258/$AD$261</f>
        <v>0</v>
      </c>
      <c r="G258" s="409">
        <f t="shared" ref="G258:W258" si="183">$C$253*AF$258/$AD$261</f>
        <v>3.1666666666666665</v>
      </c>
      <c r="H258" s="409">
        <f t="shared" si="183"/>
        <v>0</v>
      </c>
      <c r="I258" s="409">
        <f t="shared" si="183"/>
        <v>29.166666666666668</v>
      </c>
      <c r="J258" s="336">
        <f t="shared" si="183"/>
        <v>0</v>
      </c>
      <c r="K258" s="336">
        <f t="shared" si="183"/>
        <v>0</v>
      </c>
      <c r="L258" s="336">
        <f t="shared" si="183"/>
        <v>13.5</v>
      </c>
      <c r="M258" s="336">
        <f t="shared" si="183"/>
        <v>6.6666666666666666E-2</v>
      </c>
      <c r="N258" s="336">
        <f t="shared" si="183"/>
        <v>0</v>
      </c>
      <c r="O258" s="336">
        <f t="shared" si="183"/>
        <v>0.5</v>
      </c>
      <c r="P258" s="336">
        <f t="shared" si="183"/>
        <v>1.3333333333333333</v>
      </c>
      <c r="Q258" s="336">
        <f t="shared" si="183"/>
        <v>1</v>
      </c>
      <c r="R258" s="336">
        <f t="shared" si="183"/>
        <v>0</v>
      </c>
      <c r="S258" s="336">
        <f t="shared" si="183"/>
        <v>1.3333333333333333</v>
      </c>
      <c r="T258" s="336">
        <f t="shared" si="183"/>
        <v>1.6666666666666666E-2</v>
      </c>
      <c r="U258" s="336">
        <f t="shared" si="183"/>
        <v>0</v>
      </c>
      <c r="V258" s="336">
        <f t="shared" si="183"/>
        <v>0.05</v>
      </c>
      <c r="W258" s="336">
        <f t="shared" si="183"/>
        <v>0.16666666666666666</v>
      </c>
      <c r="X258" s="392"/>
      <c r="Y258" s="392"/>
      <c r="AB258" s="86" t="s">
        <v>37</v>
      </c>
      <c r="AC258" s="57">
        <v>3</v>
      </c>
      <c r="AD258" s="57">
        <v>3</v>
      </c>
      <c r="AE258" s="57">
        <v>0</v>
      </c>
      <c r="AF258" s="56">
        <v>1.9</v>
      </c>
      <c r="AG258" s="57">
        <v>0</v>
      </c>
      <c r="AH258" s="56">
        <v>17.5</v>
      </c>
      <c r="AI258" s="57">
        <v>0</v>
      </c>
      <c r="AJ258" s="57">
        <v>0</v>
      </c>
      <c r="AK258" s="20">
        <v>8.1</v>
      </c>
      <c r="AL258" s="71">
        <v>0.04</v>
      </c>
      <c r="AM258" s="57">
        <v>0</v>
      </c>
      <c r="AN258" s="56">
        <v>0.3</v>
      </c>
      <c r="AO258" s="56">
        <v>0.8</v>
      </c>
      <c r="AP258" s="56">
        <v>0.6</v>
      </c>
      <c r="AQ258" s="57">
        <v>0</v>
      </c>
      <c r="AR258" s="56">
        <v>0.8</v>
      </c>
      <c r="AS258" s="71">
        <v>0.01</v>
      </c>
      <c r="AT258" s="25">
        <v>0</v>
      </c>
      <c r="AU258" s="71">
        <v>0.03</v>
      </c>
      <c r="AV258" s="20">
        <v>0.1</v>
      </c>
    </row>
    <row r="259" spans="1:49" ht="15" customHeight="1" x14ac:dyDescent="0.3">
      <c r="A259" s="318"/>
      <c r="B259" s="334" t="s">
        <v>38</v>
      </c>
      <c r="C259" s="328"/>
      <c r="D259" s="406">
        <f t="shared" si="178"/>
        <v>1</v>
      </c>
      <c r="E259" s="406">
        <f t="shared" si="179"/>
        <v>1</v>
      </c>
      <c r="F259" s="409">
        <f>$C$253*AE$259/$AD$261</f>
        <v>0</v>
      </c>
      <c r="G259" s="409">
        <f t="shared" ref="G259:W259" si="184">$C$253*AF$259/$AD$261</f>
        <v>0</v>
      </c>
      <c r="H259" s="409">
        <f t="shared" si="184"/>
        <v>0</v>
      </c>
      <c r="I259" s="409">
        <f t="shared" si="184"/>
        <v>0</v>
      </c>
      <c r="J259" s="336">
        <f t="shared" si="184"/>
        <v>0</v>
      </c>
      <c r="K259" s="336">
        <f t="shared" si="184"/>
        <v>0</v>
      </c>
      <c r="L259" s="336">
        <f t="shared" si="184"/>
        <v>0</v>
      </c>
      <c r="M259" s="336">
        <f t="shared" si="184"/>
        <v>0</v>
      </c>
      <c r="N259" s="336">
        <f t="shared" si="184"/>
        <v>0</v>
      </c>
      <c r="O259" s="336">
        <f t="shared" si="184"/>
        <v>295</v>
      </c>
      <c r="P259" s="336">
        <f t="shared" si="184"/>
        <v>0</v>
      </c>
      <c r="Q259" s="336">
        <f t="shared" si="184"/>
        <v>3.1666666666666665</v>
      </c>
      <c r="R259" s="336">
        <f t="shared" si="184"/>
        <v>0.16666666666666666</v>
      </c>
      <c r="S259" s="336">
        <f t="shared" si="184"/>
        <v>0.66666666666666663</v>
      </c>
      <c r="T259" s="336">
        <f t="shared" si="184"/>
        <v>3.3333333333333333E-2</v>
      </c>
      <c r="U259" s="336">
        <f t="shared" si="184"/>
        <v>40</v>
      </c>
      <c r="V259" s="336">
        <f t="shared" si="184"/>
        <v>0</v>
      </c>
      <c r="W259" s="336">
        <f t="shared" si="184"/>
        <v>0</v>
      </c>
      <c r="X259" s="392"/>
      <c r="Y259" s="392"/>
      <c r="AB259" s="86" t="s">
        <v>38</v>
      </c>
      <c r="AC259" s="56">
        <v>0.6</v>
      </c>
      <c r="AD259" s="56">
        <v>0.6</v>
      </c>
      <c r="AE259" s="57">
        <v>0</v>
      </c>
      <c r="AF259" s="57">
        <v>0</v>
      </c>
      <c r="AG259" s="57">
        <v>0</v>
      </c>
      <c r="AH259" s="57">
        <v>0</v>
      </c>
      <c r="AI259" s="57">
        <v>0</v>
      </c>
      <c r="AJ259" s="57">
        <v>0</v>
      </c>
      <c r="AK259" s="19">
        <v>0</v>
      </c>
      <c r="AL259" s="57">
        <v>0</v>
      </c>
      <c r="AM259" s="57">
        <v>0</v>
      </c>
      <c r="AN259" s="57">
        <v>177</v>
      </c>
      <c r="AO259" s="57">
        <v>0</v>
      </c>
      <c r="AP259" s="56">
        <v>1.9</v>
      </c>
      <c r="AQ259" s="56">
        <v>0.1</v>
      </c>
      <c r="AR259" s="56">
        <v>0.4</v>
      </c>
      <c r="AS259" s="71">
        <v>0.02</v>
      </c>
      <c r="AT259" s="39">
        <v>24</v>
      </c>
      <c r="AU259" s="57">
        <v>0</v>
      </c>
      <c r="AV259" s="19">
        <v>0</v>
      </c>
    </row>
    <row r="260" spans="1:49" ht="15" customHeight="1" x14ac:dyDescent="0.3">
      <c r="A260" s="318"/>
      <c r="B260" s="334" t="s">
        <v>39</v>
      </c>
      <c r="C260" s="328"/>
      <c r="D260" s="406">
        <f t="shared" si="178"/>
        <v>70</v>
      </c>
      <c r="E260" s="406">
        <f t="shared" si="179"/>
        <v>70</v>
      </c>
      <c r="F260" s="409">
        <f>$C$253*AE$260/$AD$261</f>
        <v>0</v>
      </c>
      <c r="G260" s="409">
        <f t="shared" ref="G260:W260" si="185">$C$253*AF$260/$AD$261</f>
        <v>0</v>
      </c>
      <c r="H260" s="409">
        <f t="shared" si="185"/>
        <v>0</v>
      </c>
      <c r="I260" s="409">
        <f t="shared" si="185"/>
        <v>0</v>
      </c>
      <c r="J260" s="336">
        <f t="shared" si="185"/>
        <v>0</v>
      </c>
      <c r="K260" s="336">
        <f t="shared" si="185"/>
        <v>0</v>
      </c>
      <c r="L260" s="336">
        <f t="shared" si="185"/>
        <v>0</v>
      </c>
      <c r="M260" s="336">
        <f t="shared" si="185"/>
        <v>0</v>
      </c>
      <c r="N260" s="336">
        <f t="shared" si="185"/>
        <v>0</v>
      </c>
      <c r="O260" s="336">
        <f t="shared" si="185"/>
        <v>0</v>
      </c>
      <c r="P260" s="336">
        <f t="shared" si="185"/>
        <v>0</v>
      </c>
      <c r="Q260" s="336">
        <f t="shared" si="185"/>
        <v>0</v>
      </c>
      <c r="R260" s="336">
        <f t="shared" si="185"/>
        <v>0</v>
      </c>
      <c r="S260" s="336">
        <f t="shared" si="185"/>
        <v>0</v>
      </c>
      <c r="T260" s="336">
        <f t="shared" si="185"/>
        <v>0</v>
      </c>
      <c r="U260" s="336">
        <f t="shared" si="185"/>
        <v>0</v>
      </c>
      <c r="V260" s="336">
        <f t="shared" si="185"/>
        <v>0</v>
      </c>
      <c r="W260" s="336">
        <f t="shared" si="185"/>
        <v>0</v>
      </c>
      <c r="X260" s="392"/>
      <c r="Y260" s="392"/>
      <c r="AB260" s="86" t="s">
        <v>39</v>
      </c>
      <c r="AC260" s="57">
        <v>42</v>
      </c>
      <c r="AD260" s="57">
        <v>42</v>
      </c>
      <c r="AE260" s="57">
        <v>0</v>
      </c>
      <c r="AF260" s="57">
        <v>0</v>
      </c>
      <c r="AG260" s="57">
        <v>0</v>
      </c>
      <c r="AH260" s="57">
        <v>0</v>
      </c>
      <c r="AI260" s="57">
        <v>0</v>
      </c>
      <c r="AJ260" s="57">
        <v>0</v>
      </c>
      <c r="AK260" s="19">
        <v>0</v>
      </c>
      <c r="AL260" s="57">
        <v>0</v>
      </c>
      <c r="AM260" s="57">
        <v>0</v>
      </c>
      <c r="AN260" s="57">
        <v>0</v>
      </c>
      <c r="AO260" s="57">
        <v>0</v>
      </c>
      <c r="AP260" s="57">
        <v>0</v>
      </c>
      <c r="AQ260" s="57">
        <v>0</v>
      </c>
      <c r="AR260" s="57">
        <v>0</v>
      </c>
      <c r="AS260" s="57">
        <v>0</v>
      </c>
      <c r="AT260" s="25">
        <v>0</v>
      </c>
      <c r="AU260" s="57">
        <v>0</v>
      </c>
      <c r="AV260" s="19">
        <v>0</v>
      </c>
    </row>
    <row r="261" spans="1:49" ht="15" customHeight="1" x14ac:dyDescent="0.3">
      <c r="A261" s="319"/>
      <c r="B261" s="69" t="s">
        <v>40</v>
      </c>
      <c r="C261" s="350"/>
      <c r="D261" s="415"/>
      <c r="E261" s="415"/>
      <c r="F261" s="412">
        <f>SUM(F254:F260)</f>
        <v>5</v>
      </c>
      <c r="G261" s="412">
        <f t="shared" ref="G261:W261" si="186">SUM(G254:G260)</f>
        <v>5.833333333333333</v>
      </c>
      <c r="H261" s="412">
        <f t="shared" si="186"/>
        <v>24</v>
      </c>
      <c r="I261" s="412">
        <f t="shared" si="186"/>
        <v>169</v>
      </c>
      <c r="J261" s="347">
        <f t="shared" si="186"/>
        <v>8.3333333333333343E-2</v>
      </c>
      <c r="K261" s="347">
        <f t="shared" si="186"/>
        <v>0.11666666666666668</v>
      </c>
      <c r="L261" s="347">
        <f t="shared" si="186"/>
        <v>27.166666666666664</v>
      </c>
      <c r="M261" s="347">
        <f t="shared" si="186"/>
        <v>6.6666666666666666E-2</v>
      </c>
      <c r="N261" s="347">
        <f t="shared" si="186"/>
        <v>0.53333333333333333</v>
      </c>
      <c r="O261" s="347">
        <f t="shared" si="186"/>
        <v>336</v>
      </c>
      <c r="P261" s="347">
        <f t="shared" si="186"/>
        <v>157.16666666666666</v>
      </c>
      <c r="Q261" s="347">
        <f t="shared" si="186"/>
        <v>116.16666666666667</v>
      </c>
      <c r="R261" s="347">
        <f t="shared" si="186"/>
        <v>27.166666666666668</v>
      </c>
      <c r="S261" s="347">
        <f t="shared" si="186"/>
        <v>123.66666666666667</v>
      </c>
      <c r="T261" s="347">
        <f t="shared" si="186"/>
        <v>0.53333333333333333</v>
      </c>
      <c r="U261" s="347">
        <f t="shared" si="186"/>
        <v>49.833333333333329</v>
      </c>
      <c r="V261" s="347">
        <f t="shared" si="186"/>
        <v>4.1166666666666663</v>
      </c>
      <c r="W261" s="347">
        <f t="shared" si="186"/>
        <v>30.833333333333332</v>
      </c>
      <c r="X261" s="392"/>
      <c r="Y261" s="392"/>
      <c r="AB261" s="87" t="s">
        <v>40</v>
      </c>
      <c r="AC261" s="59"/>
      <c r="AD261" s="60">
        <v>120</v>
      </c>
      <c r="AE261" s="60">
        <v>3</v>
      </c>
      <c r="AF261" s="61">
        <v>3.5</v>
      </c>
      <c r="AG261" s="61">
        <v>14.4</v>
      </c>
      <c r="AH261" s="61">
        <v>101.4</v>
      </c>
      <c r="AI261" s="88">
        <v>0.05</v>
      </c>
      <c r="AJ261" s="88">
        <v>7.0000000000000007E-2</v>
      </c>
      <c r="AK261" s="22">
        <v>16.3</v>
      </c>
      <c r="AL261" s="88">
        <v>0.04</v>
      </c>
      <c r="AM261" s="88">
        <v>0.32</v>
      </c>
      <c r="AN261" s="60">
        <v>201</v>
      </c>
      <c r="AO261" s="60">
        <v>94</v>
      </c>
      <c r="AP261" s="60">
        <v>69</v>
      </c>
      <c r="AQ261" s="60">
        <v>16</v>
      </c>
      <c r="AR261" s="60">
        <v>74</v>
      </c>
      <c r="AS261" s="88">
        <v>0.32</v>
      </c>
      <c r="AT261" s="27">
        <v>30</v>
      </c>
      <c r="AU261" s="88">
        <v>2.4700000000000002</v>
      </c>
      <c r="AV261" s="23">
        <v>19</v>
      </c>
    </row>
    <row r="262" spans="1:49" x14ac:dyDescent="0.3">
      <c r="A262" s="318" t="s">
        <v>157</v>
      </c>
      <c r="B262" s="199"/>
      <c r="C262" s="328">
        <v>180</v>
      </c>
      <c r="D262" s="406"/>
      <c r="E262" s="406"/>
      <c r="F262" s="406"/>
      <c r="G262" s="406"/>
      <c r="H262" s="406"/>
      <c r="I262" s="406"/>
      <c r="J262" s="199"/>
      <c r="K262" s="199"/>
      <c r="L262" s="199"/>
      <c r="M262" s="199"/>
      <c r="N262" s="199"/>
      <c r="O262" s="199"/>
      <c r="P262" s="199"/>
      <c r="Q262" s="199"/>
      <c r="R262" s="199"/>
      <c r="S262" s="199"/>
      <c r="T262" s="199"/>
      <c r="U262" s="199"/>
      <c r="V262" s="199"/>
      <c r="W262" s="199"/>
      <c r="X262" s="392" t="s">
        <v>158</v>
      </c>
      <c r="Y262" s="392">
        <v>29</v>
      </c>
      <c r="AA262" t="s">
        <v>157</v>
      </c>
      <c r="AW262" t="s">
        <v>158</v>
      </c>
    </row>
    <row r="263" spans="1:49" ht="15" customHeight="1" x14ac:dyDescent="0.3">
      <c r="A263" s="318"/>
      <c r="B263" s="334" t="s">
        <v>36</v>
      </c>
      <c r="C263" s="328"/>
      <c r="D263" s="406">
        <f>C$262*AC263/AD$266</f>
        <v>6.24</v>
      </c>
      <c r="E263" s="406">
        <f>C$262*AD263/AD$266</f>
        <v>6.24</v>
      </c>
      <c r="F263" s="409">
        <f>$C$262*AE$263/$AD$266</f>
        <v>0</v>
      </c>
      <c r="G263" s="409">
        <f t="shared" ref="G263:W263" si="187">$C$262*AF$263/$AD$266</f>
        <v>0</v>
      </c>
      <c r="H263" s="409">
        <f t="shared" si="187"/>
        <v>5.76</v>
      </c>
      <c r="I263" s="409">
        <f t="shared" si="187"/>
        <v>22.92</v>
      </c>
      <c r="J263" s="336">
        <f t="shared" si="187"/>
        <v>0</v>
      </c>
      <c r="K263" s="336">
        <f t="shared" si="187"/>
        <v>0</v>
      </c>
      <c r="L263" s="336">
        <f t="shared" si="187"/>
        <v>0</v>
      </c>
      <c r="M263" s="336">
        <f t="shared" si="187"/>
        <v>0</v>
      </c>
      <c r="N263" s="336">
        <f t="shared" si="187"/>
        <v>0</v>
      </c>
      <c r="O263" s="336">
        <f t="shared" si="187"/>
        <v>0</v>
      </c>
      <c r="P263" s="336">
        <f t="shared" si="187"/>
        <v>0.15600000000000003</v>
      </c>
      <c r="Q263" s="336">
        <f t="shared" si="187"/>
        <v>0.12</v>
      </c>
      <c r="R263" s="336">
        <f t="shared" si="187"/>
        <v>0</v>
      </c>
      <c r="S263" s="336">
        <f t="shared" si="187"/>
        <v>0</v>
      </c>
      <c r="T263" s="336">
        <f t="shared" si="187"/>
        <v>1.2E-2</v>
      </c>
      <c r="U263" s="336">
        <f t="shared" si="187"/>
        <v>0</v>
      </c>
      <c r="V263" s="336">
        <f t="shared" si="187"/>
        <v>0</v>
      </c>
      <c r="W263" s="336">
        <f t="shared" si="187"/>
        <v>0</v>
      </c>
      <c r="X263" s="392"/>
      <c r="Y263" s="392"/>
      <c r="AB263" s="86" t="s">
        <v>36</v>
      </c>
      <c r="AC263" s="56">
        <v>5.2</v>
      </c>
      <c r="AD263" s="56">
        <v>5.2</v>
      </c>
      <c r="AE263" s="57">
        <v>0</v>
      </c>
      <c r="AF263" s="57">
        <v>0</v>
      </c>
      <c r="AG263" s="56">
        <v>4.8</v>
      </c>
      <c r="AH263" s="56">
        <v>19.100000000000001</v>
      </c>
      <c r="AI263" s="62">
        <v>0</v>
      </c>
      <c r="AJ263" s="62">
        <v>0</v>
      </c>
      <c r="AK263" s="28">
        <v>0</v>
      </c>
      <c r="AL263" s="62">
        <v>0</v>
      </c>
      <c r="AM263" s="62">
        <v>0</v>
      </c>
      <c r="AN263" s="62">
        <v>0</v>
      </c>
      <c r="AO263" s="64">
        <v>0.13</v>
      </c>
      <c r="AP263" s="63">
        <v>0.1</v>
      </c>
      <c r="AQ263" s="62">
        <v>0</v>
      </c>
      <c r="AR263" s="62">
        <v>0</v>
      </c>
      <c r="AS263" s="64">
        <v>0.01</v>
      </c>
      <c r="AT263" s="28">
        <v>0</v>
      </c>
      <c r="AU263" s="62">
        <v>0</v>
      </c>
      <c r="AV263" s="28">
        <v>0</v>
      </c>
    </row>
    <row r="264" spans="1:49" ht="15" customHeight="1" x14ac:dyDescent="0.3">
      <c r="A264" s="318"/>
      <c r="B264" s="334" t="s">
        <v>82</v>
      </c>
      <c r="C264" s="328"/>
      <c r="D264" s="406">
        <f t="shared" ref="D264:D265" si="188">C$262*AC264/AD$266</f>
        <v>0.96</v>
      </c>
      <c r="E264" s="406">
        <f>C$262*AD264/AD$266</f>
        <v>0.96</v>
      </c>
      <c r="F264" s="409">
        <f>$C$262*AE$264/$AD$266</f>
        <v>0.12</v>
      </c>
      <c r="G264" s="409">
        <f t="shared" ref="G264:W264" si="189">$C$262*AF$264/$AD$266</f>
        <v>0</v>
      </c>
      <c r="H264" s="409">
        <f t="shared" si="189"/>
        <v>0</v>
      </c>
      <c r="I264" s="409">
        <f t="shared" si="189"/>
        <v>0.6</v>
      </c>
      <c r="J264" s="336">
        <f t="shared" si="189"/>
        <v>0</v>
      </c>
      <c r="K264" s="336">
        <f t="shared" si="189"/>
        <v>0</v>
      </c>
      <c r="L264" s="336">
        <f t="shared" si="189"/>
        <v>0.13200000000000001</v>
      </c>
      <c r="M264" s="336">
        <f t="shared" si="189"/>
        <v>0</v>
      </c>
      <c r="N264" s="336">
        <f t="shared" si="189"/>
        <v>1.2E-2</v>
      </c>
      <c r="O264" s="336">
        <f t="shared" si="189"/>
        <v>0.24</v>
      </c>
      <c r="P264" s="336">
        <f t="shared" si="189"/>
        <v>9.2639999999999993</v>
      </c>
      <c r="Q264" s="336">
        <f t="shared" si="189"/>
        <v>1.92</v>
      </c>
      <c r="R264" s="336">
        <f t="shared" si="189"/>
        <v>1.6799999999999997</v>
      </c>
      <c r="S264" s="336">
        <f t="shared" si="189"/>
        <v>3.24</v>
      </c>
      <c r="T264" s="336">
        <f t="shared" si="189"/>
        <v>0.32400000000000001</v>
      </c>
      <c r="U264" s="336">
        <f t="shared" si="189"/>
        <v>0</v>
      </c>
      <c r="V264" s="336">
        <f t="shared" si="189"/>
        <v>0</v>
      </c>
      <c r="W264" s="336">
        <f t="shared" si="189"/>
        <v>0</v>
      </c>
      <c r="X264" s="392"/>
      <c r="Y264" s="392"/>
      <c r="AB264" s="86" t="s">
        <v>82</v>
      </c>
      <c r="AC264" s="299">
        <v>0.8</v>
      </c>
      <c r="AD264" s="299">
        <v>0.8</v>
      </c>
      <c r="AE264" s="56">
        <v>0.1</v>
      </c>
      <c r="AF264" s="57">
        <v>0</v>
      </c>
      <c r="AG264" s="57">
        <v>0</v>
      </c>
      <c r="AH264" s="56">
        <v>0.5</v>
      </c>
      <c r="AI264" s="62">
        <v>0</v>
      </c>
      <c r="AJ264" s="62">
        <v>0</v>
      </c>
      <c r="AK264" s="43">
        <v>0.11</v>
      </c>
      <c r="AL264" s="62">
        <v>0</v>
      </c>
      <c r="AM264" s="64">
        <v>0.01</v>
      </c>
      <c r="AN264" s="63">
        <v>0.2</v>
      </c>
      <c r="AO264" s="64">
        <v>7.72</v>
      </c>
      <c r="AP264" s="63">
        <v>1.6</v>
      </c>
      <c r="AQ264" s="63">
        <v>1.4</v>
      </c>
      <c r="AR264" s="63">
        <v>2.7</v>
      </c>
      <c r="AS264" s="64">
        <v>0.27</v>
      </c>
      <c r="AT264" s="28">
        <v>0</v>
      </c>
      <c r="AU264" s="62">
        <v>0</v>
      </c>
      <c r="AV264" s="28">
        <v>0</v>
      </c>
    </row>
    <row r="265" spans="1:49" x14ac:dyDescent="0.3">
      <c r="A265" s="318"/>
      <c r="B265" s="334" t="s">
        <v>39</v>
      </c>
      <c r="C265" s="328"/>
      <c r="D265" s="406">
        <f t="shared" si="188"/>
        <v>180</v>
      </c>
      <c r="E265" s="406">
        <f t="shared" ref="E265" si="190">C$262*AD265/AD$266</f>
        <v>180</v>
      </c>
      <c r="F265" s="409">
        <f>$C$262*AE$265/$AD$266</f>
        <v>0</v>
      </c>
      <c r="G265" s="409">
        <f t="shared" ref="G265:W265" si="191">$C$262*AF$265/$AD$266</f>
        <v>0</v>
      </c>
      <c r="H265" s="409">
        <f t="shared" si="191"/>
        <v>0</v>
      </c>
      <c r="I265" s="409">
        <f t="shared" si="191"/>
        <v>0</v>
      </c>
      <c r="J265" s="336">
        <f t="shared" si="191"/>
        <v>0</v>
      </c>
      <c r="K265" s="336">
        <f t="shared" si="191"/>
        <v>0</v>
      </c>
      <c r="L265" s="336">
        <f t="shared" si="191"/>
        <v>0</v>
      </c>
      <c r="M265" s="336">
        <f t="shared" si="191"/>
        <v>0</v>
      </c>
      <c r="N265" s="336">
        <f t="shared" si="191"/>
        <v>0</v>
      </c>
      <c r="O265" s="336">
        <f t="shared" si="191"/>
        <v>0</v>
      </c>
      <c r="P265" s="336">
        <f t="shared" si="191"/>
        <v>0</v>
      </c>
      <c r="Q265" s="336">
        <f t="shared" si="191"/>
        <v>0</v>
      </c>
      <c r="R265" s="336">
        <f t="shared" si="191"/>
        <v>0</v>
      </c>
      <c r="S265" s="336">
        <f t="shared" si="191"/>
        <v>0</v>
      </c>
      <c r="T265" s="336">
        <f t="shared" si="191"/>
        <v>0</v>
      </c>
      <c r="U265" s="336">
        <f t="shared" si="191"/>
        <v>0</v>
      </c>
      <c r="V265" s="336">
        <f t="shared" si="191"/>
        <v>0</v>
      </c>
      <c r="W265" s="336">
        <f t="shared" si="191"/>
        <v>0</v>
      </c>
      <c r="X265" s="392"/>
      <c r="Y265" s="392"/>
      <c r="AB265" s="86" t="s">
        <v>39</v>
      </c>
      <c r="AC265" s="57">
        <v>150</v>
      </c>
      <c r="AD265" s="57">
        <v>150</v>
      </c>
      <c r="AE265" s="57">
        <v>0</v>
      </c>
      <c r="AF265" s="57">
        <v>0</v>
      </c>
      <c r="AG265" s="57">
        <v>0</v>
      </c>
      <c r="AH265" s="57">
        <v>0</v>
      </c>
      <c r="AI265" s="62">
        <v>0</v>
      </c>
      <c r="AJ265" s="62">
        <v>0</v>
      </c>
      <c r="AK265" s="28">
        <v>0</v>
      </c>
      <c r="AL265" s="62">
        <v>0</v>
      </c>
      <c r="AM265" s="62">
        <v>0</v>
      </c>
      <c r="AN265" s="62">
        <v>0</v>
      </c>
      <c r="AO265" s="62">
        <v>0</v>
      </c>
      <c r="AP265" s="62">
        <v>0</v>
      </c>
      <c r="AQ265" s="62">
        <v>0</v>
      </c>
      <c r="AR265" s="62">
        <v>0</v>
      </c>
      <c r="AS265" s="62">
        <v>0</v>
      </c>
      <c r="AT265" s="28">
        <v>0</v>
      </c>
      <c r="AU265" s="62">
        <v>0</v>
      </c>
      <c r="AV265" s="28">
        <v>0</v>
      </c>
    </row>
    <row r="266" spans="1:49" ht="15" customHeight="1" x14ac:dyDescent="0.3">
      <c r="A266" s="318"/>
      <c r="B266" s="69" t="s">
        <v>40</v>
      </c>
      <c r="C266" s="328"/>
      <c r="D266" s="406"/>
      <c r="E266" s="406"/>
      <c r="F266" s="409">
        <f>SUM(F263:F265)</f>
        <v>0.12</v>
      </c>
      <c r="G266" s="409">
        <f t="shared" ref="G266:W266" si="192">SUM(G263:G265)</f>
        <v>0</v>
      </c>
      <c r="H266" s="409">
        <f t="shared" si="192"/>
        <v>5.76</v>
      </c>
      <c r="I266" s="409">
        <f t="shared" si="192"/>
        <v>23.520000000000003</v>
      </c>
      <c r="J266" s="337">
        <f t="shared" si="192"/>
        <v>0</v>
      </c>
      <c r="K266" s="337">
        <f t="shared" si="192"/>
        <v>0</v>
      </c>
      <c r="L266" s="337">
        <f t="shared" si="192"/>
        <v>0.13200000000000001</v>
      </c>
      <c r="M266" s="337">
        <f t="shared" si="192"/>
        <v>0</v>
      </c>
      <c r="N266" s="337">
        <f t="shared" si="192"/>
        <v>1.2E-2</v>
      </c>
      <c r="O266" s="337">
        <f t="shared" si="192"/>
        <v>0.24</v>
      </c>
      <c r="P266" s="337">
        <f t="shared" si="192"/>
        <v>9.42</v>
      </c>
      <c r="Q266" s="337">
        <f t="shared" si="192"/>
        <v>2.04</v>
      </c>
      <c r="R266" s="337">
        <f t="shared" si="192"/>
        <v>1.6799999999999997</v>
      </c>
      <c r="S266" s="337">
        <f t="shared" si="192"/>
        <v>3.24</v>
      </c>
      <c r="T266" s="337">
        <f t="shared" si="192"/>
        <v>0.33600000000000002</v>
      </c>
      <c r="U266" s="337">
        <f t="shared" si="192"/>
        <v>0</v>
      </c>
      <c r="V266" s="337">
        <f t="shared" si="192"/>
        <v>0</v>
      </c>
      <c r="W266" s="337">
        <f t="shared" si="192"/>
        <v>0</v>
      </c>
      <c r="X266" s="392"/>
      <c r="Y266" s="392"/>
      <c r="AB266" s="87" t="s">
        <v>40</v>
      </c>
      <c r="AC266" s="59"/>
      <c r="AD266" s="60">
        <v>150</v>
      </c>
      <c r="AE266" s="61">
        <v>0.1</v>
      </c>
      <c r="AF266" s="60">
        <v>0</v>
      </c>
      <c r="AG266" s="61">
        <v>4.8</v>
      </c>
      <c r="AH266" s="61">
        <v>19.600000000000001</v>
      </c>
      <c r="AI266" s="66">
        <v>0</v>
      </c>
      <c r="AJ266" s="66">
        <v>0</v>
      </c>
      <c r="AK266" s="48">
        <v>0.11</v>
      </c>
      <c r="AL266" s="66">
        <v>0</v>
      </c>
      <c r="AM266" s="65">
        <v>0.01</v>
      </c>
      <c r="AN266" s="83">
        <v>0.3</v>
      </c>
      <c r="AO266" s="65">
        <v>7.85</v>
      </c>
      <c r="AP266" s="83">
        <v>1.7</v>
      </c>
      <c r="AQ266" s="83">
        <v>1.4</v>
      </c>
      <c r="AR266" s="83">
        <v>2.7</v>
      </c>
      <c r="AS266" s="65">
        <v>0.28000000000000003</v>
      </c>
      <c r="AT266" s="32">
        <v>0</v>
      </c>
      <c r="AU266" s="66">
        <v>0</v>
      </c>
      <c r="AV266" s="32">
        <v>0</v>
      </c>
    </row>
    <row r="267" spans="1:49" x14ac:dyDescent="0.3">
      <c r="A267" s="318" t="s">
        <v>93</v>
      </c>
      <c r="B267" s="199"/>
      <c r="C267" s="328">
        <v>5</v>
      </c>
      <c r="D267" s="406"/>
      <c r="E267" s="406"/>
      <c r="F267" s="406"/>
      <c r="G267" s="406"/>
      <c r="H267" s="406"/>
      <c r="I267" s="406"/>
      <c r="J267" s="199"/>
      <c r="K267" s="199"/>
      <c r="L267" s="199"/>
      <c r="M267" s="199"/>
      <c r="N267" s="199"/>
      <c r="O267" s="199"/>
      <c r="P267" s="199"/>
      <c r="Q267" s="199"/>
      <c r="R267" s="199"/>
      <c r="S267" s="199"/>
      <c r="T267" s="199"/>
      <c r="U267" s="199"/>
      <c r="V267" s="199"/>
      <c r="W267" s="199"/>
      <c r="X267" s="392" t="s">
        <v>94</v>
      </c>
      <c r="Y267" s="392">
        <v>3</v>
      </c>
      <c r="AA267" s="17" t="s">
        <v>93</v>
      </c>
      <c r="AB267" s="17"/>
      <c r="AW267" t="s">
        <v>94</v>
      </c>
    </row>
    <row r="268" spans="1:49" ht="15" customHeight="1" x14ac:dyDescent="0.3">
      <c r="A268" s="318"/>
      <c r="B268" s="334" t="s">
        <v>37</v>
      </c>
      <c r="C268" s="332"/>
      <c r="D268" s="406">
        <f>C$267*AC268/AD$269</f>
        <v>5</v>
      </c>
      <c r="E268" s="406">
        <f>C$267*AD268/AD$269</f>
        <v>5</v>
      </c>
      <c r="F268" s="409">
        <f>$C$267*AE$268/$AD$269</f>
        <v>0.05</v>
      </c>
      <c r="G268" s="409">
        <f t="shared" ref="G268:W268" si="193">$C$267*AF$268/$AD$269</f>
        <v>3.6</v>
      </c>
      <c r="H268" s="409">
        <f t="shared" si="193"/>
        <v>0.05</v>
      </c>
      <c r="I268" s="409">
        <f t="shared" si="193"/>
        <v>33.049999999999997</v>
      </c>
      <c r="J268" s="336">
        <f t="shared" si="193"/>
        <v>0</v>
      </c>
      <c r="K268" s="336">
        <f t="shared" si="193"/>
        <v>0.01</v>
      </c>
      <c r="L268" s="336">
        <f t="shared" si="193"/>
        <v>22.5</v>
      </c>
      <c r="M268" s="336">
        <f t="shared" si="193"/>
        <v>7.0000000000000007E-2</v>
      </c>
      <c r="N268" s="336">
        <f t="shared" si="193"/>
        <v>0</v>
      </c>
      <c r="O268" s="336">
        <f t="shared" si="193"/>
        <v>0.8</v>
      </c>
      <c r="P268" s="336">
        <f t="shared" si="193"/>
        <v>1.5</v>
      </c>
      <c r="Q268" s="336">
        <f t="shared" si="193"/>
        <v>1.2</v>
      </c>
      <c r="R268" s="336">
        <f t="shared" si="193"/>
        <v>0</v>
      </c>
      <c r="S268" s="336">
        <f t="shared" si="193"/>
        <v>1.5</v>
      </c>
      <c r="T268" s="336">
        <f t="shared" si="193"/>
        <v>0.01</v>
      </c>
      <c r="U268" s="336">
        <f t="shared" si="193"/>
        <v>0</v>
      </c>
      <c r="V268" s="336">
        <f t="shared" si="193"/>
        <v>0.05</v>
      </c>
      <c r="W268" s="336">
        <f t="shared" si="193"/>
        <v>0.1</v>
      </c>
      <c r="X268" s="392"/>
      <c r="Y268" s="392"/>
      <c r="AA268" s="17"/>
      <c r="AB268" s="70" t="s">
        <v>37</v>
      </c>
      <c r="AC268" s="58">
        <v>5</v>
      </c>
      <c r="AD268" s="57">
        <v>5</v>
      </c>
      <c r="AE268" s="71">
        <v>0.05</v>
      </c>
      <c r="AF268" s="56">
        <v>3.6</v>
      </c>
      <c r="AG268" s="71">
        <v>0.05</v>
      </c>
      <c r="AH268" s="71">
        <v>33.049999999999997</v>
      </c>
      <c r="AI268" s="57">
        <v>0</v>
      </c>
      <c r="AJ268" s="71">
        <v>0.01</v>
      </c>
      <c r="AK268" s="20">
        <v>22.5</v>
      </c>
      <c r="AL268" s="71">
        <v>7.0000000000000007E-2</v>
      </c>
      <c r="AM268" s="57">
        <v>0</v>
      </c>
      <c r="AN268" s="56">
        <v>0.8</v>
      </c>
      <c r="AO268" s="56">
        <v>1.5</v>
      </c>
      <c r="AP268" s="56">
        <v>1.2</v>
      </c>
      <c r="AQ268" s="57">
        <v>0</v>
      </c>
      <c r="AR268" s="56">
        <v>1.5</v>
      </c>
      <c r="AS268" s="71">
        <v>0.01</v>
      </c>
      <c r="AT268" s="19">
        <v>0</v>
      </c>
      <c r="AU268" s="71">
        <v>0.05</v>
      </c>
      <c r="AV268" s="20">
        <v>0.1</v>
      </c>
    </row>
    <row r="269" spans="1:49" x14ac:dyDescent="0.3">
      <c r="A269" s="318"/>
      <c r="B269" s="69" t="s">
        <v>40</v>
      </c>
      <c r="C269" s="96"/>
      <c r="D269" s="406"/>
      <c r="E269" s="406"/>
      <c r="F269" s="409">
        <f>SUM(F268)</f>
        <v>0.05</v>
      </c>
      <c r="G269" s="409">
        <f t="shared" ref="G269:W269" si="194">SUM(G268)</f>
        <v>3.6</v>
      </c>
      <c r="H269" s="409">
        <f t="shared" si="194"/>
        <v>0.05</v>
      </c>
      <c r="I269" s="409">
        <f t="shared" si="194"/>
        <v>33.049999999999997</v>
      </c>
      <c r="J269" s="337">
        <f t="shared" si="194"/>
        <v>0</v>
      </c>
      <c r="K269" s="337">
        <f t="shared" si="194"/>
        <v>0.01</v>
      </c>
      <c r="L269" s="337">
        <f t="shared" si="194"/>
        <v>22.5</v>
      </c>
      <c r="M269" s="337">
        <f t="shared" si="194"/>
        <v>7.0000000000000007E-2</v>
      </c>
      <c r="N269" s="337">
        <f t="shared" si="194"/>
        <v>0</v>
      </c>
      <c r="O269" s="337">
        <f t="shared" si="194"/>
        <v>0.8</v>
      </c>
      <c r="P269" s="337">
        <f t="shared" si="194"/>
        <v>1.5</v>
      </c>
      <c r="Q269" s="337">
        <f t="shared" si="194"/>
        <v>1.2</v>
      </c>
      <c r="R269" s="337">
        <f t="shared" si="194"/>
        <v>0</v>
      </c>
      <c r="S269" s="337">
        <f t="shared" si="194"/>
        <v>1.5</v>
      </c>
      <c r="T269" s="337">
        <f t="shared" si="194"/>
        <v>0.01</v>
      </c>
      <c r="U269" s="337">
        <f t="shared" si="194"/>
        <v>0</v>
      </c>
      <c r="V269" s="337">
        <f t="shared" si="194"/>
        <v>0.05</v>
      </c>
      <c r="W269" s="337">
        <f t="shared" si="194"/>
        <v>0.1</v>
      </c>
      <c r="X269" s="392"/>
      <c r="Y269" s="392"/>
      <c r="AB269" s="73" t="s">
        <v>40</v>
      </c>
      <c r="AC269" s="74"/>
      <c r="AD269" s="75">
        <v>5</v>
      </c>
      <c r="AE269" s="76">
        <v>0.05</v>
      </c>
      <c r="AF269" s="77">
        <v>3.6</v>
      </c>
      <c r="AG269" s="76">
        <v>0.05</v>
      </c>
      <c r="AH269" s="76">
        <v>33.049999999999997</v>
      </c>
      <c r="AI269" s="75">
        <v>0</v>
      </c>
      <c r="AJ269" s="76">
        <v>0.01</v>
      </c>
      <c r="AK269" s="78">
        <v>22.5</v>
      </c>
      <c r="AL269" s="76">
        <v>7.0000000000000007E-2</v>
      </c>
      <c r="AM269" s="75">
        <v>0</v>
      </c>
      <c r="AN269" s="77">
        <v>0.8</v>
      </c>
      <c r="AO269" s="77">
        <v>1.5</v>
      </c>
      <c r="AP269" s="77">
        <v>1.2</v>
      </c>
      <c r="AQ269" s="75">
        <v>0</v>
      </c>
      <c r="AR269" s="77">
        <v>1.5</v>
      </c>
      <c r="AS269" s="76">
        <v>0.01</v>
      </c>
      <c r="AT269" s="79">
        <v>0</v>
      </c>
      <c r="AU269" s="76">
        <v>0.05</v>
      </c>
      <c r="AV269" s="78">
        <v>0.1</v>
      </c>
    </row>
    <row r="270" spans="1:49" x14ac:dyDescent="0.3">
      <c r="A270" s="318"/>
      <c r="B270" s="96"/>
      <c r="C270" s="96"/>
      <c r="D270" s="406"/>
      <c r="E270" s="406"/>
      <c r="F270" s="406"/>
      <c r="G270" s="406"/>
      <c r="H270" s="406"/>
      <c r="I270" s="406"/>
      <c r="J270" s="199"/>
      <c r="K270" s="199"/>
      <c r="L270" s="199"/>
      <c r="M270" s="199"/>
      <c r="N270" s="199"/>
      <c r="O270" s="199"/>
      <c r="P270" s="199"/>
      <c r="Q270" s="199"/>
      <c r="R270" s="199"/>
      <c r="S270" s="199"/>
      <c r="T270" s="199"/>
      <c r="U270" s="199"/>
      <c r="V270" s="199"/>
      <c r="W270" s="199"/>
      <c r="X270" s="392"/>
      <c r="Y270" s="392"/>
      <c r="AB270" s="73"/>
      <c r="AC270" s="135"/>
      <c r="AD270" s="135"/>
      <c r="AE270" s="136"/>
      <c r="AF270" s="100"/>
      <c r="AG270" s="136"/>
      <c r="AH270" s="136"/>
      <c r="AI270" s="135"/>
      <c r="AJ270" s="136"/>
      <c r="AK270" s="137"/>
      <c r="AL270" s="136"/>
      <c r="AM270" s="135"/>
      <c r="AN270" s="100"/>
      <c r="AO270" s="100"/>
      <c r="AP270" s="100"/>
      <c r="AQ270" s="135"/>
      <c r="AR270" s="100"/>
      <c r="AS270" s="136"/>
      <c r="AT270" s="138"/>
      <c r="AU270" s="136"/>
      <c r="AV270" s="137"/>
    </row>
    <row r="271" spans="1:49" x14ac:dyDescent="0.3">
      <c r="A271" s="318" t="s">
        <v>95</v>
      </c>
      <c r="B271" s="199"/>
      <c r="C271" s="328">
        <v>40</v>
      </c>
      <c r="D271" s="406"/>
      <c r="E271" s="406"/>
      <c r="F271" s="406"/>
      <c r="G271" s="406"/>
      <c r="H271" s="406"/>
      <c r="I271" s="406"/>
      <c r="J271" s="199"/>
      <c r="K271" s="199"/>
      <c r="L271" s="199"/>
      <c r="M271" s="199"/>
      <c r="N271" s="199"/>
      <c r="O271" s="199"/>
      <c r="P271" s="199"/>
      <c r="Q271" s="199"/>
      <c r="R271" s="199"/>
      <c r="S271" s="199"/>
      <c r="T271" s="199"/>
      <c r="U271" s="199"/>
      <c r="V271" s="199"/>
      <c r="W271" s="199"/>
      <c r="X271" s="392" t="s">
        <v>96</v>
      </c>
      <c r="Y271" s="392">
        <v>4</v>
      </c>
      <c r="AA271" s="17" t="s">
        <v>95</v>
      </c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t="s">
        <v>96</v>
      </c>
    </row>
    <row r="272" spans="1:49" x14ac:dyDescent="0.3">
      <c r="A272" s="318"/>
      <c r="B272" s="199" t="s">
        <v>95</v>
      </c>
      <c r="C272" s="328"/>
      <c r="D272" s="406">
        <f>C271*AC272/AD273</f>
        <v>40</v>
      </c>
      <c r="E272" s="406">
        <f>C271*AD272/AD273</f>
        <v>40</v>
      </c>
      <c r="F272" s="406">
        <f>C271*AE272/AD273</f>
        <v>3</v>
      </c>
      <c r="G272" s="406">
        <f>C271*AF272/AD273</f>
        <v>0.4</v>
      </c>
      <c r="H272" s="406">
        <f>C271*AG272/AD273</f>
        <v>20</v>
      </c>
      <c r="I272" s="406">
        <f>C271*AH272/AD273</f>
        <v>96</v>
      </c>
      <c r="J272" s="199">
        <f>C271*AI272/AD273</f>
        <v>0</v>
      </c>
      <c r="K272" s="199">
        <f>C271*AJ272/AD273</f>
        <v>0</v>
      </c>
      <c r="L272" s="199">
        <f>C271*AK272/AD273</f>
        <v>0</v>
      </c>
      <c r="M272" s="199">
        <f>C271*AL272/AD273</f>
        <v>0</v>
      </c>
      <c r="N272" s="199">
        <f>C271*AM272/AD273</f>
        <v>0</v>
      </c>
      <c r="O272" s="199">
        <f>C271*AN272/AD273</f>
        <v>0</v>
      </c>
      <c r="P272" s="199">
        <f>C271*AO272/AD273</f>
        <v>0</v>
      </c>
      <c r="Q272" s="199">
        <f>C271*AP272/AD273</f>
        <v>0</v>
      </c>
      <c r="R272" s="199">
        <f>C271*AQ272/AD273</f>
        <v>0</v>
      </c>
      <c r="S272" s="199">
        <f>C271*AR272/AD273</f>
        <v>0</v>
      </c>
      <c r="T272" s="199">
        <f>C271*AS272/AD273</f>
        <v>0</v>
      </c>
      <c r="U272" s="199">
        <f>C271*AT272/AD273</f>
        <v>0</v>
      </c>
      <c r="V272" s="199">
        <f>C271*AU272/AD273</f>
        <v>0</v>
      </c>
      <c r="W272" s="199">
        <f>C271*AV272/AD273</f>
        <v>0</v>
      </c>
      <c r="X272" s="392"/>
      <c r="Y272" s="392"/>
      <c r="AA272" s="17"/>
      <c r="AB272" s="17" t="s">
        <v>95</v>
      </c>
      <c r="AC272" s="17">
        <v>100</v>
      </c>
      <c r="AD272" s="17">
        <v>100</v>
      </c>
      <c r="AE272" s="17">
        <v>7.5</v>
      </c>
      <c r="AF272" s="17">
        <v>1</v>
      </c>
      <c r="AG272" s="17">
        <v>50</v>
      </c>
      <c r="AH272" s="17">
        <v>240</v>
      </c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</row>
    <row r="273" spans="1:49" x14ac:dyDescent="0.3">
      <c r="A273" s="318"/>
      <c r="B273" s="69" t="s">
        <v>40</v>
      </c>
      <c r="C273" s="96"/>
      <c r="D273" s="406"/>
      <c r="E273" s="406"/>
      <c r="F273" s="406">
        <f>SUM(F272)</f>
        <v>3</v>
      </c>
      <c r="G273" s="406">
        <f t="shared" ref="G273:W273" si="195">SUM(G272)</f>
        <v>0.4</v>
      </c>
      <c r="H273" s="406">
        <f t="shared" si="195"/>
        <v>20</v>
      </c>
      <c r="I273" s="406">
        <f t="shared" si="195"/>
        <v>96</v>
      </c>
      <c r="J273" s="199">
        <f t="shared" si="195"/>
        <v>0</v>
      </c>
      <c r="K273" s="199">
        <f t="shared" si="195"/>
        <v>0</v>
      </c>
      <c r="L273" s="199">
        <f t="shared" si="195"/>
        <v>0</v>
      </c>
      <c r="M273" s="199">
        <f t="shared" si="195"/>
        <v>0</v>
      </c>
      <c r="N273" s="199">
        <f t="shared" si="195"/>
        <v>0</v>
      </c>
      <c r="O273" s="199">
        <f t="shared" si="195"/>
        <v>0</v>
      </c>
      <c r="P273" s="199">
        <f t="shared" si="195"/>
        <v>0</v>
      </c>
      <c r="Q273" s="199">
        <f t="shared" si="195"/>
        <v>0</v>
      </c>
      <c r="R273" s="199">
        <f t="shared" si="195"/>
        <v>0</v>
      </c>
      <c r="S273" s="199">
        <f t="shared" si="195"/>
        <v>0</v>
      </c>
      <c r="T273" s="199">
        <f t="shared" si="195"/>
        <v>0</v>
      </c>
      <c r="U273" s="199">
        <f t="shared" si="195"/>
        <v>0</v>
      </c>
      <c r="V273" s="199">
        <f t="shared" si="195"/>
        <v>0</v>
      </c>
      <c r="W273" s="199">
        <f t="shared" si="195"/>
        <v>0</v>
      </c>
      <c r="X273" s="392"/>
      <c r="Y273" s="392"/>
      <c r="AA273" s="17"/>
      <c r="AB273" s="69" t="s">
        <v>40</v>
      </c>
      <c r="AC273" s="17"/>
      <c r="AD273" s="17">
        <v>100</v>
      </c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</row>
    <row r="274" spans="1:49" ht="18" x14ac:dyDescent="0.35">
      <c r="A274" s="319" t="s">
        <v>115</v>
      </c>
      <c r="B274" s="207"/>
      <c r="C274" s="338">
        <f>SUM(C253:C273)</f>
        <v>425</v>
      </c>
      <c r="D274" s="410">
        <f t="shared" ref="D274:E274" si="196">SUM(D253:D273)</f>
        <v>439.20000000000005</v>
      </c>
      <c r="E274" s="410">
        <f t="shared" si="196"/>
        <v>439.20000000000005</v>
      </c>
      <c r="F274" s="412">
        <f>SUM(F261+F266+F269+F273)</f>
        <v>8.17</v>
      </c>
      <c r="G274" s="412">
        <f t="shared" ref="G274:W274" si="197">SUM(G261+G266+G269+G273)</f>
        <v>9.8333333333333339</v>
      </c>
      <c r="H274" s="412">
        <f t="shared" si="197"/>
        <v>49.81</v>
      </c>
      <c r="I274" s="412">
        <f t="shared" si="197"/>
        <v>321.57</v>
      </c>
      <c r="J274" s="340">
        <f t="shared" si="197"/>
        <v>8.3333333333333343E-2</v>
      </c>
      <c r="K274" s="340">
        <f t="shared" si="197"/>
        <v>0.12666666666666668</v>
      </c>
      <c r="L274" s="340">
        <f t="shared" si="197"/>
        <v>49.798666666666662</v>
      </c>
      <c r="M274" s="340">
        <f t="shared" si="197"/>
        <v>0.13666666666666666</v>
      </c>
      <c r="N274" s="340">
        <f t="shared" si="197"/>
        <v>0.54533333333333334</v>
      </c>
      <c r="O274" s="340">
        <f t="shared" si="197"/>
        <v>337.04</v>
      </c>
      <c r="P274" s="340">
        <f t="shared" si="197"/>
        <v>168.08666666666664</v>
      </c>
      <c r="Q274" s="340">
        <f t="shared" si="197"/>
        <v>119.40666666666668</v>
      </c>
      <c r="R274" s="340">
        <f t="shared" si="197"/>
        <v>28.846666666666668</v>
      </c>
      <c r="S274" s="340">
        <f t="shared" si="197"/>
        <v>128.40666666666667</v>
      </c>
      <c r="T274" s="340">
        <f t="shared" si="197"/>
        <v>0.8793333333333333</v>
      </c>
      <c r="U274" s="340">
        <f t="shared" si="197"/>
        <v>49.833333333333329</v>
      </c>
      <c r="V274" s="340">
        <f t="shared" si="197"/>
        <v>4.1666666666666661</v>
      </c>
      <c r="W274" s="340">
        <f t="shared" si="197"/>
        <v>30.933333333333334</v>
      </c>
      <c r="X274" s="394"/>
      <c r="Y274" s="394"/>
    </row>
    <row r="275" spans="1:49" x14ac:dyDescent="0.3">
      <c r="A275" s="319" t="s">
        <v>111</v>
      </c>
      <c r="B275" s="96"/>
      <c r="C275" s="96">
        <v>200</v>
      </c>
      <c r="D275" s="406"/>
      <c r="E275" s="406"/>
      <c r="F275" s="406"/>
      <c r="G275" s="406"/>
      <c r="H275" s="406"/>
      <c r="I275" s="406"/>
      <c r="J275" s="199"/>
      <c r="K275" s="199"/>
      <c r="L275" s="199"/>
      <c r="M275" s="199"/>
      <c r="N275" s="199"/>
      <c r="O275" s="199"/>
      <c r="P275" s="199"/>
      <c r="Q275" s="199"/>
      <c r="R275" s="199"/>
      <c r="S275" s="199"/>
      <c r="T275" s="199"/>
      <c r="U275" s="199"/>
      <c r="V275" s="199"/>
      <c r="W275" s="199"/>
      <c r="X275" s="392"/>
      <c r="Y275" s="392"/>
      <c r="AA275" s="17"/>
      <c r="AB275" s="96"/>
      <c r="AC275" s="96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t="s">
        <v>96</v>
      </c>
    </row>
    <row r="276" spans="1:49" s="201" customFormat="1" x14ac:dyDescent="0.3">
      <c r="A276" s="318"/>
      <c r="B276" s="96" t="s">
        <v>180</v>
      </c>
      <c r="C276" s="96"/>
      <c r="D276" s="406">
        <f>C275*AC276/AD277</f>
        <v>200</v>
      </c>
      <c r="E276" s="406">
        <f>C275*AD276/AD277</f>
        <v>200</v>
      </c>
      <c r="F276" s="406">
        <f>C275*AE276/AD277</f>
        <v>0</v>
      </c>
      <c r="G276" s="406">
        <f>C275*AF276/AD277</f>
        <v>0</v>
      </c>
      <c r="H276" s="406">
        <f>C275*AG276/AD277</f>
        <v>22.4</v>
      </c>
      <c r="I276" s="406">
        <f>C275*AH276/AD277</f>
        <v>90</v>
      </c>
      <c r="J276" s="199">
        <f>C275*AI276/AD277</f>
        <v>0</v>
      </c>
      <c r="K276" s="199">
        <f>C275*AJ276/AD277</f>
        <v>0</v>
      </c>
      <c r="L276" s="199">
        <f>C275*AK276/AD277</f>
        <v>0</v>
      </c>
      <c r="M276" s="199">
        <f>C275*AL276/AD277</f>
        <v>0</v>
      </c>
      <c r="N276" s="199">
        <f>C275*AM276/AD277</f>
        <v>0</v>
      </c>
      <c r="O276" s="199">
        <f>C275*AN276/AD277</f>
        <v>0</v>
      </c>
      <c r="P276" s="199">
        <f>C275*AO276/AD277</f>
        <v>0</v>
      </c>
      <c r="Q276" s="199">
        <f>C275*AP276/AD277</f>
        <v>0</v>
      </c>
      <c r="R276" s="199">
        <f>C275*AQ276/AD277</f>
        <v>0</v>
      </c>
      <c r="S276" s="199">
        <f>C275*AR276/AD277</f>
        <v>0</v>
      </c>
      <c r="T276" s="199">
        <f>C275*AS276/AD277</f>
        <v>0</v>
      </c>
      <c r="U276" s="199">
        <f>C275*AT276/AD277</f>
        <v>0</v>
      </c>
      <c r="V276" s="199">
        <f>C275*AU276/AD277</f>
        <v>0</v>
      </c>
      <c r="W276" s="199">
        <f>C275*AV276/AD277</f>
        <v>0</v>
      </c>
      <c r="X276" s="392" t="s">
        <v>114</v>
      </c>
      <c r="Y276" s="392">
        <v>5</v>
      </c>
      <c r="AA276" s="199"/>
      <c r="AB276" s="200" t="s">
        <v>135</v>
      </c>
      <c r="AC276" s="200">
        <v>100</v>
      </c>
      <c r="AD276" s="199">
        <v>100</v>
      </c>
      <c r="AE276" s="202"/>
      <c r="AF276" s="203"/>
      <c r="AG276" s="203">
        <v>11.2</v>
      </c>
      <c r="AH276" s="204">
        <v>45</v>
      </c>
      <c r="AI276" s="205"/>
      <c r="AJ276" s="205"/>
      <c r="AK276" s="205"/>
      <c r="AL276" s="205"/>
      <c r="AM276" s="205"/>
      <c r="AN276" s="205"/>
      <c r="AO276" s="199"/>
      <c r="AP276" s="199"/>
      <c r="AQ276" s="199"/>
      <c r="AR276" s="199"/>
      <c r="AS276" s="199"/>
      <c r="AT276" s="199"/>
      <c r="AU276" s="199"/>
      <c r="AV276" s="199"/>
    </row>
    <row r="277" spans="1:49" s="201" customFormat="1" x14ac:dyDescent="0.3">
      <c r="A277" s="318"/>
      <c r="B277" s="96"/>
      <c r="C277" s="96">
        <v>23</v>
      </c>
      <c r="D277" s="406"/>
      <c r="E277" s="406"/>
      <c r="F277" s="406"/>
      <c r="G277" s="406"/>
      <c r="H277" s="406"/>
      <c r="I277" s="406"/>
      <c r="J277" s="199"/>
      <c r="K277" s="199"/>
      <c r="L277" s="199"/>
      <c r="M277" s="199"/>
      <c r="N277" s="199"/>
      <c r="O277" s="199"/>
      <c r="P277" s="199"/>
      <c r="Q277" s="199"/>
      <c r="R277" s="199"/>
      <c r="S277" s="199"/>
      <c r="T277" s="199"/>
      <c r="U277" s="199"/>
      <c r="V277" s="199"/>
      <c r="W277" s="199"/>
      <c r="X277" s="392"/>
      <c r="Y277" s="392"/>
      <c r="AA277" s="199"/>
      <c r="AB277" s="156" t="s">
        <v>40</v>
      </c>
      <c r="AC277" s="200"/>
      <c r="AD277" s="199">
        <v>100</v>
      </c>
      <c r="AE277" s="199"/>
      <c r="AF277" s="199"/>
      <c r="AG277" s="199"/>
      <c r="AH277" s="199"/>
      <c r="AI277" s="199"/>
      <c r="AJ277" s="199"/>
      <c r="AK277" s="199"/>
      <c r="AL277" s="199"/>
      <c r="AM277" s="199"/>
      <c r="AN277" s="199"/>
      <c r="AO277" s="199"/>
      <c r="AP277" s="199"/>
      <c r="AQ277" s="199"/>
      <c r="AR277" s="199"/>
      <c r="AS277" s="199"/>
      <c r="AT277" s="199"/>
      <c r="AU277" s="199"/>
      <c r="AV277" s="199"/>
      <c r="AW277" s="201" t="s">
        <v>114</v>
      </c>
    </row>
    <row r="278" spans="1:49" s="201" customFormat="1" x14ac:dyDescent="0.3">
      <c r="A278" s="318"/>
      <c r="B278" s="96" t="s">
        <v>181</v>
      </c>
      <c r="C278" s="96"/>
      <c r="D278" s="406">
        <f>C277*AC278/AD279</f>
        <v>23</v>
      </c>
      <c r="E278" s="406">
        <f>C277*AD278/AD279</f>
        <v>23</v>
      </c>
      <c r="F278" s="406">
        <f>C277*AE278/AD279</f>
        <v>1.1499999999999999</v>
      </c>
      <c r="G278" s="406">
        <f>C277*AF278/AD279</f>
        <v>7.13</v>
      </c>
      <c r="H278" s="406">
        <f>C277*AG278/AD279</f>
        <v>13.8</v>
      </c>
      <c r="I278" s="406">
        <f>C277*AH278/AD279</f>
        <v>124.2</v>
      </c>
      <c r="J278" s="199">
        <f>C277*AI278/AD279</f>
        <v>0</v>
      </c>
      <c r="K278" s="199">
        <f>C277*AJ278/AD279</f>
        <v>0</v>
      </c>
      <c r="L278" s="199">
        <f>C277*AK278/AD279</f>
        <v>0</v>
      </c>
      <c r="M278" s="199">
        <f>C277*AL278/AD279</f>
        <v>0</v>
      </c>
      <c r="N278" s="199">
        <f>C277*AM278/AD279</f>
        <v>0</v>
      </c>
      <c r="O278" s="199">
        <f>C277*AN278/AD279</f>
        <v>0</v>
      </c>
      <c r="P278" s="199">
        <f>C277*AO278/AD279</f>
        <v>0</v>
      </c>
      <c r="Q278" s="199">
        <f>C277*AP278/AD279</f>
        <v>0</v>
      </c>
      <c r="R278" s="199">
        <f>C277*AQ278/AD279</f>
        <v>0</v>
      </c>
      <c r="S278" s="199">
        <f>C277*AR278/AD279</f>
        <v>0</v>
      </c>
      <c r="T278" s="199">
        <f>C277*AS278/AD279</f>
        <v>0</v>
      </c>
      <c r="U278" s="199">
        <f>C277*AT278/AD279</f>
        <v>0</v>
      </c>
      <c r="V278" s="199">
        <f>C277*AU278/AD279</f>
        <v>0</v>
      </c>
      <c r="W278" s="199">
        <f>C277*AV278/AD279</f>
        <v>0</v>
      </c>
      <c r="X278" s="392" t="s">
        <v>114</v>
      </c>
      <c r="Y278" s="392">
        <v>30</v>
      </c>
      <c r="AA278" s="199"/>
      <c r="AB278" s="200" t="s">
        <v>181</v>
      </c>
      <c r="AC278" s="200">
        <v>100</v>
      </c>
      <c r="AD278" s="199">
        <v>100</v>
      </c>
      <c r="AE278" s="205">
        <v>5</v>
      </c>
      <c r="AF278" s="206">
        <v>31</v>
      </c>
      <c r="AG278" s="205">
        <v>60</v>
      </c>
      <c r="AH278" s="205">
        <v>540</v>
      </c>
      <c r="AI278" s="199"/>
      <c r="AJ278" s="199"/>
      <c r="AK278" s="199"/>
      <c r="AL278" s="199"/>
      <c r="AM278" s="199"/>
      <c r="AN278" s="199"/>
      <c r="AO278" s="199"/>
      <c r="AP278" s="199"/>
      <c r="AQ278" s="199"/>
      <c r="AR278" s="199"/>
      <c r="AS278" s="199"/>
      <c r="AT278" s="199"/>
      <c r="AU278" s="199"/>
      <c r="AV278" s="199"/>
    </row>
    <row r="279" spans="1:49" s="201" customFormat="1" ht="18" x14ac:dyDescent="0.35">
      <c r="A279" s="319" t="s">
        <v>152</v>
      </c>
      <c r="B279" s="199"/>
      <c r="C279" s="216">
        <f>SUM(C275:C278)</f>
        <v>223</v>
      </c>
      <c r="D279" s="408">
        <f t="shared" ref="D279:E279" si="198">SUM(D275:D278)</f>
        <v>223</v>
      </c>
      <c r="E279" s="408">
        <f t="shared" si="198"/>
        <v>223</v>
      </c>
      <c r="F279" s="415">
        <f>SUM(F276:F278)</f>
        <v>1.1499999999999999</v>
      </c>
      <c r="G279" s="415">
        <f t="shared" ref="G279:W279" si="199">SUM(G276:G278)</f>
        <v>7.13</v>
      </c>
      <c r="H279" s="415">
        <f t="shared" si="199"/>
        <v>36.200000000000003</v>
      </c>
      <c r="I279" s="415">
        <f t="shared" si="199"/>
        <v>214.2</v>
      </c>
      <c r="J279" s="207">
        <f t="shared" si="199"/>
        <v>0</v>
      </c>
      <c r="K279" s="207">
        <f t="shared" si="199"/>
        <v>0</v>
      </c>
      <c r="L279" s="207">
        <f t="shared" si="199"/>
        <v>0</v>
      </c>
      <c r="M279" s="207">
        <f t="shared" si="199"/>
        <v>0</v>
      </c>
      <c r="N279" s="207">
        <f t="shared" si="199"/>
        <v>0</v>
      </c>
      <c r="O279" s="207">
        <f t="shared" si="199"/>
        <v>0</v>
      </c>
      <c r="P279" s="207">
        <f t="shared" si="199"/>
        <v>0</v>
      </c>
      <c r="Q279" s="207">
        <f t="shared" si="199"/>
        <v>0</v>
      </c>
      <c r="R279" s="207">
        <f t="shared" si="199"/>
        <v>0</v>
      </c>
      <c r="S279" s="207">
        <f t="shared" si="199"/>
        <v>0</v>
      </c>
      <c r="T279" s="207">
        <f t="shared" si="199"/>
        <v>0</v>
      </c>
      <c r="U279" s="207">
        <f t="shared" si="199"/>
        <v>0</v>
      </c>
      <c r="V279" s="207">
        <f t="shared" si="199"/>
        <v>0</v>
      </c>
      <c r="W279" s="207">
        <f t="shared" si="199"/>
        <v>0</v>
      </c>
      <c r="X279" s="392"/>
      <c r="Y279" s="392"/>
      <c r="AA279" s="199"/>
      <c r="AB279" s="200"/>
      <c r="AC279" s="200"/>
      <c r="AD279" s="199">
        <v>100</v>
      </c>
      <c r="AE279" s="205">
        <f>SUM(AE278)</f>
        <v>5</v>
      </c>
      <c r="AF279" s="205">
        <f t="shared" ref="AF279:AV279" si="200">SUM(AF278)</f>
        <v>31</v>
      </c>
      <c r="AG279" s="205">
        <f t="shared" si="200"/>
        <v>60</v>
      </c>
      <c r="AH279" s="205">
        <f t="shared" si="200"/>
        <v>540</v>
      </c>
      <c r="AI279" s="205">
        <f t="shared" si="200"/>
        <v>0</v>
      </c>
      <c r="AJ279" s="205">
        <f t="shared" si="200"/>
        <v>0</v>
      </c>
      <c r="AK279" s="205">
        <f t="shared" si="200"/>
        <v>0</v>
      </c>
      <c r="AL279" s="205">
        <f t="shared" si="200"/>
        <v>0</v>
      </c>
      <c r="AM279" s="205">
        <f t="shared" si="200"/>
        <v>0</v>
      </c>
      <c r="AN279" s="205">
        <f t="shared" si="200"/>
        <v>0</v>
      </c>
      <c r="AO279" s="205">
        <f t="shared" si="200"/>
        <v>0</v>
      </c>
      <c r="AP279" s="205">
        <f t="shared" si="200"/>
        <v>0</v>
      </c>
      <c r="AQ279" s="205">
        <f t="shared" si="200"/>
        <v>0</v>
      </c>
      <c r="AR279" s="205">
        <f t="shared" si="200"/>
        <v>0</v>
      </c>
      <c r="AS279" s="205">
        <f t="shared" si="200"/>
        <v>0</v>
      </c>
      <c r="AT279" s="205">
        <f t="shared" si="200"/>
        <v>0</v>
      </c>
      <c r="AU279" s="205">
        <f t="shared" si="200"/>
        <v>0</v>
      </c>
      <c r="AV279" s="205">
        <f t="shared" si="200"/>
        <v>0</v>
      </c>
    </row>
    <row r="280" spans="1:49" x14ac:dyDescent="0.3">
      <c r="A280" s="319" t="s">
        <v>134</v>
      </c>
      <c r="B280" s="199"/>
      <c r="C280" s="328"/>
      <c r="D280" s="406"/>
      <c r="E280" s="406"/>
      <c r="F280" s="406"/>
      <c r="G280" s="406"/>
      <c r="H280" s="406"/>
      <c r="I280" s="406"/>
      <c r="J280" s="199"/>
      <c r="K280" s="199"/>
      <c r="L280" s="199"/>
      <c r="M280" s="199"/>
      <c r="N280" s="199"/>
      <c r="O280" s="199"/>
      <c r="P280" s="199"/>
      <c r="Q280" s="199"/>
      <c r="R280" s="199"/>
      <c r="S280" s="199"/>
      <c r="T280" s="199"/>
      <c r="U280" s="199"/>
      <c r="V280" s="199"/>
      <c r="W280" s="199"/>
      <c r="X280" s="392"/>
      <c r="Y280" s="392"/>
    </row>
    <row r="281" spans="1:49" x14ac:dyDescent="0.3">
      <c r="A281" s="318" t="s">
        <v>159</v>
      </c>
      <c r="B281" s="199"/>
      <c r="C281" s="328">
        <v>200</v>
      </c>
      <c r="D281" s="406"/>
      <c r="E281" s="406"/>
      <c r="F281" s="406"/>
      <c r="G281" s="406"/>
      <c r="H281" s="406"/>
      <c r="I281" s="406"/>
      <c r="J281" s="199"/>
      <c r="K281" s="199"/>
      <c r="L281" s="199"/>
      <c r="M281" s="199"/>
      <c r="N281" s="199"/>
      <c r="O281" s="199"/>
      <c r="P281" s="199"/>
      <c r="Q281" s="199"/>
      <c r="R281" s="199"/>
      <c r="S281" s="199"/>
      <c r="T281" s="199"/>
      <c r="U281" s="199"/>
      <c r="V281" s="199"/>
      <c r="W281" s="199"/>
      <c r="X281" s="392" t="s">
        <v>160</v>
      </c>
      <c r="Y281" s="392">
        <v>31</v>
      </c>
      <c r="AA281" t="s">
        <v>159</v>
      </c>
      <c r="AW281" t="s">
        <v>160</v>
      </c>
    </row>
    <row r="282" spans="1:49" ht="15" customHeight="1" x14ac:dyDescent="0.3">
      <c r="A282" s="318"/>
      <c r="B282" s="334" t="s">
        <v>59</v>
      </c>
      <c r="C282" s="328"/>
      <c r="D282" s="406">
        <f>C$281*AC282/AD$293</f>
        <v>2</v>
      </c>
      <c r="E282" s="406">
        <f>C$281*AD282/AD$293</f>
        <v>2</v>
      </c>
      <c r="F282" s="409">
        <f>$C$281*AE$282/$AD$293</f>
        <v>0.2</v>
      </c>
      <c r="G282" s="409">
        <f t="shared" ref="G282:W282" si="201">$C$281*AF$282/$AD$293</f>
        <v>0.02</v>
      </c>
      <c r="H282" s="409">
        <f t="shared" si="201"/>
        <v>1.28</v>
      </c>
      <c r="I282" s="409">
        <f t="shared" si="201"/>
        <v>6.1</v>
      </c>
      <c r="J282" s="336">
        <f t="shared" si="201"/>
        <v>2E-3</v>
      </c>
      <c r="K282" s="336">
        <f t="shared" si="201"/>
        <v>0</v>
      </c>
      <c r="L282" s="336">
        <f t="shared" si="201"/>
        <v>0</v>
      </c>
      <c r="M282" s="336">
        <f t="shared" si="201"/>
        <v>0</v>
      </c>
      <c r="N282" s="336">
        <f t="shared" si="201"/>
        <v>0</v>
      </c>
      <c r="O282" s="336">
        <f t="shared" si="201"/>
        <v>4.5999999999999999E-2</v>
      </c>
      <c r="P282" s="336">
        <f t="shared" si="201"/>
        <v>2.02</v>
      </c>
      <c r="Q282" s="336">
        <f t="shared" si="201"/>
        <v>0.32</v>
      </c>
      <c r="R282" s="336">
        <f t="shared" si="201"/>
        <v>0.28000000000000003</v>
      </c>
      <c r="S282" s="336">
        <f t="shared" si="201"/>
        <v>1.5</v>
      </c>
      <c r="T282" s="336">
        <f t="shared" si="201"/>
        <v>0.02</v>
      </c>
      <c r="U282" s="336">
        <f t="shared" si="201"/>
        <v>0.04</v>
      </c>
      <c r="V282" s="336">
        <f t="shared" si="201"/>
        <v>0.106</v>
      </c>
      <c r="W282" s="336">
        <f t="shared" si="201"/>
        <v>0.44000000000000006</v>
      </c>
      <c r="X282" s="392"/>
      <c r="Y282" s="392"/>
      <c r="AB282" s="86" t="s">
        <v>59</v>
      </c>
      <c r="AC282" s="57">
        <v>10</v>
      </c>
      <c r="AD282" s="57">
        <v>10</v>
      </c>
      <c r="AE282" s="57">
        <v>1</v>
      </c>
      <c r="AF282" s="56">
        <v>0.1</v>
      </c>
      <c r="AG282" s="56">
        <v>6.4</v>
      </c>
      <c r="AH282" s="56">
        <v>30.5</v>
      </c>
      <c r="AI282" s="64">
        <v>0.01</v>
      </c>
      <c r="AJ282" s="62">
        <v>0</v>
      </c>
      <c r="AK282" s="28">
        <v>0</v>
      </c>
      <c r="AL282" s="62">
        <v>0</v>
      </c>
      <c r="AM282" s="62">
        <v>0</v>
      </c>
      <c r="AN282" s="64">
        <v>0.23</v>
      </c>
      <c r="AO282" s="63">
        <v>10.1</v>
      </c>
      <c r="AP282" s="63">
        <v>1.6</v>
      </c>
      <c r="AQ282" s="63">
        <v>1.4</v>
      </c>
      <c r="AR282" s="63">
        <v>7.5</v>
      </c>
      <c r="AS282" s="63">
        <v>0.1</v>
      </c>
      <c r="AT282" s="30">
        <v>0.2</v>
      </c>
      <c r="AU282" s="64">
        <v>0.53</v>
      </c>
      <c r="AV282" s="30">
        <v>2.2000000000000002</v>
      </c>
    </row>
    <row r="283" spans="1:49" ht="15" customHeight="1" x14ac:dyDescent="0.3">
      <c r="A283" s="318"/>
      <c r="B283" s="334" t="s">
        <v>53</v>
      </c>
      <c r="C283" s="328"/>
      <c r="D283" s="406">
        <f t="shared" ref="D283:D292" si="202">C$281*AC283/AD$293</f>
        <v>1.2</v>
      </c>
      <c r="E283" s="406">
        <f t="shared" ref="E283:E292" si="203">C$281*AD283/AD$293</f>
        <v>1.2</v>
      </c>
      <c r="F283" s="409">
        <f>$C$281*AE$283/$AD$293</f>
        <v>0.04</v>
      </c>
      <c r="G283" s="409">
        <f t="shared" ref="G283:W283" si="204">$C$281*AF$283/$AD$293</f>
        <v>0</v>
      </c>
      <c r="H283" s="409">
        <f t="shared" si="204"/>
        <v>0.12</v>
      </c>
      <c r="I283" s="409">
        <f t="shared" si="204"/>
        <v>0.68</v>
      </c>
      <c r="J283" s="336">
        <f t="shared" si="204"/>
        <v>0</v>
      </c>
      <c r="K283" s="336">
        <f t="shared" si="204"/>
        <v>0</v>
      </c>
      <c r="L283" s="336">
        <f t="shared" si="204"/>
        <v>1.44</v>
      </c>
      <c r="M283" s="336">
        <f t="shared" si="204"/>
        <v>0</v>
      </c>
      <c r="N283" s="336">
        <f t="shared" si="204"/>
        <v>0.124</v>
      </c>
      <c r="O283" s="336">
        <f t="shared" si="204"/>
        <v>9.1999999999999998E-2</v>
      </c>
      <c r="P283" s="336">
        <f t="shared" si="204"/>
        <v>6.68</v>
      </c>
      <c r="Q283" s="336">
        <f t="shared" si="204"/>
        <v>0.22000000000000003</v>
      </c>
      <c r="R283" s="336">
        <f t="shared" si="204"/>
        <v>0.48</v>
      </c>
      <c r="S283" s="336">
        <f t="shared" si="204"/>
        <v>0.74</v>
      </c>
      <c r="T283" s="336">
        <f t="shared" si="204"/>
        <v>0.02</v>
      </c>
      <c r="U283" s="336">
        <f t="shared" si="204"/>
        <v>0</v>
      </c>
      <c r="V283" s="336">
        <f t="shared" si="204"/>
        <v>8.0000000000000002E-3</v>
      </c>
      <c r="W283" s="336">
        <f t="shared" si="204"/>
        <v>0</v>
      </c>
      <c r="X283" s="392"/>
      <c r="Y283" s="392"/>
      <c r="AB283" s="86" t="s">
        <v>53</v>
      </c>
      <c r="AC283" s="57">
        <v>6</v>
      </c>
      <c r="AD283" s="57">
        <v>6</v>
      </c>
      <c r="AE283" s="56">
        <v>0.2</v>
      </c>
      <c r="AF283" s="57">
        <v>0</v>
      </c>
      <c r="AG283" s="56">
        <v>0.6</v>
      </c>
      <c r="AH283" s="56">
        <v>3.4</v>
      </c>
      <c r="AI283" s="62">
        <v>0</v>
      </c>
      <c r="AJ283" s="62">
        <v>0</v>
      </c>
      <c r="AK283" s="40">
        <v>7.2</v>
      </c>
      <c r="AL283" s="62">
        <v>0</v>
      </c>
      <c r="AM283" s="64">
        <v>0.62</v>
      </c>
      <c r="AN283" s="64">
        <v>0.46</v>
      </c>
      <c r="AO283" s="63">
        <v>33.4</v>
      </c>
      <c r="AP283" s="63">
        <v>1.1000000000000001</v>
      </c>
      <c r="AQ283" s="63">
        <v>2.4</v>
      </c>
      <c r="AR283" s="63">
        <v>3.7</v>
      </c>
      <c r="AS283" s="63">
        <v>0.1</v>
      </c>
      <c r="AT283" s="28">
        <v>0</v>
      </c>
      <c r="AU283" s="64">
        <v>0.04</v>
      </c>
      <c r="AV283" s="28">
        <v>0</v>
      </c>
    </row>
    <row r="284" spans="1:49" ht="15" customHeight="1" x14ac:dyDescent="0.3">
      <c r="A284" s="318"/>
      <c r="B284" s="334" t="s">
        <v>47</v>
      </c>
      <c r="C284" s="328"/>
      <c r="D284" s="406">
        <f t="shared" si="202"/>
        <v>100</v>
      </c>
      <c r="E284" s="406">
        <f t="shared" si="203"/>
        <v>75</v>
      </c>
      <c r="F284" s="409">
        <f>$C$281*AE$284/$AD$293</f>
        <v>0.94</v>
      </c>
      <c r="G284" s="409">
        <f t="shared" ref="G284:W284" si="205">$C$281*AF$284/$AD$293</f>
        <v>0.04</v>
      </c>
      <c r="H284" s="409">
        <f t="shared" si="205"/>
        <v>2.4</v>
      </c>
      <c r="I284" s="409">
        <f t="shared" si="205"/>
        <v>13.819999999999999</v>
      </c>
      <c r="J284" s="336">
        <f t="shared" si="205"/>
        <v>1.2E-2</v>
      </c>
      <c r="K284" s="336">
        <f t="shared" si="205"/>
        <v>1.7999999999999999E-2</v>
      </c>
      <c r="L284" s="336">
        <f t="shared" si="205"/>
        <v>1.008</v>
      </c>
      <c r="M284" s="336">
        <f t="shared" si="205"/>
        <v>0</v>
      </c>
      <c r="N284" s="336">
        <f t="shared" si="205"/>
        <v>10.08</v>
      </c>
      <c r="O284" s="336">
        <f t="shared" si="205"/>
        <v>5.54</v>
      </c>
      <c r="P284" s="336">
        <f t="shared" si="205"/>
        <v>139.4</v>
      </c>
      <c r="Q284" s="336">
        <f t="shared" si="205"/>
        <v>23.6</v>
      </c>
      <c r="R284" s="336">
        <f t="shared" si="205"/>
        <v>7.8</v>
      </c>
      <c r="S284" s="336">
        <f t="shared" si="205"/>
        <v>15.2</v>
      </c>
      <c r="T284" s="336">
        <f t="shared" si="205"/>
        <v>0.29199999999999998</v>
      </c>
      <c r="U284" s="336">
        <f t="shared" si="205"/>
        <v>1.68</v>
      </c>
      <c r="V284" s="336">
        <f t="shared" si="205"/>
        <v>0.14799999999999999</v>
      </c>
      <c r="W284" s="336">
        <f t="shared" si="205"/>
        <v>5.6</v>
      </c>
      <c r="X284" s="392"/>
      <c r="Y284" s="392"/>
      <c r="AB284" s="86" t="s">
        <v>47</v>
      </c>
      <c r="AC284" s="287">
        <v>500</v>
      </c>
      <c r="AD284" s="287">
        <v>375</v>
      </c>
      <c r="AE284" s="56">
        <v>4.7</v>
      </c>
      <c r="AF284" s="56">
        <v>0.2</v>
      </c>
      <c r="AG284" s="57">
        <v>12</v>
      </c>
      <c r="AH284" s="56">
        <v>69.099999999999994</v>
      </c>
      <c r="AI284" s="64">
        <v>0.06</v>
      </c>
      <c r="AJ284" s="64">
        <v>0.09</v>
      </c>
      <c r="AK284" s="41">
        <v>5.04</v>
      </c>
      <c r="AL284" s="62">
        <v>0</v>
      </c>
      <c r="AM284" s="63">
        <v>50.4</v>
      </c>
      <c r="AN284" s="63">
        <v>27.7</v>
      </c>
      <c r="AO284" s="62">
        <v>697</v>
      </c>
      <c r="AP284" s="62">
        <v>118</v>
      </c>
      <c r="AQ284" s="62">
        <v>39</v>
      </c>
      <c r="AR284" s="62">
        <v>76</v>
      </c>
      <c r="AS284" s="64">
        <v>1.46</v>
      </c>
      <c r="AT284" s="30">
        <v>8.4</v>
      </c>
      <c r="AU284" s="64">
        <v>0.74</v>
      </c>
      <c r="AV284" s="28">
        <v>28</v>
      </c>
    </row>
    <row r="285" spans="1:49" ht="15" customHeight="1" x14ac:dyDescent="0.3">
      <c r="A285" s="318"/>
      <c r="B285" s="334" t="s">
        <v>50</v>
      </c>
      <c r="C285" s="328"/>
      <c r="D285" s="406">
        <f t="shared" si="202"/>
        <v>13</v>
      </c>
      <c r="E285" s="406">
        <f t="shared" si="203"/>
        <v>9.8000000000000007</v>
      </c>
      <c r="F285" s="409">
        <f>$C$281*AE$285/$AD$293</f>
        <v>0.1</v>
      </c>
      <c r="G285" s="409">
        <f t="shared" ref="G285:W285" si="206">$C$281*AF$285/$AD$293</f>
        <v>0.02</v>
      </c>
      <c r="H285" s="409">
        <f t="shared" si="206"/>
        <v>0.6</v>
      </c>
      <c r="I285" s="409">
        <f t="shared" si="206"/>
        <v>2.94</v>
      </c>
      <c r="J285" s="336">
        <f t="shared" si="206"/>
        <v>2E-3</v>
      </c>
      <c r="K285" s="336">
        <f t="shared" si="206"/>
        <v>2E-3</v>
      </c>
      <c r="L285" s="336">
        <f t="shared" si="206"/>
        <v>0</v>
      </c>
      <c r="M285" s="336">
        <f t="shared" si="206"/>
        <v>0</v>
      </c>
      <c r="N285" s="336">
        <f t="shared" si="206"/>
        <v>0.32</v>
      </c>
      <c r="O285" s="336">
        <f t="shared" si="206"/>
        <v>0.24399999999999999</v>
      </c>
      <c r="P285" s="336">
        <f t="shared" si="206"/>
        <v>11.62</v>
      </c>
      <c r="Q285" s="336">
        <f t="shared" si="206"/>
        <v>2.2000000000000002</v>
      </c>
      <c r="R285" s="336">
        <f t="shared" si="206"/>
        <v>0.98000000000000009</v>
      </c>
      <c r="S285" s="336">
        <f t="shared" si="206"/>
        <v>4</v>
      </c>
      <c r="T285" s="336">
        <f t="shared" si="206"/>
        <v>5.6000000000000008E-2</v>
      </c>
      <c r="U285" s="336">
        <f t="shared" si="206"/>
        <v>0.24</v>
      </c>
      <c r="V285" s="336">
        <f t="shared" si="206"/>
        <v>3.5999999999999997E-2</v>
      </c>
      <c r="W285" s="336">
        <f t="shared" si="206"/>
        <v>2.4</v>
      </c>
      <c r="X285" s="392"/>
      <c r="Y285" s="392"/>
      <c r="AB285" s="86" t="s">
        <v>50</v>
      </c>
      <c r="AC285" s="287">
        <v>65</v>
      </c>
      <c r="AD285" s="287">
        <v>49</v>
      </c>
      <c r="AE285" s="56">
        <v>0.5</v>
      </c>
      <c r="AF285" s="56">
        <v>0.1</v>
      </c>
      <c r="AG285" s="57">
        <v>3</v>
      </c>
      <c r="AH285" s="56">
        <v>14.7</v>
      </c>
      <c r="AI285" s="64">
        <v>0.01</v>
      </c>
      <c r="AJ285" s="64">
        <v>0.01</v>
      </c>
      <c r="AK285" s="28">
        <v>0</v>
      </c>
      <c r="AL285" s="62">
        <v>0</v>
      </c>
      <c r="AM285" s="63">
        <v>1.6</v>
      </c>
      <c r="AN285" s="64">
        <v>1.22</v>
      </c>
      <c r="AO285" s="63">
        <v>58.1</v>
      </c>
      <c r="AP285" s="62">
        <v>11</v>
      </c>
      <c r="AQ285" s="63">
        <v>4.9000000000000004</v>
      </c>
      <c r="AR285" s="62">
        <v>20</v>
      </c>
      <c r="AS285" s="64">
        <v>0.28000000000000003</v>
      </c>
      <c r="AT285" s="30">
        <v>1.2</v>
      </c>
      <c r="AU285" s="64">
        <v>0.18</v>
      </c>
      <c r="AV285" s="28">
        <v>12</v>
      </c>
    </row>
    <row r="286" spans="1:49" x14ac:dyDescent="0.3">
      <c r="A286" s="318"/>
      <c r="B286" s="334" t="s">
        <v>51</v>
      </c>
      <c r="C286" s="328"/>
      <c r="D286" s="406">
        <f t="shared" si="202"/>
        <v>13</v>
      </c>
      <c r="E286" s="406">
        <f t="shared" si="203"/>
        <v>9.8000000000000007</v>
      </c>
      <c r="F286" s="409">
        <f>$C$281*AE$286/$AD$293</f>
        <v>0.1</v>
      </c>
      <c r="G286" s="409">
        <f t="shared" ref="G286:W286" si="207">$C$281*AF$286/$AD$293</f>
        <v>0</v>
      </c>
      <c r="H286" s="409">
        <f t="shared" si="207"/>
        <v>0.5</v>
      </c>
      <c r="I286" s="409">
        <f t="shared" si="207"/>
        <v>2.46</v>
      </c>
      <c r="J286" s="336">
        <f t="shared" si="207"/>
        <v>4.0000000000000001E-3</v>
      </c>
      <c r="K286" s="336">
        <f t="shared" si="207"/>
        <v>4.0000000000000001E-3</v>
      </c>
      <c r="L286" s="336">
        <f t="shared" si="207"/>
        <v>96</v>
      </c>
      <c r="M286" s="336">
        <f t="shared" si="207"/>
        <v>0</v>
      </c>
      <c r="N286" s="336">
        <f t="shared" si="207"/>
        <v>0.16</v>
      </c>
      <c r="O286" s="336">
        <f t="shared" si="207"/>
        <v>1.276</v>
      </c>
      <c r="P286" s="336">
        <f t="shared" si="207"/>
        <v>13.280000000000001</v>
      </c>
      <c r="Q286" s="336">
        <f t="shared" si="207"/>
        <v>1.9</v>
      </c>
      <c r="R286" s="336">
        <f t="shared" si="207"/>
        <v>2.6</v>
      </c>
      <c r="S286" s="336">
        <f t="shared" si="207"/>
        <v>3.8</v>
      </c>
      <c r="T286" s="336">
        <f t="shared" si="207"/>
        <v>4.8000000000000001E-2</v>
      </c>
      <c r="U286" s="336">
        <f t="shared" si="207"/>
        <v>0.4</v>
      </c>
      <c r="V286" s="336">
        <f t="shared" si="207"/>
        <v>8.0000000000000002E-3</v>
      </c>
      <c r="W286" s="336">
        <f t="shared" si="207"/>
        <v>4.4000000000000004</v>
      </c>
      <c r="X286" s="392"/>
      <c r="Y286" s="392"/>
      <c r="AB286" s="86" t="s">
        <v>51</v>
      </c>
      <c r="AC286" s="287">
        <v>65</v>
      </c>
      <c r="AD286" s="287">
        <v>49</v>
      </c>
      <c r="AE286" s="56">
        <v>0.5</v>
      </c>
      <c r="AF286" s="57">
        <v>0</v>
      </c>
      <c r="AG286" s="56">
        <v>2.5</v>
      </c>
      <c r="AH286" s="56">
        <v>12.3</v>
      </c>
      <c r="AI286" s="64">
        <v>0.02</v>
      </c>
      <c r="AJ286" s="64">
        <v>0.02</v>
      </c>
      <c r="AK286" s="42">
        <v>480</v>
      </c>
      <c r="AL286" s="62">
        <v>0</v>
      </c>
      <c r="AM286" s="63">
        <v>0.8</v>
      </c>
      <c r="AN286" s="64">
        <v>6.38</v>
      </c>
      <c r="AO286" s="63">
        <v>66.400000000000006</v>
      </c>
      <c r="AP286" s="63">
        <v>9.5</v>
      </c>
      <c r="AQ286" s="62">
        <v>13</v>
      </c>
      <c r="AR286" s="62">
        <v>19</v>
      </c>
      <c r="AS286" s="64">
        <v>0.24</v>
      </c>
      <c r="AT286" s="28">
        <v>2</v>
      </c>
      <c r="AU286" s="64">
        <v>0.04</v>
      </c>
      <c r="AV286" s="28">
        <v>22</v>
      </c>
    </row>
    <row r="287" spans="1:49" ht="15" customHeight="1" x14ac:dyDescent="0.3">
      <c r="A287" s="318"/>
      <c r="B287" s="334" t="s">
        <v>60</v>
      </c>
      <c r="C287" s="328"/>
      <c r="D287" s="406">
        <f t="shared" si="202"/>
        <v>0.5</v>
      </c>
      <c r="E287" s="406">
        <f t="shared" si="203"/>
        <v>0.4</v>
      </c>
      <c r="F287" s="409">
        <f>$C$281*AE$287/$AD$293</f>
        <v>0</v>
      </c>
      <c r="G287" s="409">
        <f t="shared" ref="G287:W287" si="208">$C$281*AF$287/$AD$293</f>
        <v>0</v>
      </c>
      <c r="H287" s="409">
        <f t="shared" si="208"/>
        <v>0.04</v>
      </c>
      <c r="I287" s="409">
        <f t="shared" si="208"/>
        <v>0.18</v>
      </c>
      <c r="J287" s="336">
        <f t="shared" si="208"/>
        <v>0</v>
      </c>
      <c r="K287" s="336">
        <f t="shared" si="208"/>
        <v>0</v>
      </c>
      <c r="L287" s="336">
        <f t="shared" si="208"/>
        <v>4.0000000000000001E-3</v>
      </c>
      <c r="M287" s="336">
        <f t="shared" si="208"/>
        <v>0</v>
      </c>
      <c r="N287" s="336">
        <f t="shared" si="208"/>
        <v>5.6000000000000008E-2</v>
      </c>
      <c r="O287" s="336">
        <f t="shared" si="208"/>
        <v>2.4E-2</v>
      </c>
      <c r="P287" s="336">
        <f t="shared" si="208"/>
        <v>1.1359999999999999</v>
      </c>
      <c r="Q287" s="336">
        <f t="shared" si="208"/>
        <v>0.2</v>
      </c>
      <c r="R287" s="336">
        <f t="shared" si="208"/>
        <v>0.08</v>
      </c>
      <c r="S287" s="336">
        <f t="shared" si="208"/>
        <v>0.26</v>
      </c>
      <c r="T287" s="336">
        <f t="shared" si="208"/>
        <v>2E-3</v>
      </c>
      <c r="U287" s="336">
        <f t="shared" si="208"/>
        <v>0</v>
      </c>
      <c r="V287" s="336">
        <f t="shared" si="208"/>
        <v>0</v>
      </c>
      <c r="W287" s="336">
        <f t="shared" si="208"/>
        <v>0.44000000000000006</v>
      </c>
      <c r="X287" s="392"/>
      <c r="Y287" s="392"/>
      <c r="AB287" s="86" t="s">
        <v>60</v>
      </c>
      <c r="AC287" s="56">
        <v>2.5</v>
      </c>
      <c r="AD287" s="57">
        <v>2</v>
      </c>
      <c r="AE287" s="57">
        <v>0</v>
      </c>
      <c r="AF287" s="57">
        <v>0</v>
      </c>
      <c r="AG287" s="56">
        <v>0.2</v>
      </c>
      <c r="AH287" s="56">
        <v>0.9</v>
      </c>
      <c r="AI287" s="62">
        <v>0</v>
      </c>
      <c r="AJ287" s="62">
        <v>0</v>
      </c>
      <c r="AK287" s="41">
        <v>0.02</v>
      </c>
      <c r="AL287" s="62">
        <v>0</v>
      </c>
      <c r="AM287" s="64">
        <v>0.28000000000000003</v>
      </c>
      <c r="AN287" s="64">
        <v>0.12</v>
      </c>
      <c r="AO287" s="64">
        <v>5.68</v>
      </c>
      <c r="AP287" s="62">
        <v>1</v>
      </c>
      <c r="AQ287" s="63">
        <v>0.4</v>
      </c>
      <c r="AR287" s="63">
        <v>1.3</v>
      </c>
      <c r="AS287" s="64">
        <v>0.01</v>
      </c>
      <c r="AT287" s="28">
        <v>0</v>
      </c>
      <c r="AU287" s="62">
        <v>0</v>
      </c>
      <c r="AV287" s="30">
        <v>2.2000000000000002</v>
      </c>
    </row>
    <row r="288" spans="1:49" x14ac:dyDescent="0.3">
      <c r="A288" s="318"/>
      <c r="B288" s="334" t="s">
        <v>61</v>
      </c>
      <c r="C288" s="328"/>
      <c r="D288" s="406">
        <f t="shared" si="202"/>
        <v>10</v>
      </c>
      <c r="E288" s="406">
        <f t="shared" si="203"/>
        <v>10</v>
      </c>
      <c r="F288" s="409">
        <f>$C$281*AE$288/$AD$293</f>
        <v>0.24</v>
      </c>
      <c r="G288" s="409">
        <f t="shared" ref="G288:W288" si="209">$C$281*AF$288/$AD$293</f>
        <v>1.32</v>
      </c>
      <c r="H288" s="409">
        <f t="shared" si="209"/>
        <v>0.32</v>
      </c>
      <c r="I288" s="409">
        <f t="shared" si="209"/>
        <v>14.16</v>
      </c>
      <c r="J288" s="336">
        <f t="shared" si="209"/>
        <v>2E-3</v>
      </c>
      <c r="K288" s="336">
        <f t="shared" si="209"/>
        <v>8.0000000000000002E-3</v>
      </c>
      <c r="L288" s="336">
        <f t="shared" si="209"/>
        <v>6.42</v>
      </c>
      <c r="M288" s="336">
        <f t="shared" si="209"/>
        <v>0</v>
      </c>
      <c r="N288" s="336">
        <f t="shared" si="209"/>
        <v>1.6E-2</v>
      </c>
      <c r="O288" s="336">
        <f t="shared" si="209"/>
        <v>3.04</v>
      </c>
      <c r="P288" s="336">
        <f t="shared" si="209"/>
        <v>9.6199999999999992</v>
      </c>
      <c r="Q288" s="336">
        <f t="shared" si="209"/>
        <v>7.8</v>
      </c>
      <c r="R288" s="336">
        <f t="shared" si="209"/>
        <v>0.78</v>
      </c>
      <c r="S288" s="336">
        <f t="shared" si="209"/>
        <v>5.2</v>
      </c>
      <c r="T288" s="336">
        <f t="shared" si="209"/>
        <v>1.7999999999999999E-2</v>
      </c>
      <c r="U288" s="336">
        <f t="shared" si="209"/>
        <v>0.9</v>
      </c>
      <c r="V288" s="336">
        <f t="shared" si="209"/>
        <v>3.5999999999999997E-2</v>
      </c>
      <c r="W288" s="336">
        <f t="shared" si="209"/>
        <v>1.4</v>
      </c>
      <c r="X288" s="392"/>
      <c r="Y288" s="392"/>
      <c r="AB288" s="86" t="s">
        <v>61</v>
      </c>
      <c r="AC288" s="57">
        <v>50</v>
      </c>
      <c r="AD288" s="57">
        <v>50</v>
      </c>
      <c r="AE288" s="56">
        <v>1.2</v>
      </c>
      <c r="AF288" s="56">
        <v>6.6</v>
      </c>
      <c r="AG288" s="56">
        <v>1.6</v>
      </c>
      <c r="AH288" s="56">
        <v>70.8</v>
      </c>
      <c r="AI288" s="64">
        <v>0.01</v>
      </c>
      <c r="AJ288" s="64">
        <v>0.04</v>
      </c>
      <c r="AK288" s="29">
        <v>32.1</v>
      </c>
      <c r="AL288" s="62">
        <v>0</v>
      </c>
      <c r="AM288" s="64">
        <v>0.08</v>
      </c>
      <c r="AN288" s="63">
        <v>15.2</v>
      </c>
      <c r="AO288" s="63">
        <v>48.1</v>
      </c>
      <c r="AP288" s="62">
        <v>39</v>
      </c>
      <c r="AQ288" s="63">
        <v>3.9</v>
      </c>
      <c r="AR288" s="62">
        <v>26</v>
      </c>
      <c r="AS288" s="64">
        <v>0.09</v>
      </c>
      <c r="AT288" s="30">
        <v>4.5</v>
      </c>
      <c r="AU288" s="64">
        <v>0.18</v>
      </c>
      <c r="AV288" s="28">
        <v>7</v>
      </c>
    </row>
    <row r="289" spans="1:49" ht="15" customHeight="1" x14ac:dyDescent="0.3">
      <c r="A289" s="318"/>
      <c r="B289" s="334" t="s">
        <v>46</v>
      </c>
      <c r="C289" s="328"/>
      <c r="D289" s="406">
        <f t="shared" si="202"/>
        <v>4</v>
      </c>
      <c r="E289" s="406">
        <f t="shared" si="203"/>
        <v>4</v>
      </c>
      <c r="F289" s="409">
        <f>$C$281*AE$289/$AD$293</f>
        <v>0</v>
      </c>
      <c r="G289" s="409">
        <f t="shared" ref="G289:W289" si="210">$C$281*AF$289/$AD$293</f>
        <v>3.5200000000000005</v>
      </c>
      <c r="H289" s="409">
        <f t="shared" si="210"/>
        <v>0</v>
      </c>
      <c r="I289" s="409">
        <f t="shared" si="210"/>
        <v>31.639999999999997</v>
      </c>
      <c r="J289" s="336">
        <f t="shared" si="210"/>
        <v>0</v>
      </c>
      <c r="K289" s="336">
        <f t="shared" si="210"/>
        <v>0</v>
      </c>
      <c r="L289" s="336">
        <f t="shared" si="210"/>
        <v>0</v>
      </c>
      <c r="M289" s="336">
        <f t="shared" si="210"/>
        <v>0</v>
      </c>
      <c r="N289" s="336">
        <f t="shared" si="210"/>
        <v>0</v>
      </c>
      <c r="O289" s="336">
        <f t="shared" si="210"/>
        <v>0</v>
      </c>
      <c r="P289" s="336">
        <f t="shared" si="210"/>
        <v>0</v>
      </c>
      <c r="Q289" s="336">
        <f t="shared" si="210"/>
        <v>0</v>
      </c>
      <c r="R289" s="336">
        <f t="shared" si="210"/>
        <v>0</v>
      </c>
      <c r="S289" s="336">
        <f t="shared" si="210"/>
        <v>0.08</v>
      </c>
      <c r="T289" s="336">
        <f t="shared" si="210"/>
        <v>0</v>
      </c>
      <c r="U289" s="336">
        <f t="shared" si="210"/>
        <v>0</v>
      </c>
      <c r="V289" s="336">
        <f t="shared" si="210"/>
        <v>0</v>
      </c>
      <c r="W289" s="336">
        <f t="shared" si="210"/>
        <v>0</v>
      </c>
      <c r="X289" s="392"/>
      <c r="Y289" s="392"/>
      <c r="AB289" s="86" t="s">
        <v>46</v>
      </c>
      <c r="AC289" s="57">
        <v>20</v>
      </c>
      <c r="AD289" s="57">
        <v>20</v>
      </c>
      <c r="AE289" s="57">
        <v>0</v>
      </c>
      <c r="AF289" s="56">
        <v>17.600000000000001</v>
      </c>
      <c r="AG289" s="57">
        <v>0</v>
      </c>
      <c r="AH289" s="56">
        <v>158.19999999999999</v>
      </c>
      <c r="AI289" s="62">
        <v>0</v>
      </c>
      <c r="AJ289" s="62">
        <v>0</v>
      </c>
      <c r="AK289" s="28">
        <v>0</v>
      </c>
      <c r="AL289" s="62">
        <v>0</v>
      </c>
      <c r="AM289" s="62">
        <v>0</v>
      </c>
      <c r="AN289" s="62">
        <v>0</v>
      </c>
      <c r="AO289" s="62">
        <v>0</v>
      </c>
      <c r="AP289" s="62">
        <v>0</v>
      </c>
      <c r="AQ289" s="62">
        <v>0</v>
      </c>
      <c r="AR289" s="63">
        <v>0.4</v>
      </c>
      <c r="AS289" s="62">
        <v>0</v>
      </c>
      <c r="AT289" s="28">
        <v>0</v>
      </c>
      <c r="AU289" s="62">
        <v>0</v>
      </c>
      <c r="AV289" s="28">
        <v>0</v>
      </c>
    </row>
    <row r="290" spans="1:49" ht="15" customHeight="1" x14ac:dyDescent="0.3">
      <c r="A290" s="318"/>
      <c r="B290" s="334" t="s">
        <v>58</v>
      </c>
      <c r="C290" s="328"/>
      <c r="D290" s="406">
        <f t="shared" si="202"/>
        <v>0.04</v>
      </c>
      <c r="E290" s="406">
        <f t="shared" si="203"/>
        <v>0.04</v>
      </c>
      <c r="F290" s="409">
        <f>$C$281*AE$290/$AD$293</f>
        <v>0</v>
      </c>
      <c r="G290" s="409">
        <f t="shared" ref="G290:W290" si="211">$C$281*AF$290/$AD$293</f>
        <v>0</v>
      </c>
      <c r="H290" s="409">
        <f t="shared" si="211"/>
        <v>0.02</v>
      </c>
      <c r="I290" s="409">
        <f t="shared" si="211"/>
        <v>0.1</v>
      </c>
      <c r="J290" s="336">
        <f t="shared" si="211"/>
        <v>0</v>
      </c>
      <c r="K290" s="336">
        <f t="shared" si="211"/>
        <v>0</v>
      </c>
      <c r="L290" s="336">
        <f t="shared" si="211"/>
        <v>7.3999999999999996E-2</v>
      </c>
      <c r="M290" s="336">
        <f t="shared" si="211"/>
        <v>0</v>
      </c>
      <c r="N290" s="336">
        <f t="shared" si="211"/>
        <v>8.0000000000000002E-3</v>
      </c>
      <c r="O290" s="336">
        <f t="shared" si="211"/>
        <v>6.0000000000000001E-3</v>
      </c>
      <c r="P290" s="336">
        <f t="shared" si="211"/>
        <v>0.17599999999999999</v>
      </c>
      <c r="Q290" s="336">
        <f t="shared" si="211"/>
        <v>0.3</v>
      </c>
      <c r="R290" s="336">
        <f t="shared" si="211"/>
        <v>0.04</v>
      </c>
      <c r="S290" s="336">
        <f t="shared" si="211"/>
        <v>0.04</v>
      </c>
      <c r="T290" s="336">
        <f t="shared" si="211"/>
        <v>1.4000000000000002E-2</v>
      </c>
      <c r="U290" s="336">
        <f t="shared" si="211"/>
        <v>0</v>
      </c>
      <c r="V290" s="336">
        <f t="shared" si="211"/>
        <v>0</v>
      </c>
      <c r="W290" s="336">
        <f t="shared" si="211"/>
        <v>0</v>
      </c>
      <c r="X290" s="392"/>
      <c r="Y290" s="392"/>
      <c r="AB290" s="86" t="s">
        <v>58</v>
      </c>
      <c r="AC290" s="56">
        <v>0.2</v>
      </c>
      <c r="AD290" s="56">
        <v>0.2</v>
      </c>
      <c r="AE290" s="57">
        <v>0</v>
      </c>
      <c r="AF290" s="57">
        <v>0</v>
      </c>
      <c r="AG290" s="56">
        <v>0.1</v>
      </c>
      <c r="AH290" s="56">
        <v>0.5</v>
      </c>
      <c r="AI290" s="62">
        <v>0</v>
      </c>
      <c r="AJ290" s="62">
        <v>0</v>
      </c>
      <c r="AK290" s="41">
        <v>0.37</v>
      </c>
      <c r="AL290" s="62">
        <v>0</v>
      </c>
      <c r="AM290" s="64">
        <v>0.04</v>
      </c>
      <c r="AN290" s="64">
        <v>0.03</v>
      </c>
      <c r="AO290" s="64">
        <v>0.88</v>
      </c>
      <c r="AP290" s="63">
        <v>1.5</v>
      </c>
      <c r="AQ290" s="63">
        <v>0.2</v>
      </c>
      <c r="AR290" s="63">
        <v>0.2</v>
      </c>
      <c r="AS290" s="64">
        <v>7.0000000000000007E-2</v>
      </c>
      <c r="AT290" s="28">
        <v>0</v>
      </c>
      <c r="AU290" s="62">
        <v>0</v>
      </c>
      <c r="AV290" s="28">
        <v>0</v>
      </c>
    </row>
    <row r="291" spans="1:49" ht="15" customHeight="1" x14ac:dyDescent="0.3">
      <c r="A291" s="318"/>
      <c r="B291" s="334" t="s">
        <v>38</v>
      </c>
      <c r="C291" s="328"/>
      <c r="D291" s="406">
        <f t="shared" si="202"/>
        <v>0.3</v>
      </c>
      <c r="E291" s="406">
        <f t="shared" si="203"/>
        <v>0.3</v>
      </c>
      <c r="F291" s="409">
        <f>$C$281*AE$291/$AD$293</f>
        <v>0</v>
      </c>
      <c r="G291" s="409">
        <f t="shared" ref="G291:W291" si="212">$C$281*AF$291/$AD$293</f>
        <v>0</v>
      </c>
      <c r="H291" s="409">
        <f t="shared" si="212"/>
        <v>0</v>
      </c>
      <c r="I291" s="409">
        <f t="shared" si="212"/>
        <v>0</v>
      </c>
      <c r="J291" s="336">
        <f t="shared" si="212"/>
        <v>0</v>
      </c>
      <c r="K291" s="336">
        <f t="shared" si="212"/>
        <v>0</v>
      </c>
      <c r="L291" s="336">
        <f t="shared" si="212"/>
        <v>0</v>
      </c>
      <c r="M291" s="336">
        <f t="shared" si="212"/>
        <v>0</v>
      </c>
      <c r="N291" s="336">
        <f t="shared" si="212"/>
        <v>0</v>
      </c>
      <c r="O291" s="336">
        <f t="shared" si="212"/>
        <v>88.2</v>
      </c>
      <c r="P291" s="336">
        <f t="shared" si="212"/>
        <v>2.1999999999999999E-2</v>
      </c>
      <c r="Q291" s="336">
        <f t="shared" si="212"/>
        <v>0.98000000000000009</v>
      </c>
      <c r="R291" s="336">
        <f t="shared" si="212"/>
        <v>0.06</v>
      </c>
      <c r="S291" s="336">
        <f t="shared" si="212"/>
        <v>0.2</v>
      </c>
      <c r="T291" s="336">
        <f t="shared" si="212"/>
        <v>8.0000000000000002E-3</v>
      </c>
      <c r="U291" s="336">
        <f t="shared" si="212"/>
        <v>12</v>
      </c>
      <c r="V291" s="336">
        <f t="shared" si="212"/>
        <v>0</v>
      </c>
      <c r="W291" s="336">
        <f t="shared" si="212"/>
        <v>0</v>
      </c>
      <c r="X291" s="392"/>
      <c r="Y291" s="392"/>
      <c r="AB291" s="86" t="s">
        <v>38</v>
      </c>
      <c r="AC291" s="56">
        <v>1.5</v>
      </c>
      <c r="AD291" s="56">
        <v>1.5</v>
      </c>
      <c r="AE291" s="57">
        <v>0</v>
      </c>
      <c r="AF291" s="57">
        <v>0</v>
      </c>
      <c r="AG291" s="57">
        <v>0</v>
      </c>
      <c r="AH291" s="57">
        <v>0</v>
      </c>
      <c r="AI291" s="62">
        <v>0</v>
      </c>
      <c r="AJ291" s="62">
        <v>0</v>
      </c>
      <c r="AK291" s="28">
        <v>0</v>
      </c>
      <c r="AL291" s="62">
        <v>0</v>
      </c>
      <c r="AM291" s="62">
        <v>0</v>
      </c>
      <c r="AN291" s="62">
        <v>441</v>
      </c>
      <c r="AO291" s="64">
        <v>0.11</v>
      </c>
      <c r="AP291" s="63">
        <v>4.9000000000000004</v>
      </c>
      <c r="AQ291" s="63">
        <v>0.3</v>
      </c>
      <c r="AR291" s="62">
        <v>1</v>
      </c>
      <c r="AS291" s="64">
        <v>0.04</v>
      </c>
      <c r="AT291" s="28">
        <v>60</v>
      </c>
      <c r="AU291" s="62">
        <v>0</v>
      </c>
      <c r="AV291" s="28">
        <v>0</v>
      </c>
    </row>
    <row r="292" spans="1:49" x14ac:dyDescent="0.3">
      <c r="A292" s="318"/>
      <c r="B292" s="334" t="s">
        <v>62</v>
      </c>
      <c r="C292" s="328"/>
      <c r="D292" s="406">
        <f t="shared" si="202"/>
        <v>160</v>
      </c>
      <c r="E292" s="406">
        <f t="shared" si="203"/>
        <v>160</v>
      </c>
      <c r="F292" s="409">
        <f>$C$281*AE$292/$AD$293</f>
        <v>3</v>
      </c>
      <c r="G292" s="409">
        <f t="shared" ref="G292:W292" si="213">$C$281*AF$292/$AD$293</f>
        <v>0.7</v>
      </c>
      <c r="H292" s="409">
        <f t="shared" si="213"/>
        <v>0.44000000000000006</v>
      </c>
      <c r="I292" s="409">
        <f t="shared" si="213"/>
        <v>20.12</v>
      </c>
      <c r="J292" s="336">
        <f t="shared" si="213"/>
        <v>0</v>
      </c>
      <c r="K292" s="336">
        <f t="shared" si="213"/>
        <v>0</v>
      </c>
      <c r="L292" s="336">
        <f t="shared" si="213"/>
        <v>0</v>
      </c>
      <c r="M292" s="336">
        <f t="shared" si="213"/>
        <v>0</v>
      </c>
      <c r="N292" s="336">
        <f t="shared" si="213"/>
        <v>0</v>
      </c>
      <c r="O292" s="336">
        <f t="shared" si="213"/>
        <v>0</v>
      </c>
      <c r="P292" s="336">
        <f t="shared" si="213"/>
        <v>0</v>
      </c>
      <c r="Q292" s="336">
        <f t="shared" si="213"/>
        <v>0</v>
      </c>
      <c r="R292" s="336">
        <f t="shared" si="213"/>
        <v>0</v>
      </c>
      <c r="S292" s="336">
        <f t="shared" si="213"/>
        <v>0</v>
      </c>
      <c r="T292" s="336">
        <f t="shared" si="213"/>
        <v>0</v>
      </c>
      <c r="U292" s="336">
        <f t="shared" si="213"/>
        <v>0</v>
      </c>
      <c r="V292" s="336">
        <f t="shared" si="213"/>
        <v>0</v>
      </c>
      <c r="W292" s="336">
        <f t="shared" si="213"/>
        <v>0</v>
      </c>
      <c r="X292" s="392"/>
      <c r="Y292" s="392"/>
      <c r="AB292" s="86" t="s">
        <v>62</v>
      </c>
      <c r="AC292" s="57">
        <v>800</v>
      </c>
      <c r="AD292" s="57">
        <v>800</v>
      </c>
      <c r="AE292" s="57">
        <v>15</v>
      </c>
      <c r="AF292" s="56">
        <v>3.5</v>
      </c>
      <c r="AG292" s="56">
        <v>2.2000000000000002</v>
      </c>
      <c r="AH292" s="56">
        <v>100.6</v>
      </c>
      <c r="AI292" s="62">
        <v>0</v>
      </c>
      <c r="AJ292" s="62">
        <v>0</v>
      </c>
      <c r="AK292" s="28">
        <v>0</v>
      </c>
      <c r="AL292" s="62">
        <v>0</v>
      </c>
      <c r="AM292" s="62">
        <v>0</v>
      </c>
      <c r="AN292" s="62">
        <v>0</v>
      </c>
      <c r="AO292" s="62">
        <v>0</v>
      </c>
      <c r="AP292" s="62">
        <v>0</v>
      </c>
      <c r="AQ292" s="62">
        <v>0</v>
      </c>
      <c r="AR292" s="62">
        <v>0</v>
      </c>
      <c r="AS292" s="62">
        <v>0</v>
      </c>
      <c r="AT292" s="28">
        <v>0</v>
      </c>
      <c r="AU292" s="62">
        <v>0</v>
      </c>
      <c r="AV292" s="28">
        <v>0</v>
      </c>
    </row>
    <row r="293" spans="1:49" x14ac:dyDescent="0.3">
      <c r="A293" s="318"/>
      <c r="B293" s="69" t="s">
        <v>40</v>
      </c>
      <c r="C293" s="328"/>
      <c r="D293" s="406"/>
      <c r="E293" s="406"/>
      <c r="F293" s="409">
        <f>SUM(F282:F292)</f>
        <v>4.62</v>
      </c>
      <c r="G293" s="409">
        <f t="shared" ref="G293:W293" si="214">SUM(G282:G292)</f>
        <v>5.620000000000001</v>
      </c>
      <c r="H293" s="409">
        <f t="shared" si="214"/>
        <v>5.72</v>
      </c>
      <c r="I293" s="409">
        <f t="shared" si="214"/>
        <v>92.2</v>
      </c>
      <c r="J293" s="337">
        <f t="shared" si="214"/>
        <v>2.1999999999999999E-2</v>
      </c>
      <c r="K293" s="337">
        <f t="shared" si="214"/>
        <v>3.2000000000000001E-2</v>
      </c>
      <c r="L293" s="337">
        <f t="shared" si="214"/>
        <v>104.946</v>
      </c>
      <c r="M293" s="337">
        <f t="shared" si="214"/>
        <v>0</v>
      </c>
      <c r="N293" s="337">
        <f t="shared" si="214"/>
        <v>10.763999999999999</v>
      </c>
      <c r="O293" s="337">
        <f t="shared" si="214"/>
        <v>98.468000000000004</v>
      </c>
      <c r="P293" s="337">
        <f t="shared" si="214"/>
        <v>183.95399999999998</v>
      </c>
      <c r="Q293" s="337">
        <f t="shared" si="214"/>
        <v>37.519999999999989</v>
      </c>
      <c r="R293" s="337">
        <f t="shared" si="214"/>
        <v>13.1</v>
      </c>
      <c r="S293" s="337">
        <f t="shared" si="214"/>
        <v>31.019999999999996</v>
      </c>
      <c r="T293" s="337">
        <f t="shared" si="214"/>
        <v>0.47799999999999998</v>
      </c>
      <c r="U293" s="337">
        <f t="shared" si="214"/>
        <v>15.26</v>
      </c>
      <c r="V293" s="337">
        <f t="shared" si="214"/>
        <v>0.34199999999999997</v>
      </c>
      <c r="W293" s="337">
        <f t="shared" si="214"/>
        <v>14.68</v>
      </c>
      <c r="X293" s="392"/>
      <c r="Y293" s="392"/>
      <c r="AB293" s="87" t="s">
        <v>40</v>
      </c>
      <c r="AC293" s="59"/>
      <c r="AD293" s="60">
        <v>1000</v>
      </c>
      <c r="AE293" s="61">
        <v>23.1</v>
      </c>
      <c r="AF293" s="61">
        <v>28.1</v>
      </c>
      <c r="AG293" s="61">
        <v>28.6</v>
      </c>
      <c r="AH293" s="60">
        <v>461</v>
      </c>
      <c r="AI293" s="65">
        <v>0.11</v>
      </c>
      <c r="AJ293" s="65">
        <v>0.16</v>
      </c>
      <c r="AK293" s="33">
        <v>525</v>
      </c>
      <c r="AL293" s="66">
        <v>0</v>
      </c>
      <c r="AM293" s="83">
        <v>53.8</v>
      </c>
      <c r="AN293" s="66">
        <v>493</v>
      </c>
      <c r="AO293" s="66">
        <v>920</v>
      </c>
      <c r="AP293" s="66">
        <v>187</v>
      </c>
      <c r="AQ293" s="66">
        <v>66</v>
      </c>
      <c r="AR293" s="66">
        <v>155</v>
      </c>
      <c r="AS293" s="65">
        <v>2.39</v>
      </c>
      <c r="AT293" s="32">
        <v>76</v>
      </c>
      <c r="AU293" s="65">
        <v>1.71</v>
      </c>
      <c r="AV293" s="32">
        <v>74</v>
      </c>
    </row>
    <row r="294" spans="1:49" x14ac:dyDescent="0.3">
      <c r="A294" s="318" t="s">
        <v>163</v>
      </c>
      <c r="B294" s="199"/>
      <c r="C294" s="328">
        <v>135</v>
      </c>
      <c r="D294" s="406"/>
      <c r="E294" s="406"/>
      <c r="F294" s="406"/>
      <c r="G294" s="406"/>
      <c r="H294" s="406"/>
      <c r="I294" s="406"/>
      <c r="J294" s="199"/>
      <c r="K294" s="199"/>
      <c r="L294" s="199"/>
      <c r="M294" s="199"/>
      <c r="N294" s="199"/>
      <c r="O294" s="199"/>
      <c r="P294" s="199"/>
      <c r="Q294" s="199"/>
      <c r="R294" s="199"/>
      <c r="S294" s="199"/>
      <c r="T294" s="199"/>
      <c r="U294" s="199"/>
      <c r="V294" s="199"/>
      <c r="W294" s="199"/>
      <c r="X294" s="392" t="s">
        <v>164</v>
      </c>
      <c r="Y294" s="392">
        <v>32</v>
      </c>
      <c r="AA294" t="s">
        <v>163</v>
      </c>
      <c r="AH294" s="232"/>
      <c r="AW294" t="s">
        <v>164</v>
      </c>
    </row>
    <row r="295" spans="1:49" ht="15" customHeight="1" x14ac:dyDescent="0.3">
      <c r="A295" s="318"/>
      <c r="B295" s="334" t="s">
        <v>65</v>
      </c>
      <c r="C295" s="328"/>
      <c r="D295" s="406">
        <f>C$294*AC295/AD$299</f>
        <v>45.9</v>
      </c>
      <c r="E295" s="406">
        <f>C$294*AD295/AD$299</f>
        <v>45.9</v>
      </c>
      <c r="F295" s="409">
        <f>$C$294*AE$295/$AD$299</f>
        <v>4.7249999999999996</v>
      </c>
      <c r="G295" s="409">
        <f t="shared" ref="G295:W295" si="215">$C$294*AF$295/$AD$299</f>
        <v>0.5625</v>
      </c>
      <c r="H295" s="409">
        <f t="shared" si="215"/>
        <v>29.475000000000001</v>
      </c>
      <c r="I295" s="409">
        <f t="shared" si="215"/>
        <v>141.52500000000001</v>
      </c>
      <c r="J295" s="336">
        <f t="shared" si="215"/>
        <v>5.6250000000000001E-2</v>
      </c>
      <c r="K295" s="336">
        <f t="shared" si="215"/>
        <v>2.2500000000000003E-2</v>
      </c>
      <c r="L295" s="336">
        <f t="shared" si="215"/>
        <v>0</v>
      </c>
      <c r="M295" s="336">
        <f t="shared" si="215"/>
        <v>0</v>
      </c>
      <c r="N295" s="336">
        <f t="shared" si="215"/>
        <v>0</v>
      </c>
      <c r="O295" s="336">
        <f t="shared" si="215"/>
        <v>1.0125</v>
      </c>
      <c r="P295" s="336">
        <f t="shared" si="215"/>
        <v>47.25</v>
      </c>
      <c r="Q295" s="336">
        <f t="shared" si="215"/>
        <v>7.65</v>
      </c>
      <c r="R295" s="336">
        <f t="shared" si="215"/>
        <v>6.4124999999999996</v>
      </c>
      <c r="S295" s="336">
        <f t="shared" si="215"/>
        <v>34.875</v>
      </c>
      <c r="T295" s="336">
        <f t="shared" si="215"/>
        <v>0.64124999999999988</v>
      </c>
      <c r="U295" s="336">
        <f t="shared" si="215"/>
        <v>0.67500000000000004</v>
      </c>
      <c r="V295" s="336">
        <f t="shared" si="215"/>
        <v>0</v>
      </c>
      <c r="W295" s="336">
        <f t="shared" si="215"/>
        <v>10.574999999999999</v>
      </c>
      <c r="X295" s="392"/>
      <c r="Y295" s="392"/>
      <c r="AB295" s="86" t="s">
        <v>65</v>
      </c>
      <c r="AC295" s="56">
        <v>40.799999999999997</v>
      </c>
      <c r="AD295" s="56">
        <v>40.799999999999997</v>
      </c>
      <c r="AE295" s="56">
        <v>4.2</v>
      </c>
      <c r="AF295" s="56">
        <v>0.5</v>
      </c>
      <c r="AG295" s="56">
        <v>26.2</v>
      </c>
      <c r="AH295" s="56">
        <v>125.8</v>
      </c>
      <c r="AI295" s="71">
        <v>0.05</v>
      </c>
      <c r="AJ295" s="71">
        <v>0.02</v>
      </c>
      <c r="AK295" s="19">
        <v>0</v>
      </c>
      <c r="AL295" s="57">
        <v>0</v>
      </c>
      <c r="AM295" s="57">
        <v>0</v>
      </c>
      <c r="AN295" s="56">
        <v>0.9</v>
      </c>
      <c r="AO295" s="57">
        <v>42</v>
      </c>
      <c r="AP295" s="56">
        <v>6.8</v>
      </c>
      <c r="AQ295" s="56">
        <v>5.7</v>
      </c>
      <c r="AR295" s="57">
        <v>31</v>
      </c>
      <c r="AS295" s="71">
        <v>0.56999999999999995</v>
      </c>
      <c r="AT295" s="24">
        <v>0.6</v>
      </c>
      <c r="AU295" s="57">
        <v>0</v>
      </c>
      <c r="AV295" s="20">
        <v>9.4</v>
      </c>
    </row>
    <row r="296" spans="1:49" ht="15" customHeight="1" x14ac:dyDescent="0.3">
      <c r="A296" s="318"/>
      <c r="B296" s="334" t="s">
        <v>37</v>
      </c>
      <c r="C296" s="328"/>
      <c r="D296" s="406">
        <f t="shared" ref="D296:D298" si="216">C$294*AC296/AD$299</f>
        <v>2.25</v>
      </c>
      <c r="E296" s="406">
        <f t="shared" ref="E296:E298" si="217">C$294*AD296/AD$299</f>
        <v>2.25</v>
      </c>
      <c r="F296" s="409">
        <f>$C$294*AE$296/$AD$299</f>
        <v>0.1125</v>
      </c>
      <c r="G296" s="409">
        <f t="shared" ref="G296:W296" si="218">$C$294*AF$296/$AD$299</f>
        <v>3.8250000000000002</v>
      </c>
      <c r="H296" s="409">
        <f t="shared" si="218"/>
        <v>0.1125</v>
      </c>
      <c r="I296" s="409">
        <f t="shared" si="218"/>
        <v>35.662500000000001</v>
      </c>
      <c r="J296" s="336">
        <f t="shared" si="218"/>
        <v>0</v>
      </c>
      <c r="K296" s="336">
        <f t="shared" si="218"/>
        <v>1.1250000000000001E-2</v>
      </c>
      <c r="L296" s="336">
        <f t="shared" si="218"/>
        <v>16.537500000000001</v>
      </c>
      <c r="M296" s="336">
        <f t="shared" si="218"/>
        <v>7.8750000000000014E-2</v>
      </c>
      <c r="N296" s="336">
        <f t="shared" si="218"/>
        <v>0</v>
      </c>
      <c r="O296" s="336">
        <f t="shared" si="218"/>
        <v>0.67500000000000004</v>
      </c>
      <c r="P296" s="336">
        <f t="shared" si="218"/>
        <v>1.575</v>
      </c>
      <c r="Q296" s="336">
        <f t="shared" si="218"/>
        <v>1.35</v>
      </c>
      <c r="R296" s="336">
        <f t="shared" si="218"/>
        <v>0</v>
      </c>
      <c r="S296" s="336">
        <f t="shared" si="218"/>
        <v>1.575</v>
      </c>
      <c r="T296" s="336">
        <f t="shared" si="218"/>
        <v>1.1250000000000001E-2</v>
      </c>
      <c r="U296" s="336">
        <f t="shared" si="218"/>
        <v>0</v>
      </c>
      <c r="V296" s="336">
        <f t="shared" si="218"/>
        <v>5.6250000000000001E-2</v>
      </c>
      <c r="W296" s="336">
        <f t="shared" si="218"/>
        <v>0.22500000000000001</v>
      </c>
      <c r="X296" s="392"/>
      <c r="Y296" s="392"/>
      <c r="AB296" s="86" t="s">
        <v>37</v>
      </c>
      <c r="AC296" s="299">
        <v>2</v>
      </c>
      <c r="AD296" s="299">
        <v>2</v>
      </c>
      <c r="AE296" s="56">
        <v>0.1</v>
      </c>
      <c r="AF296" s="56">
        <v>3.4</v>
      </c>
      <c r="AG296" s="56">
        <v>0.1</v>
      </c>
      <c r="AH296" s="56">
        <v>31.7</v>
      </c>
      <c r="AI296" s="57">
        <v>0</v>
      </c>
      <c r="AJ296" s="71">
        <v>0.01</v>
      </c>
      <c r="AK296" s="20">
        <v>14.7</v>
      </c>
      <c r="AL296" s="71">
        <v>7.0000000000000007E-2</v>
      </c>
      <c r="AM296" s="57">
        <v>0</v>
      </c>
      <c r="AN296" s="56">
        <v>0.6</v>
      </c>
      <c r="AO296" s="56">
        <v>1.4</v>
      </c>
      <c r="AP296" s="56">
        <v>1.2</v>
      </c>
      <c r="AQ296" s="57">
        <v>0</v>
      </c>
      <c r="AR296" s="56">
        <v>1.4</v>
      </c>
      <c r="AS296" s="71">
        <v>0.01</v>
      </c>
      <c r="AT296" s="25">
        <v>0</v>
      </c>
      <c r="AU296" s="71">
        <v>0.05</v>
      </c>
      <c r="AV296" s="20">
        <v>0.2</v>
      </c>
    </row>
    <row r="297" spans="1:49" ht="15" customHeight="1" x14ac:dyDescent="0.3">
      <c r="A297" s="318"/>
      <c r="B297" s="334" t="s">
        <v>38</v>
      </c>
      <c r="C297" s="328"/>
      <c r="D297" s="406">
        <f t="shared" si="216"/>
        <v>0.45</v>
      </c>
      <c r="E297" s="406">
        <f t="shared" si="217"/>
        <v>0.45</v>
      </c>
      <c r="F297" s="409">
        <f>$C$294*AE$297/$AD$299</f>
        <v>0</v>
      </c>
      <c r="G297" s="409">
        <f t="shared" ref="G297:W297" si="219">$C$294*AF$297/$AD$299</f>
        <v>0</v>
      </c>
      <c r="H297" s="409">
        <f t="shared" si="219"/>
        <v>0</v>
      </c>
      <c r="I297" s="409">
        <f t="shared" si="219"/>
        <v>0</v>
      </c>
      <c r="J297" s="336">
        <f t="shared" si="219"/>
        <v>0</v>
      </c>
      <c r="K297" s="336">
        <f t="shared" si="219"/>
        <v>0</v>
      </c>
      <c r="L297" s="336">
        <f t="shared" si="219"/>
        <v>0</v>
      </c>
      <c r="M297" s="336">
        <f t="shared" si="219"/>
        <v>0</v>
      </c>
      <c r="N297" s="336">
        <f t="shared" si="219"/>
        <v>0</v>
      </c>
      <c r="O297" s="336">
        <f t="shared" si="219"/>
        <v>132.75</v>
      </c>
      <c r="P297" s="336">
        <f t="shared" si="219"/>
        <v>0</v>
      </c>
      <c r="Q297" s="336">
        <f t="shared" si="219"/>
        <v>1.4624999999999999</v>
      </c>
      <c r="R297" s="336">
        <f t="shared" si="219"/>
        <v>0.1125</v>
      </c>
      <c r="S297" s="336">
        <f t="shared" si="219"/>
        <v>0.33750000000000002</v>
      </c>
      <c r="T297" s="336">
        <f t="shared" si="219"/>
        <v>1.1250000000000001E-2</v>
      </c>
      <c r="U297" s="336">
        <f t="shared" si="219"/>
        <v>18</v>
      </c>
      <c r="V297" s="336">
        <f t="shared" si="219"/>
        <v>0</v>
      </c>
      <c r="W297" s="336">
        <f t="shared" si="219"/>
        <v>0</v>
      </c>
      <c r="X297" s="392"/>
      <c r="Y297" s="392"/>
      <c r="AB297" s="86" t="s">
        <v>38</v>
      </c>
      <c r="AC297" s="56">
        <v>0.4</v>
      </c>
      <c r="AD297" s="56">
        <v>0.4</v>
      </c>
      <c r="AE297" s="57">
        <v>0</v>
      </c>
      <c r="AF297" s="57">
        <v>0</v>
      </c>
      <c r="AG297" s="57">
        <v>0</v>
      </c>
      <c r="AH297" s="57">
        <v>0</v>
      </c>
      <c r="AI297" s="57">
        <v>0</v>
      </c>
      <c r="AJ297" s="57">
        <v>0</v>
      </c>
      <c r="AK297" s="19">
        <v>0</v>
      </c>
      <c r="AL297" s="57">
        <v>0</v>
      </c>
      <c r="AM297" s="57">
        <v>0</v>
      </c>
      <c r="AN297" s="57">
        <v>118</v>
      </c>
      <c r="AO297" s="57">
        <v>0</v>
      </c>
      <c r="AP297" s="56">
        <v>1.3</v>
      </c>
      <c r="AQ297" s="56">
        <v>0.1</v>
      </c>
      <c r="AR297" s="56">
        <v>0.3</v>
      </c>
      <c r="AS297" s="71">
        <v>0.01</v>
      </c>
      <c r="AT297" s="39">
        <v>16</v>
      </c>
      <c r="AU297" s="57">
        <v>0</v>
      </c>
      <c r="AV297" s="19">
        <v>0</v>
      </c>
    </row>
    <row r="298" spans="1:49" x14ac:dyDescent="0.3">
      <c r="A298" s="318"/>
      <c r="B298" s="334" t="s">
        <v>39</v>
      </c>
      <c r="C298" s="328"/>
      <c r="D298" s="406">
        <f t="shared" si="216"/>
        <v>275.39999999999998</v>
      </c>
      <c r="E298" s="406">
        <f t="shared" si="217"/>
        <v>275.39999999999998</v>
      </c>
      <c r="F298" s="409">
        <f>$C$294*AE$298/$AD$299</f>
        <v>0</v>
      </c>
      <c r="G298" s="409">
        <f t="shared" ref="G298:W298" si="220">$C$294*AF$298/$AD$299</f>
        <v>0</v>
      </c>
      <c r="H298" s="409">
        <f t="shared" si="220"/>
        <v>0</v>
      </c>
      <c r="I298" s="409">
        <f t="shared" si="220"/>
        <v>0</v>
      </c>
      <c r="J298" s="336">
        <f t="shared" si="220"/>
        <v>0</v>
      </c>
      <c r="K298" s="336">
        <f t="shared" si="220"/>
        <v>0</v>
      </c>
      <c r="L298" s="336">
        <f t="shared" si="220"/>
        <v>0</v>
      </c>
      <c r="M298" s="336">
        <f t="shared" si="220"/>
        <v>0</v>
      </c>
      <c r="N298" s="336">
        <f t="shared" si="220"/>
        <v>0</v>
      </c>
      <c r="O298" s="336">
        <f t="shared" si="220"/>
        <v>0</v>
      </c>
      <c r="P298" s="336">
        <f t="shared" si="220"/>
        <v>0</v>
      </c>
      <c r="Q298" s="336">
        <f t="shared" si="220"/>
        <v>0</v>
      </c>
      <c r="R298" s="336">
        <f t="shared" si="220"/>
        <v>0</v>
      </c>
      <c r="S298" s="336">
        <f t="shared" si="220"/>
        <v>0</v>
      </c>
      <c r="T298" s="336">
        <f t="shared" si="220"/>
        <v>0</v>
      </c>
      <c r="U298" s="336">
        <f t="shared" si="220"/>
        <v>0</v>
      </c>
      <c r="V298" s="336">
        <f t="shared" si="220"/>
        <v>0</v>
      </c>
      <c r="W298" s="336">
        <f t="shared" si="220"/>
        <v>0</v>
      </c>
      <c r="X298" s="392"/>
      <c r="Y298" s="392"/>
      <c r="AB298" s="86" t="s">
        <v>39</v>
      </c>
      <c r="AC298" s="56">
        <v>244.8</v>
      </c>
      <c r="AD298" s="56">
        <v>244.8</v>
      </c>
      <c r="AE298" s="57">
        <v>0</v>
      </c>
      <c r="AF298" s="57">
        <v>0</v>
      </c>
      <c r="AG298" s="57">
        <v>0</v>
      </c>
      <c r="AH298" s="57">
        <v>0</v>
      </c>
      <c r="AI298" s="57">
        <v>0</v>
      </c>
      <c r="AJ298" s="57">
        <v>0</v>
      </c>
      <c r="AK298" s="19">
        <v>0</v>
      </c>
      <c r="AL298" s="57">
        <v>0</v>
      </c>
      <c r="AM298" s="57">
        <v>0</v>
      </c>
      <c r="AN298" s="57">
        <v>0</v>
      </c>
      <c r="AO298" s="57">
        <v>0</v>
      </c>
      <c r="AP298" s="57">
        <v>0</v>
      </c>
      <c r="AQ298" s="57">
        <v>0</v>
      </c>
      <c r="AR298" s="57">
        <v>0</v>
      </c>
      <c r="AS298" s="57">
        <v>0</v>
      </c>
      <c r="AT298" s="25">
        <v>0</v>
      </c>
      <c r="AU298" s="57">
        <v>0</v>
      </c>
      <c r="AV298" s="19">
        <v>0</v>
      </c>
    </row>
    <row r="299" spans="1:49" x14ac:dyDescent="0.3">
      <c r="A299" s="318"/>
      <c r="B299" s="69" t="s">
        <v>40</v>
      </c>
      <c r="C299" s="328"/>
      <c r="D299" s="406"/>
      <c r="E299" s="406"/>
      <c r="F299" s="409">
        <f>SUM(F295:F298)</f>
        <v>4.8374999999999995</v>
      </c>
      <c r="G299" s="409">
        <f t="shared" ref="G299:W299" si="221">SUM(G295:G298)</f>
        <v>4.3875000000000002</v>
      </c>
      <c r="H299" s="409">
        <f t="shared" si="221"/>
        <v>29.587500000000002</v>
      </c>
      <c r="I299" s="409">
        <f t="shared" si="221"/>
        <v>177.1875</v>
      </c>
      <c r="J299" s="337">
        <f t="shared" si="221"/>
        <v>5.6250000000000001E-2</v>
      </c>
      <c r="K299" s="337">
        <f t="shared" si="221"/>
        <v>3.3750000000000002E-2</v>
      </c>
      <c r="L299" s="337">
        <f t="shared" si="221"/>
        <v>16.537500000000001</v>
      </c>
      <c r="M299" s="337">
        <f t="shared" si="221"/>
        <v>7.8750000000000014E-2</v>
      </c>
      <c r="N299" s="337">
        <f t="shared" si="221"/>
        <v>0</v>
      </c>
      <c r="O299" s="337">
        <f t="shared" si="221"/>
        <v>134.4375</v>
      </c>
      <c r="P299" s="337">
        <f t="shared" si="221"/>
        <v>48.825000000000003</v>
      </c>
      <c r="Q299" s="337">
        <f t="shared" si="221"/>
        <v>10.4625</v>
      </c>
      <c r="R299" s="337">
        <f t="shared" si="221"/>
        <v>6.5249999999999995</v>
      </c>
      <c r="S299" s="337">
        <f t="shared" si="221"/>
        <v>36.787500000000001</v>
      </c>
      <c r="T299" s="337">
        <f t="shared" si="221"/>
        <v>0.66374999999999984</v>
      </c>
      <c r="U299" s="337">
        <f t="shared" si="221"/>
        <v>18.675000000000001</v>
      </c>
      <c r="V299" s="337">
        <f t="shared" si="221"/>
        <v>5.6250000000000001E-2</v>
      </c>
      <c r="W299" s="337">
        <f t="shared" si="221"/>
        <v>10.799999999999999</v>
      </c>
      <c r="X299" s="392"/>
      <c r="Y299" s="392"/>
      <c r="AB299" s="87" t="s">
        <v>40</v>
      </c>
      <c r="AC299" s="59"/>
      <c r="AD299" s="60">
        <v>120</v>
      </c>
      <c r="AE299" s="61">
        <v>4.3</v>
      </c>
      <c r="AF299" s="61">
        <v>3.9</v>
      </c>
      <c r="AG299" s="61">
        <v>26.2</v>
      </c>
      <c r="AH299" s="61">
        <v>157.4</v>
      </c>
      <c r="AI299" s="88">
        <v>0.05</v>
      </c>
      <c r="AJ299" s="88">
        <v>0.02</v>
      </c>
      <c r="AK299" s="22">
        <v>14.7</v>
      </c>
      <c r="AL299" s="88">
        <v>7.0000000000000007E-2</v>
      </c>
      <c r="AM299" s="60">
        <v>0</v>
      </c>
      <c r="AN299" s="60">
        <v>119</v>
      </c>
      <c r="AO299" s="60">
        <v>43</v>
      </c>
      <c r="AP299" s="61">
        <v>9.3000000000000007</v>
      </c>
      <c r="AQ299" s="61">
        <v>5.8</v>
      </c>
      <c r="AR299" s="60">
        <v>33</v>
      </c>
      <c r="AS299" s="88">
        <v>0.57999999999999996</v>
      </c>
      <c r="AT299" s="27">
        <v>17</v>
      </c>
      <c r="AU299" s="88">
        <v>0.05</v>
      </c>
      <c r="AV299" s="22">
        <v>9.5</v>
      </c>
    </row>
    <row r="300" spans="1:49" x14ac:dyDescent="0.3">
      <c r="A300" s="318" t="s">
        <v>165</v>
      </c>
      <c r="B300" s="199"/>
      <c r="C300" s="328">
        <v>120</v>
      </c>
      <c r="D300" s="406"/>
      <c r="E300" s="406"/>
      <c r="F300" s="406"/>
      <c r="G300" s="406"/>
      <c r="H300" s="406"/>
      <c r="I300" s="406"/>
      <c r="J300" s="199"/>
      <c r="K300" s="199"/>
      <c r="L300" s="199"/>
      <c r="M300" s="199"/>
      <c r="N300" s="199"/>
      <c r="O300" s="199"/>
      <c r="P300" s="199"/>
      <c r="Q300" s="199"/>
      <c r="R300" s="199"/>
      <c r="S300" s="199"/>
      <c r="T300" s="199"/>
      <c r="U300" s="199"/>
      <c r="V300" s="199"/>
      <c r="W300" s="199"/>
      <c r="X300" s="392" t="s">
        <v>166</v>
      </c>
      <c r="Y300" s="392">
        <v>33</v>
      </c>
      <c r="AA300" t="s">
        <v>165</v>
      </c>
      <c r="AW300" t="s">
        <v>166</v>
      </c>
    </row>
    <row r="301" spans="1:49" ht="15" customHeight="1" x14ac:dyDescent="0.3">
      <c r="A301" s="318"/>
      <c r="B301" s="334" t="s">
        <v>64</v>
      </c>
      <c r="C301" s="328"/>
      <c r="D301" s="406">
        <f>C$300*AC301/AD$310</f>
        <v>109.5</v>
      </c>
      <c r="E301" s="406">
        <f>C$300*AD301/AD$310</f>
        <v>96.899999999999991</v>
      </c>
      <c r="F301" s="409">
        <f>$C$300*AE$301/$AD$310</f>
        <v>16.95</v>
      </c>
      <c r="G301" s="409">
        <f t="shared" ref="G301:W301" si="222">$C$300*AF$301/$AD$310</f>
        <v>13.65</v>
      </c>
      <c r="H301" s="409">
        <f t="shared" si="222"/>
        <v>0</v>
      </c>
      <c r="I301" s="409">
        <f t="shared" si="222"/>
        <v>190.5</v>
      </c>
      <c r="J301" s="336">
        <f t="shared" si="222"/>
        <v>4.4999999999999998E-2</v>
      </c>
      <c r="K301" s="336">
        <f t="shared" si="222"/>
        <v>0.12</v>
      </c>
      <c r="L301" s="336">
        <f t="shared" si="222"/>
        <v>0</v>
      </c>
      <c r="M301" s="336">
        <f t="shared" si="222"/>
        <v>0</v>
      </c>
      <c r="N301" s="336">
        <f t="shared" si="222"/>
        <v>0</v>
      </c>
      <c r="O301" s="336">
        <f t="shared" si="222"/>
        <v>48</v>
      </c>
      <c r="P301" s="336">
        <f t="shared" si="222"/>
        <v>262.5</v>
      </c>
      <c r="Q301" s="336">
        <f t="shared" si="222"/>
        <v>7.65</v>
      </c>
      <c r="R301" s="336">
        <f t="shared" si="222"/>
        <v>18</v>
      </c>
      <c r="S301" s="336">
        <f t="shared" si="222"/>
        <v>159</v>
      </c>
      <c r="T301" s="336">
        <f t="shared" si="222"/>
        <v>2.2800000000000002</v>
      </c>
      <c r="U301" s="336">
        <f t="shared" si="222"/>
        <v>7.05</v>
      </c>
      <c r="V301" s="336">
        <f t="shared" si="222"/>
        <v>0</v>
      </c>
      <c r="W301" s="336">
        <f t="shared" si="222"/>
        <v>61.5</v>
      </c>
      <c r="X301" s="392"/>
      <c r="Y301" s="392"/>
      <c r="AB301" s="86" t="s">
        <v>64</v>
      </c>
      <c r="AC301" s="57">
        <v>73</v>
      </c>
      <c r="AD301" s="56">
        <v>64.599999999999994</v>
      </c>
      <c r="AE301" s="56">
        <v>11.3</v>
      </c>
      <c r="AF301" s="56">
        <v>9.1</v>
      </c>
      <c r="AG301" s="57">
        <v>0</v>
      </c>
      <c r="AH301" s="57">
        <v>127</v>
      </c>
      <c r="AI301" s="64">
        <v>0.03</v>
      </c>
      <c r="AJ301" s="64">
        <v>0.08</v>
      </c>
      <c r="AK301" s="28">
        <v>0</v>
      </c>
      <c r="AL301" s="62">
        <v>0</v>
      </c>
      <c r="AM301" s="62">
        <v>0</v>
      </c>
      <c r="AN301" s="62">
        <v>32</v>
      </c>
      <c r="AO301" s="62">
        <v>175</v>
      </c>
      <c r="AP301" s="63">
        <v>5.0999999999999996</v>
      </c>
      <c r="AQ301" s="62">
        <v>12</v>
      </c>
      <c r="AR301" s="62">
        <v>106</v>
      </c>
      <c r="AS301" s="64">
        <v>1.52</v>
      </c>
      <c r="AT301" s="29">
        <v>4.7</v>
      </c>
      <c r="AU301" s="62">
        <v>0</v>
      </c>
      <c r="AV301" s="28">
        <v>41</v>
      </c>
    </row>
    <row r="302" spans="1:49" x14ac:dyDescent="0.3">
      <c r="A302" s="318"/>
      <c r="B302" s="334" t="s">
        <v>51</v>
      </c>
      <c r="C302" s="328"/>
      <c r="D302" s="406">
        <f t="shared" ref="D302:D309" si="223">C$300*AC302/AD$310</f>
        <v>10.95</v>
      </c>
      <c r="E302" s="406">
        <f t="shared" ref="E302:E309" si="224">C$300*AD302/AD$310</f>
        <v>8.6999999999999993</v>
      </c>
      <c r="F302" s="409">
        <f>$C$300*AE$302/$AD$310</f>
        <v>0.15</v>
      </c>
      <c r="G302" s="409">
        <f t="shared" ref="G302:W302" si="225">$C$300*AF$302/$AD$310</f>
        <v>0</v>
      </c>
      <c r="H302" s="409">
        <f t="shared" si="225"/>
        <v>0.6</v>
      </c>
      <c r="I302" s="409">
        <f t="shared" si="225"/>
        <v>2.7</v>
      </c>
      <c r="J302" s="336">
        <f t="shared" si="225"/>
        <v>0</v>
      </c>
      <c r="K302" s="336">
        <f t="shared" si="225"/>
        <v>0</v>
      </c>
      <c r="L302" s="336">
        <f t="shared" si="225"/>
        <v>105.15</v>
      </c>
      <c r="M302" s="336">
        <f t="shared" si="225"/>
        <v>0</v>
      </c>
      <c r="N302" s="336">
        <f t="shared" si="225"/>
        <v>0.18</v>
      </c>
      <c r="O302" s="336">
        <f t="shared" si="225"/>
        <v>1.35</v>
      </c>
      <c r="P302" s="336">
        <f t="shared" si="225"/>
        <v>14.535</v>
      </c>
      <c r="Q302" s="336">
        <f t="shared" si="225"/>
        <v>2.1</v>
      </c>
      <c r="R302" s="336">
        <f t="shared" si="225"/>
        <v>2.85</v>
      </c>
      <c r="S302" s="336">
        <f t="shared" si="225"/>
        <v>4.2</v>
      </c>
      <c r="T302" s="336">
        <f t="shared" si="225"/>
        <v>0.06</v>
      </c>
      <c r="U302" s="336">
        <f t="shared" si="225"/>
        <v>0.45</v>
      </c>
      <c r="V302" s="336">
        <f t="shared" si="225"/>
        <v>1.4999999999999999E-2</v>
      </c>
      <c r="W302" s="336">
        <f t="shared" si="225"/>
        <v>4.8</v>
      </c>
      <c r="X302" s="392"/>
      <c r="Y302" s="392"/>
      <c r="AB302" s="86" t="s">
        <v>51</v>
      </c>
      <c r="AC302" s="56">
        <v>7.3</v>
      </c>
      <c r="AD302" s="56">
        <v>5.8</v>
      </c>
      <c r="AE302" s="56">
        <v>0.1</v>
      </c>
      <c r="AF302" s="57">
        <v>0</v>
      </c>
      <c r="AG302" s="56">
        <v>0.4</v>
      </c>
      <c r="AH302" s="56">
        <v>1.8</v>
      </c>
      <c r="AI302" s="62">
        <v>0</v>
      </c>
      <c r="AJ302" s="62">
        <v>0</v>
      </c>
      <c r="AK302" s="30">
        <v>70.099999999999994</v>
      </c>
      <c r="AL302" s="62">
        <v>0</v>
      </c>
      <c r="AM302" s="64">
        <v>0.12</v>
      </c>
      <c r="AN302" s="63">
        <v>0.9</v>
      </c>
      <c r="AO302" s="64">
        <v>9.69</v>
      </c>
      <c r="AP302" s="63">
        <v>1.4</v>
      </c>
      <c r="AQ302" s="63">
        <v>1.9</v>
      </c>
      <c r="AR302" s="63">
        <v>2.8</v>
      </c>
      <c r="AS302" s="64">
        <v>0.04</v>
      </c>
      <c r="AT302" s="29">
        <v>0.3</v>
      </c>
      <c r="AU302" s="64">
        <v>0.01</v>
      </c>
      <c r="AV302" s="30">
        <v>3.2</v>
      </c>
    </row>
    <row r="303" spans="1:49" ht="15" customHeight="1" x14ac:dyDescent="0.3">
      <c r="A303" s="318"/>
      <c r="B303" s="334" t="s">
        <v>60</v>
      </c>
      <c r="C303" s="328"/>
      <c r="D303" s="406">
        <f t="shared" si="223"/>
        <v>1.95</v>
      </c>
      <c r="E303" s="406">
        <f t="shared" si="224"/>
        <v>1.5</v>
      </c>
      <c r="F303" s="409">
        <f>$C$300*AE$303/$AD$310</f>
        <v>0</v>
      </c>
      <c r="G303" s="409">
        <f t="shared" ref="G303:W303" si="226">$C$300*AF$303/$AD$310</f>
        <v>0</v>
      </c>
      <c r="H303" s="409">
        <f t="shared" si="226"/>
        <v>0.15</v>
      </c>
      <c r="I303" s="409">
        <f t="shared" si="226"/>
        <v>0.75</v>
      </c>
      <c r="J303" s="336">
        <f t="shared" si="226"/>
        <v>0</v>
      </c>
      <c r="K303" s="336">
        <f t="shared" si="226"/>
        <v>0</v>
      </c>
      <c r="L303" s="336">
        <f t="shared" si="226"/>
        <v>1.4999999999999999E-2</v>
      </c>
      <c r="M303" s="336">
        <f t="shared" si="226"/>
        <v>0</v>
      </c>
      <c r="N303" s="336">
        <f t="shared" si="226"/>
        <v>0.22500000000000001</v>
      </c>
      <c r="O303" s="336">
        <f t="shared" si="226"/>
        <v>0.15</v>
      </c>
      <c r="P303" s="336">
        <f t="shared" si="226"/>
        <v>4.4249999999999998</v>
      </c>
      <c r="Q303" s="336">
        <f t="shared" si="226"/>
        <v>0.75</v>
      </c>
      <c r="R303" s="336">
        <f t="shared" si="226"/>
        <v>0.3</v>
      </c>
      <c r="S303" s="336">
        <f t="shared" si="226"/>
        <v>1.05</v>
      </c>
      <c r="T303" s="336">
        <f t="shared" si="226"/>
        <v>1.4999999999999999E-2</v>
      </c>
      <c r="U303" s="336">
        <f t="shared" si="226"/>
        <v>0</v>
      </c>
      <c r="V303" s="336">
        <f t="shared" si="226"/>
        <v>0</v>
      </c>
      <c r="W303" s="336">
        <f t="shared" si="226"/>
        <v>1.65</v>
      </c>
      <c r="X303" s="392"/>
      <c r="Y303" s="392"/>
      <c r="AB303" s="86" t="s">
        <v>60</v>
      </c>
      <c r="AC303" s="56">
        <v>1.3</v>
      </c>
      <c r="AD303" s="57">
        <v>1</v>
      </c>
      <c r="AE303" s="57">
        <v>0</v>
      </c>
      <c r="AF303" s="57">
        <v>0</v>
      </c>
      <c r="AG303" s="56">
        <v>0.1</v>
      </c>
      <c r="AH303" s="56">
        <v>0.5</v>
      </c>
      <c r="AI303" s="62">
        <v>0</v>
      </c>
      <c r="AJ303" s="62">
        <v>0</v>
      </c>
      <c r="AK303" s="43">
        <v>0.01</v>
      </c>
      <c r="AL303" s="62">
        <v>0</v>
      </c>
      <c r="AM303" s="64">
        <v>0.15</v>
      </c>
      <c r="AN303" s="63">
        <v>0.1</v>
      </c>
      <c r="AO303" s="64">
        <v>2.95</v>
      </c>
      <c r="AP303" s="63">
        <v>0.5</v>
      </c>
      <c r="AQ303" s="63">
        <v>0.2</v>
      </c>
      <c r="AR303" s="63">
        <v>0.7</v>
      </c>
      <c r="AS303" s="64">
        <v>0.01</v>
      </c>
      <c r="AT303" s="31">
        <v>0</v>
      </c>
      <c r="AU303" s="62">
        <v>0</v>
      </c>
      <c r="AV303" s="30">
        <v>1.1000000000000001</v>
      </c>
    </row>
    <row r="304" spans="1:49" x14ac:dyDescent="0.3">
      <c r="A304" s="318"/>
      <c r="B304" s="334" t="s">
        <v>61</v>
      </c>
      <c r="C304" s="328"/>
      <c r="D304" s="406">
        <f t="shared" si="223"/>
        <v>15</v>
      </c>
      <c r="E304" s="406">
        <f t="shared" si="224"/>
        <v>15</v>
      </c>
      <c r="F304" s="409">
        <f>$C$300*AE$304/$AD$310</f>
        <v>0.75</v>
      </c>
      <c r="G304" s="409">
        <f t="shared" ref="G304:W304" si="227">$C$300*AF$304/$AD$310</f>
        <v>3.9</v>
      </c>
      <c r="H304" s="409">
        <f t="shared" si="227"/>
        <v>1.05</v>
      </c>
      <c r="I304" s="409">
        <f t="shared" si="227"/>
        <v>42.45</v>
      </c>
      <c r="J304" s="336">
        <f t="shared" si="227"/>
        <v>0</v>
      </c>
      <c r="K304" s="336">
        <f t="shared" si="227"/>
        <v>0.03</v>
      </c>
      <c r="L304" s="336">
        <f t="shared" si="227"/>
        <v>19.2</v>
      </c>
      <c r="M304" s="336">
        <f t="shared" si="227"/>
        <v>0</v>
      </c>
      <c r="N304" s="336">
        <f t="shared" si="227"/>
        <v>4.4999999999999998E-2</v>
      </c>
      <c r="O304" s="336">
        <f t="shared" si="227"/>
        <v>9.15</v>
      </c>
      <c r="P304" s="336">
        <f t="shared" si="227"/>
        <v>28.95</v>
      </c>
      <c r="Q304" s="336">
        <f t="shared" si="227"/>
        <v>22.5</v>
      </c>
      <c r="R304" s="336">
        <f t="shared" si="227"/>
        <v>2.4</v>
      </c>
      <c r="S304" s="336">
        <f t="shared" si="227"/>
        <v>15</v>
      </c>
      <c r="T304" s="336">
        <f t="shared" si="227"/>
        <v>4.4999999999999998E-2</v>
      </c>
      <c r="U304" s="336">
        <f t="shared" si="227"/>
        <v>2.7</v>
      </c>
      <c r="V304" s="336">
        <f t="shared" si="227"/>
        <v>0.10500000000000001</v>
      </c>
      <c r="W304" s="336">
        <f t="shared" si="227"/>
        <v>4.2</v>
      </c>
      <c r="X304" s="392"/>
      <c r="Y304" s="392"/>
      <c r="AB304" s="86" t="s">
        <v>61</v>
      </c>
      <c r="AC304" s="287">
        <v>10</v>
      </c>
      <c r="AD304" s="287">
        <v>10</v>
      </c>
      <c r="AE304" s="56">
        <v>0.5</v>
      </c>
      <c r="AF304" s="56">
        <v>2.6</v>
      </c>
      <c r="AG304" s="56">
        <v>0.7</v>
      </c>
      <c r="AH304" s="56">
        <v>28.3</v>
      </c>
      <c r="AI304" s="62">
        <v>0</v>
      </c>
      <c r="AJ304" s="64">
        <v>0.02</v>
      </c>
      <c r="AK304" s="30">
        <v>12.8</v>
      </c>
      <c r="AL304" s="62">
        <v>0</v>
      </c>
      <c r="AM304" s="64">
        <v>0.03</v>
      </c>
      <c r="AN304" s="63">
        <v>6.1</v>
      </c>
      <c r="AO304" s="63">
        <v>19.3</v>
      </c>
      <c r="AP304" s="62">
        <v>15</v>
      </c>
      <c r="AQ304" s="63">
        <v>1.6</v>
      </c>
      <c r="AR304" s="62">
        <v>10</v>
      </c>
      <c r="AS304" s="64">
        <v>0.03</v>
      </c>
      <c r="AT304" s="29">
        <v>1.8</v>
      </c>
      <c r="AU304" s="64">
        <v>7.0000000000000007E-2</v>
      </c>
      <c r="AV304" s="30">
        <v>2.8</v>
      </c>
    </row>
    <row r="305" spans="1:49" ht="15" customHeight="1" x14ac:dyDescent="0.3">
      <c r="A305" s="318"/>
      <c r="B305" s="334" t="s">
        <v>59</v>
      </c>
      <c r="C305" s="328"/>
      <c r="D305" s="406">
        <f t="shared" si="223"/>
        <v>1.5</v>
      </c>
      <c r="E305" s="406">
        <f t="shared" si="224"/>
        <v>1.5</v>
      </c>
      <c r="F305" s="409">
        <f>$C$300*AE$305/$AD$310</f>
        <v>0.15</v>
      </c>
      <c r="G305" s="409">
        <f t="shared" ref="G305:W305" si="228">$C$300*AF$305/$AD$310</f>
        <v>0</v>
      </c>
      <c r="H305" s="409">
        <f t="shared" si="228"/>
        <v>1.05</v>
      </c>
      <c r="I305" s="409">
        <f t="shared" si="228"/>
        <v>4.8</v>
      </c>
      <c r="J305" s="336">
        <f t="shared" si="228"/>
        <v>0</v>
      </c>
      <c r="K305" s="336">
        <f t="shared" si="228"/>
        <v>0</v>
      </c>
      <c r="L305" s="336">
        <f t="shared" si="228"/>
        <v>0</v>
      </c>
      <c r="M305" s="336">
        <f t="shared" si="228"/>
        <v>0</v>
      </c>
      <c r="N305" s="336">
        <f t="shared" si="228"/>
        <v>0</v>
      </c>
      <c r="O305" s="336">
        <f t="shared" si="228"/>
        <v>0</v>
      </c>
      <c r="P305" s="336">
        <f t="shared" si="228"/>
        <v>1.575</v>
      </c>
      <c r="Q305" s="336">
        <f t="shared" si="228"/>
        <v>0.3</v>
      </c>
      <c r="R305" s="336">
        <f t="shared" si="228"/>
        <v>0.15</v>
      </c>
      <c r="S305" s="336">
        <f t="shared" si="228"/>
        <v>1.2</v>
      </c>
      <c r="T305" s="336">
        <f t="shared" si="228"/>
        <v>1.4999999999999999E-2</v>
      </c>
      <c r="U305" s="336">
        <f t="shared" si="228"/>
        <v>0</v>
      </c>
      <c r="V305" s="336">
        <f t="shared" si="228"/>
        <v>7.4999999999999997E-2</v>
      </c>
      <c r="W305" s="336">
        <f t="shared" si="228"/>
        <v>0.3</v>
      </c>
      <c r="X305" s="392"/>
      <c r="Y305" s="392"/>
      <c r="AB305" s="86" t="s">
        <v>59</v>
      </c>
      <c r="AC305" s="287">
        <v>1</v>
      </c>
      <c r="AD305" s="287">
        <v>1</v>
      </c>
      <c r="AE305" s="56">
        <v>0.1</v>
      </c>
      <c r="AF305" s="57">
        <v>0</v>
      </c>
      <c r="AG305" s="56">
        <v>0.7</v>
      </c>
      <c r="AH305" s="56">
        <v>3.2</v>
      </c>
      <c r="AI305" s="62">
        <v>0</v>
      </c>
      <c r="AJ305" s="62">
        <v>0</v>
      </c>
      <c r="AK305" s="28">
        <v>0</v>
      </c>
      <c r="AL305" s="62">
        <v>0</v>
      </c>
      <c r="AM305" s="62">
        <v>0</v>
      </c>
      <c r="AN305" s="62">
        <v>0</v>
      </c>
      <c r="AO305" s="64">
        <v>1.05</v>
      </c>
      <c r="AP305" s="63">
        <v>0.2</v>
      </c>
      <c r="AQ305" s="63">
        <v>0.1</v>
      </c>
      <c r="AR305" s="63">
        <v>0.8</v>
      </c>
      <c r="AS305" s="64">
        <v>0.01</v>
      </c>
      <c r="AT305" s="31">
        <v>0</v>
      </c>
      <c r="AU305" s="64">
        <v>0.05</v>
      </c>
      <c r="AV305" s="30">
        <v>0.2</v>
      </c>
    </row>
    <row r="306" spans="1:49" ht="15" customHeight="1" x14ac:dyDescent="0.3">
      <c r="A306" s="318"/>
      <c r="B306" s="334" t="s">
        <v>50</v>
      </c>
      <c r="C306" s="328"/>
      <c r="D306" s="406">
        <f t="shared" si="223"/>
        <v>3</v>
      </c>
      <c r="E306" s="406">
        <f t="shared" si="224"/>
        <v>2.4</v>
      </c>
      <c r="F306" s="409">
        <f t="shared" ref="F306:W306" si="229">$C$300*AE$28/$AD$310</f>
        <v>0</v>
      </c>
      <c r="G306" s="409">
        <f t="shared" si="229"/>
        <v>0</v>
      </c>
      <c r="H306" s="409">
        <f t="shared" si="229"/>
        <v>0</v>
      </c>
      <c r="I306" s="409">
        <f t="shared" si="229"/>
        <v>0</v>
      </c>
      <c r="J306" s="336">
        <f t="shared" si="229"/>
        <v>0</v>
      </c>
      <c r="K306" s="336">
        <f t="shared" si="229"/>
        <v>0</v>
      </c>
      <c r="L306" s="336">
        <f t="shared" si="229"/>
        <v>0</v>
      </c>
      <c r="M306" s="336">
        <f t="shared" si="229"/>
        <v>0</v>
      </c>
      <c r="N306" s="336">
        <f t="shared" si="229"/>
        <v>0</v>
      </c>
      <c r="O306" s="336">
        <f t="shared" si="229"/>
        <v>0</v>
      </c>
      <c r="P306" s="336">
        <f t="shared" si="229"/>
        <v>0</v>
      </c>
      <c r="Q306" s="336">
        <f t="shared" si="229"/>
        <v>0</v>
      </c>
      <c r="R306" s="336">
        <f t="shared" si="229"/>
        <v>0</v>
      </c>
      <c r="S306" s="336">
        <f t="shared" si="229"/>
        <v>0</v>
      </c>
      <c r="T306" s="336">
        <f t="shared" si="229"/>
        <v>0</v>
      </c>
      <c r="U306" s="336">
        <f t="shared" si="229"/>
        <v>0</v>
      </c>
      <c r="V306" s="336">
        <f t="shared" si="229"/>
        <v>0</v>
      </c>
      <c r="W306" s="336">
        <f t="shared" si="229"/>
        <v>0</v>
      </c>
      <c r="X306" s="392"/>
      <c r="Y306" s="392"/>
      <c r="AB306" s="86" t="s">
        <v>50</v>
      </c>
      <c r="AC306" s="57">
        <v>2</v>
      </c>
      <c r="AD306" s="56">
        <v>1.6</v>
      </c>
      <c r="AE306" s="57">
        <v>0</v>
      </c>
      <c r="AF306" s="57">
        <v>0</v>
      </c>
      <c r="AG306" s="56">
        <v>0.1</v>
      </c>
      <c r="AH306" s="56">
        <v>0.6</v>
      </c>
      <c r="AI306" s="62">
        <v>0</v>
      </c>
      <c r="AJ306" s="62">
        <v>0</v>
      </c>
      <c r="AK306" s="28">
        <v>0</v>
      </c>
      <c r="AL306" s="62">
        <v>0</v>
      </c>
      <c r="AM306" s="64">
        <v>0.06</v>
      </c>
      <c r="AN306" s="63">
        <v>0.1</v>
      </c>
      <c r="AO306" s="64">
        <v>2.3199999999999998</v>
      </c>
      <c r="AP306" s="63">
        <v>0.4</v>
      </c>
      <c r="AQ306" s="63">
        <v>0.2</v>
      </c>
      <c r="AR306" s="63">
        <v>0.8</v>
      </c>
      <c r="AS306" s="64">
        <v>0.01</v>
      </c>
      <c r="AT306" s="29">
        <v>0.1</v>
      </c>
      <c r="AU306" s="64">
        <v>0.01</v>
      </c>
      <c r="AV306" s="30">
        <v>0.5</v>
      </c>
    </row>
    <row r="307" spans="1:49" ht="15" customHeight="1" x14ac:dyDescent="0.3">
      <c r="A307" s="318"/>
      <c r="B307" s="334" t="s">
        <v>37</v>
      </c>
      <c r="C307" s="328"/>
      <c r="D307" s="406">
        <f t="shared" si="223"/>
        <v>1.5</v>
      </c>
      <c r="E307" s="406">
        <f t="shared" si="224"/>
        <v>1.5</v>
      </c>
      <c r="F307" s="409">
        <f>$C$300*AE$307/$AD$310</f>
        <v>0</v>
      </c>
      <c r="G307" s="409">
        <f t="shared" ref="G307:W307" si="230">$C$300*AF$307/$AD$310</f>
        <v>1.05</v>
      </c>
      <c r="H307" s="409">
        <f t="shared" si="230"/>
        <v>0</v>
      </c>
      <c r="I307" s="409">
        <f t="shared" si="230"/>
        <v>9.15</v>
      </c>
      <c r="J307" s="336">
        <f t="shared" si="230"/>
        <v>0</v>
      </c>
      <c r="K307" s="336">
        <f t="shared" si="230"/>
        <v>0</v>
      </c>
      <c r="L307" s="336">
        <f t="shared" si="230"/>
        <v>4.2149999999999999</v>
      </c>
      <c r="M307" s="336">
        <f t="shared" si="230"/>
        <v>1.4999999999999999E-2</v>
      </c>
      <c r="N307" s="336">
        <f t="shared" si="230"/>
        <v>0</v>
      </c>
      <c r="O307" s="336">
        <f t="shared" si="230"/>
        <v>0.15</v>
      </c>
      <c r="P307" s="336">
        <f t="shared" si="230"/>
        <v>0.39</v>
      </c>
      <c r="Q307" s="336">
        <f t="shared" si="230"/>
        <v>0.3</v>
      </c>
      <c r="R307" s="336">
        <f t="shared" si="230"/>
        <v>0</v>
      </c>
      <c r="S307" s="336">
        <f t="shared" si="230"/>
        <v>0.45</v>
      </c>
      <c r="T307" s="336">
        <f t="shared" si="230"/>
        <v>0</v>
      </c>
      <c r="U307" s="336">
        <f t="shared" si="230"/>
        <v>0</v>
      </c>
      <c r="V307" s="336">
        <f t="shared" si="230"/>
        <v>1.4999999999999999E-2</v>
      </c>
      <c r="W307" s="336">
        <f t="shared" si="230"/>
        <v>0</v>
      </c>
      <c r="X307" s="392"/>
      <c r="Y307" s="392"/>
      <c r="AB307" s="86" t="s">
        <v>37</v>
      </c>
      <c r="AC307" s="57">
        <v>1</v>
      </c>
      <c r="AD307" s="57">
        <v>1</v>
      </c>
      <c r="AE307" s="57">
        <v>0</v>
      </c>
      <c r="AF307" s="56">
        <v>0.7</v>
      </c>
      <c r="AG307" s="57">
        <v>0</v>
      </c>
      <c r="AH307" s="56">
        <v>6.1</v>
      </c>
      <c r="AI307" s="62">
        <v>0</v>
      </c>
      <c r="AJ307" s="62">
        <v>0</v>
      </c>
      <c r="AK307" s="43">
        <v>2.81</v>
      </c>
      <c r="AL307" s="64">
        <v>0.01</v>
      </c>
      <c r="AM307" s="62">
        <v>0</v>
      </c>
      <c r="AN307" s="63">
        <v>0.1</v>
      </c>
      <c r="AO307" s="64">
        <v>0.26</v>
      </c>
      <c r="AP307" s="63">
        <v>0.2</v>
      </c>
      <c r="AQ307" s="62">
        <v>0</v>
      </c>
      <c r="AR307" s="63">
        <v>0.3</v>
      </c>
      <c r="AS307" s="62">
        <v>0</v>
      </c>
      <c r="AT307" s="31">
        <v>0</v>
      </c>
      <c r="AU307" s="64">
        <v>0.01</v>
      </c>
      <c r="AV307" s="28">
        <v>0</v>
      </c>
    </row>
    <row r="308" spans="1:49" ht="15" customHeight="1" x14ac:dyDescent="0.3">
      <c r="A308" s="318"/>
      <c r="B308" s="334" t="s">
        <v>38</v>
      </c>
      <c r="C308" s="328"/>
      <c r="D308" s="406">
        <f t="shared" si="223"/>
        <v>0.3</v>
      </c>
      <c r="E308" s="406">
        <f t="shared" si="224"/>
        <v>0.3</v>
      </c>
      <c r="F308" s="409">
        <f>$C$300*AE$308/$AD$310</f>
        <v>0</v>
      </c>
      <c r="G308" s="409">
        <f t="shared" ref="G308:W308" si="231">$C$300*AF$308/$AD$310</f>
        <v>0</v>
      </c>
      <c r="H308" s="409">
        <f t="shared" si="231"/>
        <v>0</v>
      </c>
      <c r="I308" s="409">
        <f t="shared" si="231"/>
        <v>0</v>
      </c>
      <c r="J308" s="336">
        <f t="shared" si="231"/>
        <v>0</v>
      </c>
      <c r="K308" s="336">
        <f t="shared" si="231"/>
        <v>0</v>
      </c>
      <c r="L308" s="336">
        <f t="shared" si="231"/>
        <v>0</v>
      </c>
      <c r="M308" s="336">
        <f t="shared" si="231"/>
        <v>0</v>
      </c>
      <c r="N308" s="336">
        <f t="shared" si="231"/>
        <v>0</v>
      </c>
      <c r="O308" s="336">
        <f t="shared" si="231"/>
        <v>88.5</v>
      </c>
      <c r="P308" s="336">
        <f t="shared" si="231"/>
        <v>1.4999999999999999E-2</v>
      </c>
      <c r="Q308" s="336">
        <f t="shared" si="231"/>
        <v>1.05</v>
      </c>
      <c r="R308" s="336">
        <f t="shared" si="231"/>
        <v>0</v>
      </c>
      <c r="S308" s="336">
        <f t="shared" si="231"/>
        <v>0.15</v>
      </c>
      <c r="T308" s="336">
        <f t="shared" si="231"/>
        <v>1.4999999999999999E-2</v>
      </c>
      <c r="U308" s="336">
        <f t="shared" si="231"/>
        <v>12</v>
      </c>
      <c r="V308" s="336">
        <f t="shared" si="231"/>
        <v>0</v>
      </c>
      <c r="W308" s="336">
        <f t="shared" si="231"/>
        <v>0</v>
      </c>
      <c r="X308" s="392"/>
      <c r="Y308" s="392"/>
      <c r="AB308" s="86" t="s">
        <v>38</v>
      </c>
      <c r="AC308" s="56">
        <v>0.2</v>
      </c>
      <c r="AD308" s="56">
        <v>0.2</v>
      </c>
      <c r="AE308" s="57">
        <v>0</v>
      </c>
      <c r="AF308" s="57">
        <v>0</v>
      </c>
      <c r="AG308" s="57">
        <v>0</v>
      </c>
      <c r="AH308" s="57">
        <v>0</v>
      </c>
      <c r="AI308" s="62">
        <v>0</v>
      </c>
      <c r="AJ308" s="62">
        <v>0</v>
      </c>
      <c r="AK308" s="28">
        <v>0</v>
      </c>
      <c r="AL308" s="62">
        <v>0</v>
      </c>
      <c r="AM308" s="62">
        <v>0</v>
      </c>
      <c r="AN308" s="62">
        <v>59</v>
      </c>
      <c r="AO308" s="64">
        <v>0.01</v>
      </c>
      <c r="AP308" s="63">
        <v>0.7</v>
      </c>
      <c r="AQ308" s="62">
        <v>0</v>
      </c>
      <c r="AR308" s="63">
        <v>0.1</v>
      </c>
      <c r="AS308" s="64">
        <v>0.01</v>
      </c>
      <c r="AT308" s="31">
        <v>8</v>
      </c>
      <c r="AU308" s="62">
        <v>0</v>
      </c>
      <c r="AV308" s="28">
        <v>0</v>
      </c>
    </row>
    <row r="309" spans="1:49" x14ac:dyDescent="0.3">
      <c r="A309" s="318"/>
      <c r="B309" s="334" t="s">
        <v>39</v>
      </c>
      <c r="C309" s="328"/>
      <c r="D309" s="406">
        <f t="shared" si="223"/>
        <v>131.1</v>
      </c>
      <c r="E309" s="406">
        <f t="shared" si="224"/>
        <v>131.1</v>
      </c>
      <c r="F309" s="409">
        <f>$C$300*AE$309/$AD$310</f>
        <v>0</v>
      </c>
      <c r="G309" s="409">
        <f t="shared" ref="G309:W309" si="232">$C$300*AF$309/$AD$310</f>
        <v>0</v>
      </c>
      <c r="H309" s="409">
        <f t="shared" si="232"/>
        <v>0</v>
      </c>
      <c r="I309" s="409">
        <f t="shared" si="232"/>
        <v>0</v>
      </c>
      <c r="J309" s="336">
        <f t="shared" si="232"/>
        <v>0</v>
      </c>
      <c r="K309" s="336">
        <f t="shared" si="232"/>
        <v>0</v>
      </c>
      <c r="L309" s="336">
        <f t="shared" si="232"/>
        <v>0</v>
      </c>
      <c r="M309" s="336">
        <f t="shared" si="232"/>
        <v>0</v>
      </c>
      <c r="N309" s="336">
        <f t="shared" si="232"/>
        <v>0</v>
      </c>
      <c r="O309" s="336">
        <f t="shared" si="232"/>
        <v>0</v>
      </c>
      <c r="P309" s="336">
        <f t="shared" si="232"/>
        <v>0</v>
      </c>
      <c r="Q309" s="336">
        <f t="shared" si="232"/>
        <v>0</v>
      </c>
      <c r="R309" s="336">
        <f t="shared" si="232"/>
        <v>0</v>
      </c>
      <c r="S309" s="336">
        <f t="shared" si="232"/>
        <v>0</v>
      </c>
      <c r="T309" s="336">
        <f t="shared" si="232"/>
        <v>0</v>
      </c>
      <c r="U309" s="336">
        <f t="shared" si="232"/>
        <v>0</v>
      </c>
      <c r="V309" s="336">
        <f t="shared" si="232"/>
        <v>0</v>
      </c>
      <c r="W309" s="336">
        <f t="shared" si="232"/>
        <v>0</v>
      </c>
      <c r="X309" s="392"/>
      <c r="Y309" s="392"/>
      <c r="AB309" s="86" t="s">
        <v>39</v>
      </c>
      <c r="AC309" s="56">
        <v>87.4</v>
      </c>
      <c r="AD309" s="56">
        <v>87.4</v>
      </c>
      <c r="AE309" s="57">
        <v>0</v>
      </c>
      <c r="AF309" s="57">
        <v>0</v>
      </c>
      <c r="AG309" s="57">
        <v>0</v>
      </c>
      <c r="AH309" s="57">
        <v>0</v>
      </c>
      <c r="AI309" s="62">
        <v>0</v>
      </c>
      <c r="AJ309" s="62">
        <v>0</v>
      </c>
      <c r="AK309" s="28">
        <v>0</v>
      </c>
      <c r="AL309" s="62">
        <v>0</v>
      </c>
      <c r="AM309" s="62">
        <v>0</v>
      </c>
      <c r="AN309" s="62">
        <v>0</v>
      </c>
      <c r="AO309" s="62">
        <v>0</v>
      </c>
      <c r="AP309" s="62">
        <v>0</v>
      </c>
      <c r="AQ309" s="62">
        <v>0</v>
      </c>
      <c r="AR309" s="62">
        <v>0</v>
      </c>
      <c r="AS309" s="62">
        <v>0</v>
      </c>
      <c r="AT309" s="31">
        <v>0</v>
      </c>
      <c r="AU309" s="62">
        <v>0</v>
      </c>
      <c r="AV309" s="28">
        <v>0</v>
      </c>
    </row>
    <row r="310" spans="1:49" x14ac:dyDescent="0.3">
      <c r="A310" s="318"/>
      <c r="B310" s="69" t="s">
        <v>40</v>
      </c>
      <c r="C310" s="328"/>
      <c r="D310" s="406"/>
      <c r="E310" s="406"/>
      <c r="F310" s="409">
        <f>SUM(F301:F309)</f>
        <v>17.999999999999996</v>
      </c>
      <c r="G310" s="409">
        <f t="shared" ref="G310:W310" si="233">SUM(G301:G309)</f>
        <v>18.600000000000001</v>
      </c>
      <c r="H310" s="409">
        <f t="shared" si="233"/>
        <v>2.85</v>
      </c>
      <c r="I310" s="409">
        <f t="shared" si="233"/>
        <v>250.35</v>
      </c>
      <c r="J310" s="337">
        <f t="shared" si="233"/>
        <v>4.4999999999999998E-2</v>
      </c>
      <c r="K310" s="337">
        <f t="shared" si="233"/>
        <v>0.15</v>
      </c>
      <c r="L310" s="337">
        <f t="shared" si="233"/>
        <v>128.58000000000001</v>
      </c>
      <c r="M310" s="337">
        <f t="shared" si="233"/>
        <v>1.4999999999999999E-2</v>
      </c>
      <c r="N310" s="337">
        <f t="shared" si="233"/>
        <v>0.45</v>
      </c>
      <c r="O310" s="337">
        <f t="shared" si="233"/>
        <v>147.30000000000001</v>
      </c>
      <c r="P310" s="337">
        <f t="shared" si="233"/>
        <v>312.39</v>
      </c>
      <c r="Q310" s="337">
        <f t="shared" si="233"/>
        <v>34.649999999999991</v>
      </c>
      <c r="R310" s="337">
        <f t="shared" si="233"/>
        <v>23.7</v>
      </c>
      <c r="S310" s="337">
        <f t="shared" si="233"/>
        <v>181.04999999999998</v>
      </c>
      <c r="T310" s="337">
        <f t="shared" si="233"/>
        <v>2.4300000000000006</v>
      </c>
      <c r="U310" s="337">
        <f t="shared" si="233"/>
        <v>22.2</v>
      </c>
      <c r="V310" s="337">
        <f t="shared" si="233"/>
        <v>0.21000000000000002</v>
      </c>
      <c r="W310" s="337">
        <f t="shared" si="233"/>
        <v>72.45</v>
      </c>
      <c r="X310" s="392"/>
      <c r="Y310" s="392"/>
      <c r="AB310" s="87" t="s">
        <v>40</v>
      </c>
      <c r="AC310" s="59"/>
      <c r="AD310" s="60">
        <v>80</v>
      </c>
      <c r="AE310" s="60">
        <v>12</v>
      </c>
      <c r="AF310" s="61">
        <v>12.4</v>
      </c>
      <c r="AG310" s="60">
        <v>2</v>
      </c>
      <c r="AH310" s="61">
        <v>167.5</v>
      </c>
      <c r="AI310" s="65">
        <v>0.03</v>
      </c>
      <c r="AJ310" s="83">
        <v>0.1</v>
      </c>
      <c r="AK310" s="47">
        <v>85.7</v>
      </c>
      <c r="AL310" s="65">
        <v>0.01</v>
      </c>
      <c r="AM310" s="65">
        <v>0.36</v>
      </c>
      <c r="AN310" s="66">
        <v>98</v>
      </c>
      <c r="AO310" s="66">
        <v>210</v>
      </c>
      <c r="AP310" s="66">
        <v>24</v>
      </c>
      <c r="AQ310" s="66">
        <v>16</v>
      </c>
      <c r="AR310" s="66">
        <v>121</v>
      </c>
      <c r="AS310" s="65">
        <v>1.63</v>
      </c>
      <c r="AT310" s="33">
        <v>15</v>
      </c>
      <c r="AU310" s="65">
        <v>0.15</v>
      </c>
      <c r="AV310" s="32">
        <v>49</v>
      </c>
    </row>
    <row r="311" spans="1:49" x14ac:dyDescent="0.3">
      <c r="A311" s="318" t="s">
        <v>167</v>
      </c>
      <c r="B311" s="96"/>
      <c r="C311" s="328">
        <v>60</v>
      </c>
      <c r="D311" s="406"/>
      <c r="E311" s="406"/>
      <c r="F311" s="409"/>
      <c r="G311" s="409"/>
      <c r="H311" s="409"/>
      <c r="I311" s="409"/>
      <c r="J311" s="337"/>
      <c r="K311" s="337"/>
      <c r="L311" s="337"/>
      <c r="M311" s="337"/>
      <c r="N311" s="337"/>
      <c r="O311" s="337"/>
      <c r="P311" s="337"/>
      <c r="Q311" s="337"/>
      <c r="R311" s="337"/>
      <c r="S311" s="337"/>
      <c r="T311" s="337"/>
      <c r="U311" s="337"/>
      <c r="V311" s="337"/>
      <c r="W311" s="337"/>
      <c r="X311" s="392" t="s">
        <v>168</v>
      </c>
      <c r="Y311" s="392">
        <v>34</v>
      </c>
      <c r="AA311" t="s">
        <v>167</v>
      </c>
      <c r="AB311" s="90"/>
      <c r="AC311" s="127"/>
      <c r="AD311" s="128"/>
      <c r="AE311" s="128"/>
      <c r="AF311" s="129"/>
      <c r="AG311" s="128"/>
      <c r="AH311" s="129"/>
      <c r="AI311" s="158"/>
      <c r="AJ311" s="161"/>
      <c r="AK311" s="177"/>
      <c r="AL311" s="158"/>
      <c r="AM311" s="158"/>
      <c r="AN311" s="160"/>
      <c r="AO311" s="160"/>
      <c r="AP311" s="160"/>
      <c r="AQ311" s="160"/>
      <c r="AR311" s="160"/>
      <c r="AS311" s="158"/>
      <c r="AT311" s="178"/>
      <c r="AU311" s="158"/>
      <c r="AV311" s="159"/>
      <c r="AW311" t="s">
        <v>168</v>
      </c>
    </row>
    <row r="312" spans="1:49" x14ac:dyDescent="0.3">
      <c r="A312" s="318"/>
      <c r="B312" s="96" t="s">
        <v>169</v>
      </c>
      <c r="C312" s="328"/>
      <c r="D312" s="406">
        <f>C311*AC312/AD313</f>
        <v>67.8</v>
      </c>
      <c r="E312" s="406">
        <f>C311*AD312/AD313</f>
        <v>60</v>
      </c>
      <c r="F312" s="406">
        <f>C311*AE312/AD313</f>
        <v>0.4</v>
      </c>
      <c r="G312" s="406">
        <f>C311*AF312/AD313</f>
        <v>0</v>
      </c>
      <c r="H312" s="406">
        <f>C311*AG312/AD313</f>
        <v>1.6</v>
      </c>
      <c r="I312" s="406">
        <f>C311*AH312/AD313</f>
        <v>8.4</v>
      </c>
      <c r="J312" s="199">
        <f>C311*AI312/AD313</f>
        <v>0.02</v>
      </c>
      <c r="K312" s="199">
        <f>C311*AJ312/AD313</f>
        <v>0.02</v>
      </c>
      <c r="L312" s="199">
        <f>C311*AK312/AD313</f>
        <v>6</v>
      </c>
      <c r="M312" s="199">
        <f>C311*AL312/AD313</f>
        <v>0</v>
      </c>
      <c r="N312" s="199">
        <f>C311*AM312/AD313</f>
        <v>6</v>
      </c>
      <c r="O312" s="199">
        <f>C311*AN312/AD313</f>
        <v>4.8</v>
      </c>
      <c r="P312" s="199">
        <f>C311*AO312/AD313</f>
        <v>84</v>
      </c>
      <c r="Q312" s="199">
        <f>C311*AP312/AD313</f>
        <v>13.8</v>
      </c>
      <c r="R312" s="199">
        <f>C311*AQ312/AD313</f>
        <v>8.4</v>
      </c>
      <c r="S312" s="199">
        <f>C311*AR312/AD313</f>
        <v>26</v>
      </c>
      <c r="T312" s="199">
        <f>C311*AS312/AD313</f>
        <v>0.36</v>
      </c>
      <c r="U312" s="199">
        <f>C311*AT312/AD313</f>
        <v>1.8</v>
      </c>
      <c r="V312" s="199">
        <f>C311*AU312/AD313</f>
        <v>0.18</v>
      </c>
      <c r="W312" s="199">
        <f>C311*AV312/AD313</f>
        <v>10.199999999999999</v>
      </c>
      <c r="X312" s="392"/>
      <c r="Y312" s="392"/>
      <c r="AB312" s="179" t="s">
        <v>169</v>
      </c>
      <c r="AC312" s="56">
        <v>33.9</v>
      </c>
      <c r="AD312" s="57">
        <v>30</v>
      </c>
      <c r="AE312" s="56">
        <v>0.2</v>
      </c>
      <c r="AF312" s="57">
        <v>0</v>
      </c>
      <c r="AG312" s="56">
        <v>0.8</v>
      </c>
      <c r="AH312" s="56">
        <v>4.2</v>
      </c>
      <c r="AI312" s="71">
        <v>0.01</v>
      </c>
      <c r="AJ312" s="71">
        <v>0.01</v>
      </c>
      <c r="AK312" s="19">
        <v>3</v>
      </c>
      <c r="AL312" s="57">
        <v>0</v>
      </c>
      <c r="AM312" s="57">
        <v>3</v>
      </c>
      <c r="AN312" s="56">
        <v>2.4</v>
      </c>
      <c r="AO312" s="57">
        <v>42</v>
      </c>
      <c r="AP312" s="56">
        <v>6.9</v>
      </c>
      <c r="AQ312" s="56">
        <v>4.2</v>
      </c>
      <c r="AR312" s="57">
        <v>13</v>
      </c>
      <c r="AS312" s="71">
        <v>0.18</v>
      </c>
      <c r="AT312" s="20">
        <v>0.9</v>
      </c>
      <c r="AU312" s="71">
        <v>0.09</v>
      </c>
      <c r="AV312" s="20">
        <v>5.0999999999999996</v>
      </c>
    </row>
    <row r="313" spans="1:49" x14ac:dyDescent="0.3">
      <c r="A313" s="318"/>
      <c r="B313" s="69" t="s">
        <v>132</v>
      </c>
      <c r="C313" s="328"/>
      <c r="D313" s="406"/>
      <c r="E313" s="406"/>
      <c r="F313" s="409">
        <f>SUM(F312)</f>
        <v>0.4</v>
      </c>
      <c r="G313" s="409">
        <f t="shared" ref="G313:W313" si="234">SUM(G312)</f>
        <v>0</v>
      </c>
      <c r="H313" s="409">
        <f t="shared" si="234"/>
        <v>1.6</v>
      </c>
      <c r="I313" s="409">
        <f t="shared" si="234"/>
        <v>8.4</v>
      </c>
      <c r="J313" s="337">
        <f t="shared" si="234"/>
        <v>0.02</v>
      </c>
      <c r="K313" s="337">
        <f t="shared" si="234"/>
        <v>0.02</v>
      </c>
      <c r="L313" s="337">
        <f t="shared" si="234"/>
        <v>6</v>
      </c>
      <c r="M313" s="337">
        <f t="shared" si="234"/>
        <v>0</v>
      </c>
      <c r="N313" s="337">
        <f t="shared" si="234"/>
        <v>6</v>
      </c>
      <c r="O313" s="337">
        <f t="shared" si="234"/>
        <v>4.8</v>
      </c>
      <c r="P313" s="337">
        <f t="shared" si="234"/>
        <v>84</v>
      </c>
      <c r="Q313" s="337">
        <f t="shared" si="234"/>
        <v>13.8</v>
      </c>
      <c r="R313" s="337">
        <f t="shared" si="234"/>
        <v>8.4</v>
      </c>
      <c r="S313" s="337">
        <f t="shared" si="234"/>
        <v>26</v>
      </c>
      <c r="T313" s="337">
        <f t="shared" si="234"/>
        <v>0.36</v>
      </c>
      <c r="U313" s="337">
        <f t="shared" si="234"/>
        <v>1.8</v>
      </c>
      <c r="V313" s="337">
        <f t="shared" si="234"/>
        <v>0.18</v>
      </c>
      <c r="W313" s="337">
        <f t="shared" si="234"/>
        <v>10.199999999999999</v>
      </c>
      <c r="X313" s="392"/>
      <c r="Y313" s="392"/>
      <c r="AB313" s="179" t="s">
        <v>132</v>
      </c>
      <c r="AC313" s="127"/>
      <c r="AD313" s="128">
        <v>30</v>
      </c>
      <c r="AE313" s="128">
        <f>AE312</f>
        <v>0.2</v>
      </c>
      <c r="AF313" s="128">
        <f t="shared" ref="AF313:AV313" si="235">AF312</f>
        <v>0</v>
      </c>
      <c r="AG313" s="128">
        <f t="shared" si="235"/>
        <v>0.8</v>
      </c>
      <c r="AH313" s="128">
        <f t="shared" si="235"/>
        <v>4.2</v>
      </c>
      <c r="AI313" s="128">
        <f t="shared" si="235"/>
        <v>0.01</v>
      </c>
      <c r="AJ313" s="128">
        <f t="shared" si="235"/>
        <v>0.01</v>
      </c>
      <c r="AK313" s="128">
        <f t="shared" si="235"/>
        <v>3</v>
      </c>
      <c r="AL313" s="128">
        <f t="shared" si="235"/>
        <v>0</v>
      </c>
      <c r="AM313" s="128">
        <f t="shared" si="235"/>
        <v>3</v>
      </c>
      <c r="AN313" s="128">
        <f t="shared" si="235"/>
        <v>2.4</v>
      </c>
      <c r="AO313" s="128">
        <f t="shared" si="235"/>
        <v>42</v>
      </c>
      <c r="AP313" s="128">
        <f t="shared" si="235"/>
        <v>6.9</v>
      </c>
      <c r="AQ313" s="128">
        <f t="shared" si="235"/>
        <v>4.2</v>
      </c>
      <c r="AR313" s="128">
        <f t="shared" si="235"/>
        <v>13</v>
      </c>
      <c r="AS313" s="128">
        <f t="shared" si="235"/>
        <v>0.18</v>
      </c>
      <c r="AT313" s="128">
        <f t="shared" si="235"/>
        <v>0.9</v>
      </c>
      <c r="AU313" s="128">
        <f t="shared" si="235"/>
        <v>0.09</v>
      </c>
      <c r="AV313" s="128">
        <f t="shared" si="235"/>
        <v>5.0999999999999996</v>
      </c>
    </row>
    <row r="314" spans="1:49" x14ac:dyDescent="0.3">
      <c r="A314" s="318" t="s">
        <v>107</v>
      </c>
      <c r="B314" s="199"/>
      <c r="C314" s="328">
        <v>180</v>
      </c>
      <c r="D314" s="406"/>
      <c r="E314" s="406"/>
      <c r="F314" s="406"/>
      <c r="G314" s="406"/>
      <c r="H314" s="406"/>
      <c r="I314" s="406"/>
      <c r="J314" s="199"/>
      <c r="K314" s="199"/>
      <c r="L314" s="199"/>
      <c r="M314" s="199"/>
      <c r="N314" s="199"/>
      <c r="O314" s="199"/>
      <c r="P314" s="199"/>
      <c r="Q314" s="199"/>
      <c r="R314" s="199"/>
      <c r="S314" s="199"/>
      <c r="T314" s="199"/>
      <c r="U314" s="199"/>
      <c r="V314" s="199"/>
      <c r="W314" s="199"/>
      <c r="X314" s="392" t="s">
        <v>108</v>
      </c>
      <c r="Y314" s="392">
        <v>11</v>
      </c>
      <c r="AA314" t="s">
        <v>107</v>
      </c>
      <c r="AW314" t="s">
        <v>108</v>
      </c>
    </row>
    <row r="315" spans="1:49" ht="15" customHeight="1" x14ac:dyDescent="0.3">
      <c r="A315" s="318"/>
      <c r="B315" s="334" t="s">
        <v>36</v>
      </c>
      <c r="C315" s="328"/>
      <c r="D315" s="406">
        <f>C$314*AC315/AD$318</f>
        <v>6.24</v>
      </c>
      <c r="E315" s="406">
        <f>C$314*AD315/AD$318</f>
        <v>6.24</v>
      </c>
      <c r="F315" s="409">
        <f>$C$314*AE$315/$AD$318</f>
        <v>0</v>
      </c>
      <c r="G315" s="409">
        <f t="shared" ref="G315:W315" si="236">$C$314*AF$315/$AD$318</f>
        <v>0</v>
      </c>
      <c r="H315" s="409">
        <f t="shared" si="236"/>
        <v>5.76</v>
      </c>
      <c r="I315" s="409">
        <f t="shared" si="236"/>
        <v>22.92</v>
      </c>
      <c r="J315" s="336">
        <f t="shared" si="236"/>
        <v>0</v>
      </c>
      <c r="K315" s="336">
        <f t="shared" si="236"/>
        <v>0</v>
      </c>
      <c r="L315" s="336">
        <f t="shared" si="236"/>
        <v>0</v>
      </c>
      <c r="M315" s="336">
        <f t="shared" si="236"/>
        <v>0</v>
      </c>
      <c r="N315" s="336">
        <f t="shared" si="236"/>
        <v>0</v>
      </c>
      <c r="O315" s="336">
        <f t="shared" si="236"/>
        <v>0</v>
      </c>
      <c r="P315" s="336">
        <f t="shared" si="236"/>
        <v>0.15600000000000003</v>
      </c>
      <c r="Q315" s="336">
        <f t="shared" si="236"/>
        <v>0.12</v>
      </c>
      <c r="R315" s="336">
        <f t="shared" si="236"/>
        <v>0</v>
      </c>
      <c r="S315" s="336">
        <f t="shared" si="236"/>
        <v>0</v>
      </c>
      <c r="T315" s="336">
        <f t="shared" si="236"/>
        <v>1.2E-2</v>
      </c>
      <c r="U315" s="336">
        <f t="shared" si="236"/>
        <v>0</v>
      </c>
      <c r="V315" s="336">
        <f t="shared" si="236"/>
        <v>0</v>
      </c>
      <c r="W315" s="336">
        <f t="shared" si="236"/>
        <v>0</v>
      </c>
      <c r="X315" s="392"/>
      <c r="Y315" s="392"/>
      <c r="AB315" s="86" t="s">
        <v>36</v>
      </c>
      <c r="AC315" s="56">
        <v>5.2</v>
      </c>
      <c r="AD315" s="56">
        <v>5.2</v>
      </c>
      <c r="AE315" s="57">
        <v>0</v>
      </c>
      <c r="AF315" s="57">
        <v>0</v>
      </c>
      <c r="AG315" s="56">
        <v>4.8</v>
      </c>
      <c r="AH315" s="56">
        <v>19.100000000000001</v>
      </c>
      <c r="AI315" s="62">
        <v>0</v>
      </c>
      <c r="AJ315" s="62">
        <v>0</v>
      </c>
      <c r="AK315" s="28">
        <v>0</v>
      </c>
      <c r="AL315" s="62">
        <v>0</v>
      </c>
      <c r="AM315" s="62">
        <v>0</v>
      </c>
      <c r="AN315" s="62">
        <v>0</v>
      </c>
      <c r="AO315" s="64">
        <v>0.13</v>
      </c>
      <c r="AP315" s="63">
        <v>0.1</v>
      </c>
      <c r="AQ315" s="62">
        <v>0</v>
      </c>
      <c r="AR315" s="62">
        <v>0</v>
      </c>
      <c r="AS315" s="64">
        <v>0.01</v>
      </c>
      <c r="AT315" s="28">
        <v>0</v>
      </c>
      <c r="AU315" s="62">
        <v>0</v>
      </c>
      <c r="AV315" s="28">
        <v>0</v>
      </c>
    </row>
    <row r="316" spans="1:49" ht="15" customHeight="1" x14ac:dyDescent="0.3">
      <c r="A316" s="318"/>
      <c r="B316" s="334" t="s">
        <v>87</v>
      </c>
      <c r="C316" s="328"/>
      <c r="D316" s="406">
        <f t="shared" ref="D316:D317" si="237">C$314*AC316/AD$318</f>
        <v>24.120000000000005</v>
      </c>
      <c r="E316" s="406">
        <f t="shared" ref="E316:E317" si="238">C$314*AD316/AD$318</f>
        <v>21.36</v>
      </c>
      <c r="F316" s="409">
        <f>$C$314*AE$316/$AD$318</f>
        <v>0.48</v>
      </c>
      <c r="G316" s="409">
        <f t="shared" ref="G316:W316" si="239">$C$314*AF$316/$AD$318</f>
        <v>0</v>
      </c>
      <c r="H316" s="409">
        <f t="shared" si="239"/>
        <v>12.12</v>
      </c>
      <c r="I316" s="409">
        <f t="shared" si="239"/>
        <v>50.040000000000006</v>
      </c>
      <c r="J316" s="336">
        <f t="shared" si="239"/>
        <v>0</v>
      </c>
      <c r="K316" s="336">
        <f t="shared" si="239"/>
        <v>0</v>
      </c>
      <c r="L316" s="336">
        <f t="shared" si="239"/>
        <v>13.560000000000002</v>
      </c>
      <c r="M316" s="336">
        <f t="shared" si="239"/>
        <v>0</v>
      </c>
      <c r="N316" s="336">
        <f t="shared" si="239"/>
        <v>2.4E-2</v>
      </c>
      <c r="O316" s="336">
        <f t="shared" si="239"/>
        <v>0</v>
      </c>
      <c r="P316" s="336">
        <f t="shared" si="239"/>
        <v>0</v>
      </c>
      <c r="Q316" s="336">
        <f t="shared" si="239"/>
        <v>44.4</v>
      </c>
      <c r="R316" s="336">
        <f t="shared" si="239"/>
        <v>1.92</v>
      </c>
      <c r="S316" s="336">
        <f t="shared" si="239"/>
        <v>3.84</v>
      </c>
      <c r="T316" s="336">
        <f t="shared" si="239"/>
        <v>0.06</v>
      </c>
      <c r="U316" s="336">
        <f t="shared" si="239"/>
        <v>0</v>
      </c>
      <c r="V316" s="336">
        <f t="shared" si="239"/>
        <v>0</v>
      </c>
      <c r="W316" s="336">
        <f t="shared" si="239"/>
        <v>0</v>
      </c>
      <c r="X316" s="392"/>
      <c r="Y316" s="392"/>
      <c r="AB316" s="86" t="s">
        <v>87</v>
      </c>
      <c r="AC316" s="56">
        <v>20.100000000000001</v>
      </c>
      <c r="AD316" s="299">
        <v>17.8</v>
      </c>
      <c r="AE316" s="56">
        <v>0.4</v>
      </c>
      <c r="AF316" s="57">
        <v>0</v>
      </c>
      <c r="AG316" s="56">
        <v>10.1</v>
      </c>
      <c r="AH316" s="56">
        <v>41.7</v>
      </c>
      <c r="AI316" s="62">
        <v>0</v>
      </c>
      <c r="AJ316" s="62">
        <v>0</v>
      </c>
      <c r="AK316" s="30">
        <v>11.3</v>
      </c>
      <c r="AL316" s="62">
        <v>0</v>
      </c>
      <c r="AM316" s="64">
        <v>0.02</v>
      </c>
      <c r="AN316" s="62">
        <v>0</v>
      </c>
      <c r="AO316" s="62">
        <v>0</v>
      </c>
      <c r="AP316" s="62">
        <v>37</v>
      </c>
      <c r="AQ316" s="63">
        <v>1.6</v>
      </c>
      <c r="AR316" s="63">
        <v>3.2</v>
      </c>
      <c r="AS316" s="64">
        <v>0.05</v>
      </c>
      <c r="AT316" s="28">
        <v>0</v>
      </c>
      <c r="AU316" s="62">
        <v>0</v>
      </c>
      <c r="AV316" s="28">
        <v>0</v>
      </c>
    </row>
    <row r="317" spans="1:49" x14ac:dyDescent="0.3">
      <c r="A317" s="318"/>
      <c r="B317" s="334" t="s">
        <v>39</v>
      </c>
      <c r="C317" s="328"/>
      <c r="D317" s="406">
        <f t="shared" si="237"/>
        <v>171</v>
      </c>
      <c r="E317" s="406">
        <f t="shared" si="238"/>
        <v>171</v>
      </c>
      <c r="F317" s="409">
        <f>$C$314*AE$317/$AD$318</f>
        <v>0</v>
      </c>
      <c r="G317" s="409">
        <f t="shared" ref="G317:W317" si="240">$C$314*AF$317/$AD$318</f>
        <v>0</v>
      </c>
      <c r="H317" s="409">
        <f t="shared" si="240"/>
        <v>0</v>
      </c>
      <c r="I317" s="409">
        <f t="shared" si="240"/>
        <v>0</v>
      </c>
      <c r="J317" s="336">
        <f t="shared" si="240"/>
        <v>0</v>
      </c>
      <c r="K317" s="336">
        <f t="shared" si="240"/>
        <v>0</v>
      </c>
      <c r="L317" s="336">
        <f t="shared" si="240"/>
        <v>0</v>
      </c>
      <c r="M317" s="336">
        <f t="shared" si="240"/>
        <v>0</v>
      </c>
      <c r="N317" s="336">
        <f t="shared" si="240"/>
        <v>0</v>
      </c>
      <c r="O317" s="336">
        <f t="shared" si="240"/>
        <v>0</v>
      </c>
      <c r="P317" s="336">
        <f t="shared" si="240"/>
        <v>0</v>
      </c>
      <c r="Q317" s="336">
        <f t="shared" si="240"/>
        <v>0</v>
      </c>
      <c r="R317" s="336">
        <f t="shared" si="240"/>
        <v>0</v>
      </c>
      <c r="S317" s="336">
        <f t="shared" si="240"/>
        <v>0</v>
      </c>
      <c r="T317" s="336">
        <f t="shared" si="240"/>
        <v>0</v>
      </c>
      <c r="U317" s="336">
        <f t="shared" si="240"/>
        <v>0</v>
      </c>
      <c r="V317" s="336">
        <f t="shared" si="240"/>
        <v>0</v>
      </c>
      <c r="W317" s="336">
        <f t="shared" si="240"/>
        <v>0</v>
      </c>
      <c r="X317" s="392"/>
      <c r="Y317" s="392"/>
      <c r="AB317" s="86" t="s">
        <v>39</v>
      </c>
      <c r="AC317" s="56">
        <v>142.5</v>
      </c>
      <c r="AD317" s="56">
        <v>142.5</v>
      </c>
      <c r="AE317" s="57">
        <v>0</v>
      </c>
      <c r="AF317" s="57">
        <v>0</v>
      </c>
      <c r="AG317" s="57">
        <v>0</v>
      </c>
      <c r="AH317" s="57">
        <v>0</v>
      </c>
      <c r="AI317" s="62">
        <v>0</v>
      </c>
      <c r="AJ317" s="62">
        <v>0</v>
      </c>
      <c r="AK317" s="28">
        <v>0</v>
      </c>
      <c r="AL317" s="62">
        <v>0</v>
      </c>
      <c r="AM317" s="62">
        <v>0</v>
      </c>
      <c r="AN317" s="62">
        <v>0</v>
      </c>
      <c r="AO317" s="62">
        <v>0</v>
      </c>
      <c r="AP317" s="62">
        <v>0</v>
      </c>
      <c r="AQ317" s="62">
        <v>0</v>
      </c>
      <c r="AR317" s="62">
        <v>0</v>
      </c>
      <c r="AS317" s="62">
        <v>0</v>
      </c>
      <c r="AT317" s="28">
        <v>0</v>
      </c>
      <c r="AU317" s="62">
        <v>0</v>
      </c>
      <c r="AV317" s="28">
        <v>0</v>
      </c>
    </row>
    <row r="318" spans="1:49" x14ac:dyDescent="0.3">
      <c r="A318" s="318"/>
      <c r="B318" s="69" t="s">
        <v>40</v>
      </c>
      <c r="C318" s="328"/>
      <c r="D318" s="406"/>
      <c r="E318" s="406"/>
      <c r="F318" s="409">
        <f>SUM(F315:F317)</f>
        <v>0.48</v>
      </c>
      <c r="G318" s="409">
        <f t="shared" ref="G318:W318" si="241">SUM(G315:G317)</f>
        <v>0</v>
      </c>
      <c r="H318" s="409">
        <f t="shared" si="241"/>
        <v>17.88</v>
      </c>
      <c r="I318" s="409">
        <f t="shared" si="241"/>
        <v>72.960000000000008</v>
      </c>
      <c r="J318" s="337">
        <f t="shared" si="241"/>
        <v>0</v>
      </c>
      <c r="K318" s="337">
        <f t="shared" si="241"/>
        <v>0</v>
      </c>
      <c r="L318" s="337">
        <f t="shared" si="241"/>
        <v>13.560000000000002</v>
      </c>
      <c r="M318" s="337">
        <f t="shared" si="241"/>
        <v>0</v>
      </c>
      <c r="N318" s="337">
        <f t="shared" si="241"/>
        <v>2.4E-2</v>
      </c>
      <c r="O318" s="337">
        <f t="shared" si="241"/>
        <v>0</v>
      </c>
      <c r="P318" s="337">
        <f t="shared" si="241"/>
        <v>0.15600000000000003</v>
      </c>
      <c r="Q318" s="337">
        <f t="shared" si="241"/>
        <v>44.519999999999996</v>
      </c>
      <c r="R318" s="337">
        <f t="shared" si="241"/>
        <v>1.92</v>
      </c>
      <c r="S318" s="337">
        <f t="shared" si="241"/>
        <v>3.84</v>
      </c>
      <c r="T318" s="337">
        <f t="shared" si="241"/>
        <v>7.1999999999999995E-2</v>
      </c>
      <c r="U318" s="337">
        <f t="shared" si="241"/>
        <v>0</v>
      </c>
      <c r="V318" s="337">
        <f t="shared" si="241"/>
        <v>0</v>
      </c>
      <c r="W318" s="337">
        <f t="shared" si="241"/>
        <v>0</v>
      </c>
      <c r="X318" s="392"/>
      <c r="Y318" s="392"/>
      <c r="AB318" s="87" t="s">
        <v>40</v>
      </c>
      <c r="AC318" s="59"/>
      <c r="AD318" s="60">
        <v>150</v>
      </c>
      <c r="AE318" s="61">
        <v>0.4</v>
      </c>
      <c r="AF318" s="60">
        <v>0</v>
      </c>
      <c r="AG318" s="61">
        <v>14.9</v>
      </c>
      <c r="AH318" s="61">
        <v>60.8</v>
      </c>
      <c r="AI318" s="66">
        <v>0</v>
      </c>
      <c r="AJ318" s="66">
        <v>0</v>
      </c>
      <c r="AK318" s="47">
        <v>11.3</v>
      </c>
      <c r="AL318" s="66">
        <v>0</v>
      </c>
      <c r="AM318" s="65">
        <v>0.02</v>
      </c>
      <c r="AN318" s="66">
        <v>0</v>
      </c>
      <c r="AO318" s="65">
        <v>0.13</v>
      </c>
      <c r="AP318" s="66">
        <v>37</v>
      </c>
      <c r="AQ318" s="83">
        <v>1.6</v>
      </c>
      <c r="AR318" s="83">
        <v>3.2</v>
      </c>
      <c r="AS318" s="65">
        <v>0.06</v>
      </c>
      <c r="AT318" s="32">
        <v>0</v>
      </c>
      <c r="AU318" s="66">
        <v>0</v>
      </c>
      <c r="AV318" s="32">
        <v>0</v>
      </c>
    </row>
    <row r="319" spans="1:49" ht="15" customHeight="1" x14ac:dyDescent="0.3">
      <c r="A319" s="320" t="s">
        <v>109</v>
      </c>
      <c r="B319" s="334"/>
      <c r="C319" s="328">
        <v>50</v>
      </c>
      <c r="D319" s="406"/>
      <c r="E319" s="406"/>
      <c r="F319" s="406"/>
      <c r="G319" s="406"/>
      <c r="H319" s="406"/>
      <c r="I319" s="406"/>
      <c r="J319" s="199"/>
      <c r="K319" s="199"/>
      <c r="L319" s="199"/>
      <c r="M319" s="199"/>
      <c r="N319" s="199"/>
      <c r="O319" s="199"/>
      <c r="P319" s="199"/>
      <c r="Q319" s="199"/>
      <c r="R319" s="199"/>
      <c r="S319" s="199"/>
      <c r="T319" s="199"/>
      <c r="U319" s="199"/>
      <c r="V319" s="199"/>
      <c r="W319" s="199"/>
      <c r="X319" s="392" t="s">
        <v>96</v>
      </c>
      <c r="Y319" s="392">
        <v>12</v>
      </c>
      <c r="AA319" s="89" t="s">
        <v>109</v>
      </c>
      <c r="AB319" s="89"/>
      <c r="AW319" t="s">
        <v>96</v>
      </c>
    </row>
    <row r="320" spans="1:49" ht="13.5" customHeight="1" x14ac:dyDescent="0.3">
      <c r="A320" s="318"/>
      <c r="B320" s="334" t="s">
        <v>109</v>
      </c>
      <c r="C320" s="328"/>
      <c r="D320" s="406">
        <f>C319*AC320/AD321</f>
        <v>50</v>
      </c>
      <c r="E320" s="406">
        <f>C319*AD320/AD321</f>
        <v>50</v>
      </c>
      <c r="F320" s="406">
        <f>C319*AE320/AD321</f>
        <v>3.3333333333333335</v>
      </c>
      <c r="G320" s="406">
        <f>C319*AF320/AD321</f>
        <v>0.66666666666666663</v>
      </c>
      <c r="H320" s="406">
        <f>C319*AG320/AD321</f>
        <v>19.833333333333332</v>
      </c>
      <c r="I320" s="406">
        <f>C319*AH320/AD321</f>
        <v>97.833333333333329</v>
      </c>
      <c r="J320" s="199">
        <f>C319*AI320/AD321</f>
        <v>0</v>
      </c>
      <c r="K320" s="199">
        <f>C319*AJ320/AD321</f>
        <v>0</v>
      </c>
      <c r="L320" s="199">
        <f>C319*AK320/AD321</f>
        <v>0</v>
      </c>
      <c r="M320" s="199">
        <f>C319*AL320/AD321</f>
        <v>0</v>
      </c>
      <c r="N320" s="199">
        <f>C319*AM320/AD321</f>
        <v>0</v>
      </c>
      <c r="O320" s="199">
        <f>C319*AN320/AD321</f>
        <v>0</v>
      </c>
      <c r="P320" s="199">
        <f>C319*AO320/AD321</f>
        <v>0</v>
      </c>
      <c r="Q320" s="199">
        <f>C319*AP320/AD321</f>
        <v>0</v>
      </c>
      <c r="R320" s="199">
        <f>C319*AQ320/AD321</f>
        <v>0</v>
      </c>
      <c r="S320" s="199">
        <f>C319*AR320/AD321</f>
        <v>0</v>
      </c>
      <c r="T320" s="199">
        <f>C319*AS320/AD321</f>
        <v>0</v>
      </c>
      <c r="U320" s="199">
        <f>C319*AT320/AD321</f>
        <v>0</v>
      </c>
      <c r="V320" s="199">
        <f>C319*AU320/AD321</f>
        <v>0</v>
      </c>
      <c r="W320" s="199">
        <f>C319*AV320/AD321</f>
        <v>0</v>
      </c>
      <c r="X320" s="392"/>
      <c r="Y320" s="392"/>
      <c r="AB320" s="70" t="s">
        <v>109</v>
      </c>
      <c r="AC320" s="101">
        <v>30</v>
      </c>
      <c r="AD320" s="101">
        <v>30</v>
      </c>
      <c r="AE320" s="102">
        <v>2</v>
      </c>
      <c r="AF320" s="103">
        <v>0.4</v>
      </c>
      <c r="AG320" s="103">
        <v>11.9</v>
      </c>
      <c r="AH320" s="103">
        <v>58.7</v>
      </c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  <c r="AV320" s="17"/>
    </row>
    <row r="321" spans="1:49" x14ac:dyDescent="0.3">
      <c r="A321" s="318"/>
      <c r="B321" s="69" t="s">
        <v>40</v>
      </c>
      <c r="C321" s="328"/>
      <c r="D321" s="406"/>
      <c r="E321" s="406"/>
      <c r="F321" s="409">
        <f>SUM(F320)</f>
        <v>3.3333333333333335</v>
      </c>
      <c r="G321" s="409">
        <f t="shared" ref="G321:W321" si="242">SUM(G320)</f>
        <v>0.66666666666666663</v>
      </c>
      <c r="H321" s="409">
        <f t="shared" si="242"/>
        <v>19.833333333333332</v>
      </c>
      <c r="I321" s="409">
        <f t="shared" si="242"/>
        <v>97.833333333333329</v>
      </c>
      <c r="J321" s="337">
        <f t="shared" si="242"/>
        <v>0</v>
      </c>
      <c r="K321" s="337">
        <f t="shared" si="242"/>
        <v>0</v>
      </c>
      <c r="L321" s="337">
        <f t="shared" si="242"/>
        <v>0</v>
      </c>
      <c r="M321" s="337">
        <f t="shared" si="242"/>
        <v>0</v>
      </c>
      <c r="N321" s="337">
        <f t="shared" si="242"/>
        <v>0</v>
      </c>
      <c r="O321" s="337">
        <f t="shared" si="242"/>
        <v>0</v>
      </c>
      <c r="P321" s="337">
        <f t="shared" si="242"/>
        <v>0</v>
      </c>
      <c r="Q321" s="337">
        <f t="shared" si="242"/>
        <v>0</v>
      </c>
      <c r="R321" s="337">
        <f t="shared" si="242"/>
        <v>0</v>
      </c>
      <c r="S321" s="337">
        <f t="shared" si="242"/>
        <v>0</v>
      </c>
      <c r="T321" s="337">
        <f t="shared" si="242"/>
        <v>0</v>
      </c>
      <c r="U321" s="337">
        <f t="shared" si="242"/>
        <v>0</v>
      </c>
      <c r="V321" s="337">
        <f t="shared" si="242"/>
        <v>0</v>
      </c>
      <c r="W321" s="337">
        <f t="shared" si="242"/>
        <v>0</v>
      </c>
      <c r="X321" s="392"/>
      <c r="Y321" s="392"/>
      <c r="AB321" s="87" t="s">
        <v>40</v>
      </c>
      <c r="AC321" s="100">
        <v>30</v>
      </c>
      <c r="AD321" s="100">
        <v>30</v>
      </c>
      <c r="AE321" s="104">
        <f>AE320</f>
        <v>2</v>
      </c>
      <c r="AF321" s="104">
        <f t="shared" ref="AF321:AV321" si="243">AF320</f>
        <v>0.4</v>
      </c>
      <c r="AG321" s="104">
        <f t="shared" si="243"/>
        <v>11.9</v>
      </c>
      <c r="AH321" s="104">
        <f t="shared" si="243"/>
        <v>58.7</v>
      </c>
      <c r="AI321" s="104">
        <f t="shared" si="243"/>
        <v>0</v>
      </c>
      <c r="AJ321" s="104">
        <f t="shared" si="243"/>
        <v>0</v>
      </c>
      <c r="AK321" s="104">
        <f t="shared" si="243"/>
        <v>0</v>
      </c>
      <c r="AL321" s="104">
        <f t="shared" si="243"/>
        <v>0</v>
      </c>
      <c r="AM321" s="104">
        <f t="shared" si="243"/>
        <v>0</v>
      </c>
      <c r="AN321" s="104">
        <f t="shared" si="243"/>
        <v>0</v>
      </c>
      <c r="AO321" s="104">
        <f t="shared" si="243"/>
        <v>0</v>
      </c>
      <c r="AP321" s="104">
        <f t="shared" si="243"/>
        <v>0</v>
      </c>
      <c r="AQ321" s="104">
        <f t="shared" si="243"/>
        <v>0</v>
      </c>
      <c r="AR321" s="104">
        <f t="shared" si="243"/>
        <v>0</v>
      </c>
      <c r="AS321" s="104">
        <f t="shared" si="243"/>
        <v>0</v>
      </c>
      <c r="AT321" s="104">
        <f t="shared" si="243"/>
        <v>0</v>
      </c>
      <c r="AU321" s="104">
        <f t="shared" si="243"/>
        <v>0</v>
      </c>
      <c r="AV321" s="104">
        <f t="shared" si="243"/>
        <v>0</v>
      </c>
    </row>
    <row r="322" spans="1:49" ht="18" x14ac:dyDescent="0.35">
      <c r="A322" s="319" t="s">
        <v>133</v>
      </c>
      <c r="B322" s="207"/>
      <c r="C322" s="338">
        <f>SUM(C281:C321)</f>
        <v>745</v>
      </c>
      <c r="D322" s="410">
        <f t="shared" ref="D322:E322" si="244">SUM(D281:D321)</f>
        <v>1222</v>
      </c>
      <c r="E322" s="410">
        <f t="shared" si="244"/>
        <v>1164.04</v>
      </c>
      <c r="F322" s="412">
        <f>SUM(F293+F299+F310+F313+F318+F321)</f>
        <v>31.670833333333327</v>
      </c>
      <c r="G322" s="412">
        <f t="shared" ref="G322:W322" si="245">SUM(G293+G299+G310+G313+G318+G321)</f>
        <v>29.27416666666667</v>
      </c>
      <c r="H322" s="412">
        <f t="shared" si="245"/>
        <v>77.470833333333331</v>
      </c>
      <c r="I322" s="412">
        <f t="shared" si="245"/>
        <v>698.93083333333334</v>
      </c>
      <c r="J322" s="340">
        <f t="shared" si="245"/>
        <v>0.14324999999999999</v>
      </c>
      <c r="K322" s="340">
        <f t="shared" si="245"/>
        <v>0.23574999999999999</v>
      </c>
      <c r="L322" s="340">
        <f t="shared" si="245"/>
        <v>269.62349999999998</v>
      </c>
      <c r="M322" s="340">
        <f t="shared" si="245"/>
        <v>9.3750000000000014E-2</v>
      </c>
      <c r="N322" s="340">
        <f t="shared" si="245"/>
        <v>17.238</v>
      </c>
      <c r="O322" s="340">
        <f t="shared" si="245"/>
        <v>385.00550000000004</v>
      </c>
      <c r="P322" s="340">
        <f t="shared" si="245"/>
        <v>629.32499999999993</v>
      </c>
      <c r="Q322" s="340">
        <f t="shared" si="245"/>
        <v>140.95249999999999</v>
      </c>
      <c r="R322" s="340">
        <f t="shared" si="245"/>
        <v>53.645000000000003</v>
      </c>
      <c r="S322" s="340">
        <f t="shared" si="245"/>
        <v>278.69749999999993</v>
      </c>
      <c r="T322" s="340">
        <f t="shared" si="245"/>
        <v>4.0037500000000001</v>
      </c>
      <c r="U322" s="340">
        <f t="shared" si="245"/>
        <v>57.935000000000002</v>
      </c>
      <c r="V322" s="340">
        <f t="shared" si="245"/>
        <v>0.7882499999999999</v>
      </c>
      <c r="W322" s="340">
        <f t="shared" si="245"/>
        <v>108.13000000000001</v>
      </c>
      <c r="X322" s="394"/>
      <c r="Y322" s="394"/>
      <c r="AB322" s="90"/>
      <c r="AC322" s="100"/>
      <c r="AD322" s="100"/>
      <c r="AE322" s="104"/>
      <c r="AF322" s="104"/>
      <c r="AG322" s="104"/>
      <c r="AH322" s="104"/>
      <c r="AI322" s="104"/>
      <c r="AJ322" s="104"/>
      <c r="AK322" s="104"/>
      <c r="AL322" s="104"/>
      <c r="AM322" s="104"/>
      <c r="AN322" s="104"/>
      <c r="AO322" s="104"/>
      <c r="AP322" s="104"/>
      <c r="AQ322" s="104"/>
      <c r="AR322" s="104"/>
      <c r="AS322" s="104"/>
      <c r="AT322" s="104"/>
      <c r="AU322" s="104"/>
      <c r="AV322" s="104"/>
    </row>
    <row r="323" spans="1:49" x14ac:dyDescent="0.3">
      <c r="A323" s="319" t="s">
        <v>170</v>
      </c>
      <c r="B323" s="199"/>
      <c r="C323" s="328"/>
      <c r="D323" s="406"/>
      <c r="E323" s="406"/>
      <c r="F323" s="406"/>
      <c r="G323" s="406"/>
      <c r="H323" s="406"/>
      <c r="I323" s="406"/>
      <c r="J323" s="199"/>
      <c r="K323" s="199"/>
      <c r="L323" s="199"/>
      <c r="M323" s="199"/>
      <c r="N323" s="199"/>
      <c r="O323" s="199"/>
      <c r="P323" s="199"/>
      <c r="Q323" s="199"/>
      <c r="R323" s="199"/>
      <c r="S323" s="199"/>
      <c r="T323" s="199"/>
      <c r="U323" s="199"/>
      <c r="V323" s="199"/>
      <c r="W323" s="199"/>
      <c r="X323" s="392"/>
      <c r="Y323" s="392"/>
    </row>
    <row r="324" spans="1:49" ht="15" customHeight="1" x14ac:dyDescent="0.3">
      <c r="A324" s="318" t="s">
        <v>171</v>
      </c>
      <c r="B324" s="199"/>
      <c r="C324" s="328">
        <v>109</v>
      </c>
      <c r="D324" s="406"/>
      <c r="E324" s="406"/>
      <c r="F324" s="406"/>
      <c r="G324" s="406"/>
      <c r="H324" s="406"/>
      <c r="I324" s="406"/>
      <c r="J324" s="199"/>
      <c r="K324" s="199"/>
      <c r="L324" s="199"/>
      <c r="M324" s="199"/>
      <c r="N324" s="199"/>
      <c r="O324" s="199"/>
      <c r="P324" s="199"/>
      <c r="Q324" s="199"/>
      <c r="R324" s="199"/>
      <c r="S324" s="199"/>
      <c r="T324" s="199"/>
      <c r="U324" s="199"/>
      <c r="V324" s="199"/>
      <c r="W324" s="199"/>
      <c r="X324" s="392" t="s">
        <v>172</v>
      </c>
      <c r="Y324" s="392">
        <v>35</v>
      </c>
      <c r="AA324" t="s">
        <v>171</v>
      </c>
      <c r="AW324" t="s">
        <v>172</v>
      </c>
    </row>
    <row r="325" spans="1:49" x14ac:dyDescent="0.3">
      <c r="A325" s="318"/>
      <c r="B325" s="334" t="s">
        <v>48</v>
      </c>
      <c r="C325" s="328"/>
      <c r="D325" s="406">
        <f>C$324*AC325/AD$329</f>
        <v>1.67642</v>
      </c>
      <c r="E325" s="406">
        <f>C$324*AD325/AD$329</f>
        <v>1.6753299999999998</v>
      </c>
      <c r="F325" s="409">
        <f>$C$324*AE$325/$AD$329</f>
        <v>7.956999999999999</v>
      </c>
      <c r="G325" s="409">
        <f t="shared" ref="G325:W325" si="246">$C$324*AF$325/$AD$329</f>
        <v>6.7580000000000009</v>
      </c>
      <c r="H325" s="409">
        <f t="shared" si="246"/>
        <v>0.436</v>
      </c>
      <c r="I325" s="409">
        <f t="shared" si="246"/>
        <v>94.83</v>
      </c>
      <c r="J325" s="336">
        <f t="shared" si="246"/>
        <v>3.27E-2</v>
      </c>
      <c r="K325" s="336">
        <f t="shared" si="246"/>
        <v>0.22889999999999999</v>
      </c>
      <c r="L325" s="336">
        <f t="shared" si="246"/>
        <v>104.64</v>
      </c>
      <c r="M325" s="336">
        <f t="shared" si="246"/>
        <v>1.4715</v>
      </c>
      <c r="N325" s="336">
        <f t="shared" si="246"/>
        <v>0</v>
      </c>
      <c r="O325" s="336">
        <f t="shared" si="246"/>
        <v>68.67</v>
      </c>
      <c r="P325" s="336">
        <f t="shared" si="246"/>
        <v>78.48</v>
      </c>
      <c r="Q325" s="336">
        <f t="shared" si="246"/>
        <v>32.700000000000003</v>
      </c>
      <c r="R325" s="336">
        <f t="shared" si="246"/>
        <v>6.976</v>
      </c>
      <c r="S325" s="336">
        <f t="shared" si="246"/>
        <v>112.27</v>
      </c>
      <c r="T325" s="336">
        <f t="shared" si="246"/>
        <v>1.4606000000000001</v>
      </c>
      <c r="U325" s="336">
        <f t="shared" si="246"/>
        <v>13.08</v>
      </c>
      <c r="V325" s="336">
        <f t="shared" si="246"/>
        <v>18.094000000000001</v>
      </c>
      <c r="W325" s="336">
        <f t="shared" si="246"/>
        <v>37.06</v>
      </c>
      <c r="X325" s="392"/>
      <c r="Y325" s="392"/>
      <c r="AB325" s="86" t="s">
        <v>48</v>
      </c>
      <c r="AC325" s="56">
        <v>1.538</v>
      </c>
      <c r="AD325" s="56">
        <v>1.5369999999999999</v>
      </c>
      <c r="AE325" s="56">
        <v>7.3</v>
      </c>
      <c r="AF325" s="56">
        <v>6.2</v>
      </c>
      <c r="AG325" s="56">
        <v>0.4</v>
      </c>
      <c r="AH325" s="57">
        <v>87</v>
      </c>
      <c r="AI325" s="71">
        <v>0.03</v>
      </c>
      <c r="AJ325" s="71">
        <v>0.21</v>
      </c>
      <c r="AK325" s="19">
        <v>96</v>
      </c>
      <c r="AL325" s="71">
        <v>1.35</v>
      </c>
      <c r="AM325" s="57">
        <v>0</v>
      </c>
      <c r="AN325" s="57">
        <v>63</v>
      </c>
      <c r="AO325" s="57">
        <v>72</v>
      </c>
      <c r="AP325" s="57">
        <v>30</v>
      </c>
      <c r="AQ325" s="56">
        <v>6.4</v>
      </c>
      <c r="AR325" s="57">
        <v>103</v>
      </c>
      <c r="AS325" s="71">
        <v>1.34</v>
      </c>
      <c r="AT325" s="39">
        <v>12</v>
      </c>
      <c r="AU325" s="56">
        <v>16.600000000000001</v>
      </c>
      <c r="AV325" s="19">
        <v>34</v>
      </c>
    </row>
    <row r="326" spans="1:49" ht="15" customHeight="1" x14ac:dyDescent="0.3">
      <c r="A326" s="318"/>
      <c r="B326" s="334" t="s">
        <v>35</v>
      </c>
      <c r="C326" s="328"/>
      <c r="D326" s="406">
        <f t="shared" ref="D326:D328" si="247">C$324*AC326/AD$329</f>
        <v>54.5</v>
      </c>
      <c r="E326" s="406">
        <f t="shared" ref="E326:E328" si="248">C$324*AD326/AD$329</f>
        <v>54.5</v>
      </c>
      <c r="F326" s="409">
        <f>$C$324*AE$326/$AD$329</f>
        <v>1.1990000000000001</v>
      </c>
      <c r="G326" s="409">
        <f t="shared" ref="G326:W326" si="249">$C$324*AF$326/$AD$329</f>
        <v>0.98100000000000009</v>
      </c>
      <c r="H326" s="409">
        <f t="shared" si="249"/>
        <v>1.8529999999999998</v>
      </c>
      <c r="I326" s="409">
        <f t="shared" si="249"/>
        <v>20.164999999999999</v>
      </c>
      <c r="J326" s="336">
        <f t="shared" si="249"/>
        <v>1.09E-2</v>
      </c>
      <c r="K326" s="336">
        <f t="shared" si="249"/>
        <v>5.45E-2</v>
      </c>
      <c r="L326" s="336">
        <f t="shared" si="249"/>
        <v>5.5372000000000003</v>
      </c>
      <c r="M326" s="336">
        <f t="shared" si="249"/>
        <v>0</v>
      </c>
      <c r="N326" s="336">
        <f t="shared" si="249"/>
        <v>0.218</v>
      </c>
      <c r="O326" s="336">
        <f t="shared" si="249"/>
        <v>16.350000000000001</v>
      </c>
      <c r="P326" s="336">
        <f t="shared" si="249"/>
        <v>51.23</v>
      </c>
      <c r="Q326" s="336">
        <f t="shared" si="249"/>
        <v>44.69</v>
      </c>
      <c r="R326" s="336">
        <f t="shared" si="249"/>
        <v>5.1230000000000011</v>
      </c>
      <c r="S326" s="336">
        <f t="shared" si="249"/>
        <v>32.700000000000003</v>
      </c>
      <c r="T326" s="336">
        <f t="shared" si="249"/>
        <v>3.27E-2</v>
      </c>
      <c r="U326" s="336">
        <f t="shared" si="249"/>
        <v>3.8149999999999999</v>
      </c>
      <c r="V326" s="336">
        <f t="shared" si="249"/>
        <v>0.74120000000000008</v>
      </c>
      <c r="W326" s="336">
        <f t="shared" si="249"/>
        <v>8.3930000000000007</v>
      </c>
      <c r="X326" s="392"/>
      <c r="Y326" s="392"/>
      <c r="AB326" s="86" t="s">
        <v>35</v>
      </c>
      <c r="AC326" s="299">
        <v>50</v>
      </c>
      <c r="AD326" s="299">
        <v>50</v>
      </c>
      <c r="AE326" s="56">
        <v>1.1000000000000001</v>
      </c>
      <c r="AF326" s="56">
        <v>0.9</v>
      </c>
      <c r="AG326" s="56">
        <v>1.7</v>
      </c>
      <c r="AH326" s="56">
        <v>18.5</v>
      </c>
      <c r="AI326" s="71">
        <v>0.01</v>
      </c>
      <c r="AJ326" s="71">
        <v>0.05</v>
      </c>
      <c r="AK326" s="21">
        <v>5.08</v>
      </c>
      <c r="AL326" s="57">
        <v>0</v>
      </c>
      <c r="AM326" s="56">
        <v>0.2</v>
      </c>
      <c r="AN326" s="57">
        <v>15</v>
      </c>
      <c r="AO326" s="57">
        <v>47</v>
      </c>
      <c r="AP326" s="57">
        <v>41</v>
      </c>
      <c r="AQ326" s="56">
        <v>4.7</v>
      </c>
      <c r="AR326" s="57">
        <v>30</v>
      </c>
      <c r="AS326" s="71">
        <v>0.03</v>
      </c>
      <c r="AT326" s="24">
        <v>3.5</v>
      </c>
      <c r="AU326" s="71">
        <v>0.68</v>
      </c>
      <c r="AV326" s="20">
        <v>7.7</v>
      </c>
    </row>
    <row r="327" spans="1:49" ht="15" customHeight="1" x14ac:dyDescent="0.3">
      <c r="A327" s="318"/>
      <c r="B327" s="334" t="s">
        <v>37</v>
      </c>
      <c r="C327" s="328"/>
      <c r="D327" s="406">
        <f t="shared" si="247"/>
        <v>4.3600000000000003</v>
      </c>
      <c r="E327" s="406">
        <f t="shared" si="248"/>
        <v>4.3600000000000003</v>
      </c>
      <c r="F327" s="409">
        <f>$C$324*AE$327/$AD$329</f>
        <v>0.109</v>
      </c>
      <c r="G327" s="409">
        <f t="shared" ref="G327:W327" si="250">$C$324*AF$327/$AD$329</f>
        <v>5.3410000000000002</v>
      </c>
      <c r="H327" s="409">
        <f t="shared" si="250"/>
        <v>0.109</v>
      </c>
      <c r="I327" s="409">
        <f t="shared" si="250"/>
        <v>48.614000000000004</v>
      </c>
      <c r="J327" s="336">
        <f t="shared" si="250"/>
        <v>0</v>
      </c>
      <c r="K327" s="336">
        <f t="shared" si="250"/>
        <v>1.09E-2</v>
      </c>
      <c r="L327" s="336">
        <f t="shared" si="250"/>
        <v>22.562999999999999</v>
      </c>
      <c r="M327" s="336">
        <f t="shared" si="250"/>
        <v>0.109</v>
      </c>
      <c r="N327" s="336">
        <f t="shared" si="250"/>
        <v>0</v>
      </c>
      <c r="O327" s="336">
        <f t="shared" si="250"/>
        <v>0.98100000000000009</v>
      </c>
      <c r="P327" s="336">
        <f t="shared" si="250"/>
        <v>2.0709999999999997</v>
      </c>
      <c r="Q327" s="336">
        <f t="shared" si="250"/>
        <v>1.744</v>
      </c>
      <c r="R327" s="336">
        <f t="shared" si="250"/>
        <v>0</v>
      </c>
      <c r="S327" s="336">
        <f t="shared" si="250"/>
        <v>2.1800000000000002</v>
      </c>
      <c r="T327" s="336">
        <f t="shared" si="250"/>
        <v>1.09E-2</v>
      </c>
      <c r="U327" s="336">
        <f t="shared" si="250"/>
        <v>0</v>
      </c>
      <c r="V327" s="336">
        <f t="shared" si="250"/>
        <v>7.6300000000000007E-2</v>
      </c>
      <c r="W327" s="336">
        <f t="shared" si="250"/>
        <v>0.218</v>
      </c>
      <c r="X327" s="392"/>
      <c r="Y327" s="392"/>
      <c r="AB327" s="86" t="s">
        <v>37</v>
      </c>
      <c r="AC327" s="299">
        <v>4</v>
      </c>
      <c r="AD327" s="299">
        <v>4</v>
      </c>
      <c r="AE327" s="56">
        <v>0.1</v>
      </c>
      <c r="AF327" s="56">
        <v>4.9000000000000004</v>
      </c>
      <c r="AG327" s="56">
        <v>0.1</v>
      </c>
      <c r="AH327" s="56">
        <v>44.6</v>
      </c>
      <c r="AI327" s="57">
        <v>0</v>
      </c>
      <c r="AJ327" s="71">
        <v>0.01</v>
      </c>
      <c r="AK327" s="20">
        <v>20.7</v>
      </c>
      <c r="AL327" s="56">
        <v>0.1</v>
      </c>
      <c r="AM327" s="57">
        <v>0</v>
      </c>
      <c r="AN327" s="56">
        <v>0.9</v>
      </c>
      <c r="AO327" s="56">
        <v>1.9</v>
      </c>
      <c r="AP327" s="56">
        <v>1.6</v>
      </c>
      <c r="AQ327" s="57">
        <v>0</v>
      </c>
      <c r="AR327" s="57">
        <v>2</v>
      </c>
      <c r="AS327" s="71">
        <v>0.01</v>
      </c>
      <c r="AT327" s="25">
        <v>0</v>
      </c>
      <c r="AU327" s="71">
        <v>7.0000000000000007E-2</v>
      </c>
      <c r="AV327" s="20">
        <v>0.2</v>
      </c>
    </row>
    <row r="328" spans="1:49" ht="16.5" customHeight="1" x14ac:dyDescent="0.3">
      <c r="A328" s="318"/>
      <c r="B328" s="334" t="s">
        <v>38</v>
      </c>
      <c r="C328" s="328"/>
      <c r="D328" s="406">
        <f t="shared" si="247"/>
        <v>0.872</v>
      </c>
      <c r="E328" s="406">
        <f t="shared" si="248"/>
        <v>0.872</v>
      </c>
      <c r="F328" s="409">
        <f>$C$324*AE$328/$AD$329</f>
        <v>0</v>
      </c>
      <c r="G328" s="409">
        <f t="shared" ref="G328:W328" si="251">$C$324*AF$328/$AD$329</f>
        <v>0</v>
      </c>
      <c r="H328" s="409">
        <f t="shared" si="251"/>
        <v>0</v>
      </c>
      <c r="I328" s="409">
        <f t="shared" si="251"/>
        <v>0</v>
      </c>
      <c r="J328" s="336">
        <f t="shared" si="251"/>
        <v>0</v>
      </c>
      <c r="K328" s="336">
        <f t="shared" si="251"/>
        <v>0</v>
      </c>
      <c r="L328" s="336">
        <f t="shared" si="251"/>
        <v>0</v>
      </c>
      <c r="M328" s="336">
        <f t="shared" si="251"/>
        <v>0</v>
      </c>
      <c r="N328" s="336">
        <f t="shared" si="251"/>
        <v>0</v>
      </c>
      <c r="O328" s="336">
        <f t="shared" si="251"/>
        <v>106.82</v>
      </c>
      <c r="P328" s="336">
        <f t="shared" si="251"/>
        <v>0</v>
      </c>
      <c r="Q328" s="336">
        <f t="shared" si="251"/>
        <v>1.1990000000000001</v>
      </c>
      <c r="R328" s="336">
        <f t="shared" si="251"/>
        <v>0.109</v>
      </c>
      <c r="S328" s="336">
        <f t="shared" si="251"/>
        <v>0.218</v>
      </c>
      <c r="T328" s="336">
        <f t="shared" si="251"/>
        <v>1.09E-2</v>
      </c>
      <c r="U328" s="336">
        <f t="shared" si="251"/>
        <v>14.17</v>
      </c>
      <c r="V328" s="336">
        <f t="shared" si="251"/>
        <v>0</v>
      </c>
      <c r="W328" s="336">
        <f t="shared" si="251"/>
        <v>0</v>
      </c>
      <c r="X328" s="392"/>
      <c r="Y328" s="392"/>
      <c r="AB328" s="86" t="s">
        <v>38</v>
      </c>
      <c r="AC328" s="299">
        <v>0.8</v>
      </c>
      <c r="AD328" s="299">
        <v>0.8</v>
      </c>
      <c r="AE328" s="57">
        <v>0</v>
      </c>
      <c r="AF328" s="57">
        <v>0</v>
      </c>
      <c r="AG328" s="57">
        <v>0</v>
      </c>
      <c r="AH328" s="57">
        <v>0</v>
      </c>
      <c r="AI328" s="57">
        <v>0</v>
      </c>
      <c r="AJ328" s="57">
        <v>0</v>
      </c>
      <c r="AK328" s="19">
        <v>0</v>
      </c>
      <c r="AL328" s="57">
        <v>0</v>
      </c>
      <c r="AM328" s="57">
        <v>0</v>
      </c>
      <c r="AN328" s="57">
        <v>98</v>
      </c>
      <c r="AO328" s="57">
        <v>0</v>
      </c>
      <c r="AP328" s="56">
        <v>1.1000000000000001</v>
      </c>
      <c r="AQ328" s="56">
        <v>0.1</v>
      </c>
      <c r="AR328" s="56">
        <v>0.2</v>
      </c>
      <c r="AS328" s="71">
        <v>0.01</v>
      </c>
      <c r="AT328" s="39">
        <v>13</v>
      </c>
      <c r="AU328" s="57">
        <v>0</v>
      </c>
      <c r="AV328" s="19">
        <v>0</v>
      </c>
    </row>
    <row r="329" spans="1:49" x14ac:dyDescent="0.3">
      <c r="A329" s="318"/>
      <c r="B329" s="69" t="s">
        <v>40</v>
      </c>
      <c r="C329" s="328"/>
      <c r="D329" s="406"/>
      <c r="E329" s="406"/>
      <c r="F329" s="409">
        <f>SUM(F325:F328)</f>
        <v>9.2649999999999988</v>
      </c>
      <c r="G329" s="409">
        <f t="shared" ref="G329:W329" si="252">SUM(G325:G328)</f>
        <v>13.080000000000002</v>
      </c>
      <c r="H329" s="409">
        <f t="shared" si="252"/>
        <v>2.3979999999999997</v>
      </c>
      <c r="I329" s="409">
        <f t="shared" si="252"/>
        <v>163.60900000000001</v>
      </c>
      <c r="J329" s="337">
        <f t="shared" si="252"/>
        <v>4.36E-2</v>
      </c>
      <c r="K329" s="337">
        <f t="shared" si="252"/>
        <v>0.29430000000000001</v>
      </c>
      <c r="L329" s="337">
        <f t="shared" si="252"/>
        <v>132.74019999999999</v>
      </c>
      <c r="M329" s="337">
        <f t="shared" si="252"/>
        <v>1.5805</v>
      </c>
      <c r="N329" s="337">
        <f t="shared" si="252"/>
        <v>0.218</v>
      </c>
      <c r="O329" s="337">
        <f t="shared" si="252"/>
        <v>192.821</v>
      </c>
      <c r="P329" s="337">
        <f t="shared" si="252"/>
        <v>131.78100000000001</v>
      </c>
      <c r="Q329" s="337">
        <f t="shared" si="252"/>
        <v>80.332999999999998</v>
      </c>
      <c r="R329" s="337">
        <f t="shared" si="252"/>
        <v>12.208</v>
      </c>
      <c r="S329" s="337">
        <f t="shared" si="252"/>
        <v>147.36799999999999</v>
      </c>
      <c r="T329" s="337">
        <f t="shared" si="252"/>
        <v>1.5150999999999999</v>
      </c>
      <c r="U329" s="337">
        <f t="shared" si="252"/>
        <v>31.064999999999998</v>
      </c>
      <c r="V329" s="337">
        <f t="shared" si="252"/>
        <v>18.9115</v>
      </c>
      <c r="W329" s="337">
        <f t="shared" si="252"/>
        <v>45.671000000000006</v>
      </c>
      <c r="X329" s="392"/>
      <c r="Y329" s="392"/>
      <c r="AB329" s="87" t="s">
        <v>40</v>
      </c>
      <c r="AC329" s="59"/>
      <c r="AD329" s="60">
        <v>100</v>
      </c>
      <c r="AE329" s="61">
        <v>8.5</v>
      </c>
      <c r="AF329" s="61">
        <v>11.9</v>
      </c>
      <c r="AG329" s="61">
        <v>2.1</v>
      </c>
      <c r="AH329" s="61">
        <v>150.1</v>
      </c>
      <c r="AI329" s="88">
        <v>0.05</v>
      </c>
      <c r="AJ329" s="88">
        <v>0.27</v>
      </c>
      <c r="AK329" s="23">
        <v>122</v>
      </c>
      <c r="AL329" s="88">
        <v>1.45</v>
      </c>
      <c r="AM329" s="61">
        <v>0.2</v>
      </c>
      <c r="AN329" s="60">
        <v>176</v>
      </c>
      <c r="AO329" s="60">
        <v>120</v>
      </c>
      <c r="AP329" s="60">
        <v>73</v>
      </c>
      <c r="AQ329" s="60">
        <v>11</v>
      </c>
      <c r="AR329" s="60">
        <v>135</v>
      </c>
      <c r="AS329" s="88">
        <v>1.39</v>
      </c>
      <c r="AT329" s="27">
        <v>29</v>
      </c>
      <c r="AU329" s="61">
        <v>17.399999999999999</v>
      </c>
      <c r="AV329" s="23">
        <v>42</v>
      </c>
    </row>
    <row r="330" spans="1:49" x14ac:dyDescent="0.3">
      <c r="A330" s="318" t="s">
        <v>173</v>
      </c>
      <c r="B330" s="199"/>
      <c r="C330" s="328">
        <v>65</v>
      </c>
      <c r="D330" s="406"/>
      <c r="E330" s="406"/>
      <c r="F330" s="406"/>
      <c r="G330" s="406"/>
      <c r="H330" s="406"/>
      <c r="I330" s="406"/>
      <c r="J330" s="199"/>
      <c r="K330" s="199"/>
      <c r="L330" s="199"/>
      <c r="M330" s="199"/>
      <c r="N330" s="199"/>
      <c r="O330" s="199"/>
      <c r="P330" s="199"/>
      <c r="Q330" s="199"/>
      <c r="R330" s="199"/>
      <c r="S330" s="199"/>
      <c r="T330" s="199"/>
      <c r="U330" s="199"/>
      <c r="V330" s="199"/>
      <c r="W330" s="199"/>
      <c r="X330" s="392" t="s">
        <v>174</v>
      </c>
      <c r="Y330" s="392">
        <v>36</v>
      </c>
      <c r="AA330" t="s">
        <v>173</v>
      </c>
      <c r="AW330" t="s">
        <v>174</v>
      </c>
    </row>
    <row r="331" spans="1:49" ht="15" customHeight="1" x14ac:dyDescent="0.3">
      <c r="A331" s="318"/>
      <c r="B331" s="334" t="s">
        <v>36</v>
      </c>
      <c r="C331" s="328"/>
      <c r="D331" s="406">
        <f>C$330*AC331/AD$339</f>
        <v>10.833333333333334</v>
      </c>
      <c r="E331" s="406">
        <f>C$330*AD331/AD$339</f>
        <v>10.833333333333334</v>
      </c>
      <c r="F331" s="409">
        <f>$C$330*AE$331/$AD$339</f>
        <v>0</v>
      </c>
      <c r="G331" s="409">
        <f t="shared" ref="G331:W331" si="253">$C$330*AF$331/$AD$339</f>
        <v>0</v>
      </c>
      <c r="H331" s="409">
        <f t="shared" si="253"/>
        <v>2.9249999999999998</v>
      </c>
      <c r="I331" s="409">
        <f t="shared" si="253"/>
        <v>11.808333333333334</v>
      </c>
      <c r="J331" s="336">
        <f t="shared" si="253"/>
        <v>0</v>
      </c>
      <c r="K331" s="336">
        <f t="shared" si="253"/>
        <v>0</v>
      </c>
      <c r="L331" s="336">
        <f t="shared" si="253"/>
        <v>0</v>
      </c>
      <c r="M331" s="336">
        <f t="shared" si="253"/>
        <v>0</v>
      </c>
      <c r="N331" s="336">
        <f t="shared" si="253"/>
        <v>0</v>
      </c>
      <c r="O331" s="336">
        <f t="shared" si="253"/>
        <v>0</v>
      </c>
      <c r="P331" s="336">
        <f t="shared" si="253"/>
        <v>7.583333333333335E-2</v>
      </c>
      <c r="Q331" s="336">
        <f t="shared" si="253"/>
        <v>0.10833333333333334</v>
      </c>
      <c r="R331" s="336">
        <f t="shared" si="253"/>
        <v>0</v>
      </c>
      <c r="S331" s="336">
        <f t="shared" si="253"/>
        <v>0</v>
      </c>
      <c r="T331" s="336">
        <f t="shared" si="253"/>
        <v>1.0833333333333334E-2</v>
      </c>
      <c r="U331" s="336">
        <f t="shared" si="253"/>
        <v>0</v>
      </c>
      <c r="V331" s="336">
        <f t="shared" si="253"/>
        <v>0</v>
      </c>
      <c r="W331" s="336">
        <f t="shared" si="253"/>
        <v>0</v>
      </c>
      <c r="X331" s="392"/>
      <c r="Y331" s="392"/>
      <c r="AB331" s="70" t="s">
        <v>36</v>
      </c>
      <c r="AC331" s="285">
        <v>10</v>
      </c>
      <c r="AD331" s="285">
        <v>10</v>
      </c>
      <c r="AE331" s="180">
        <v>0</v>
      </c>
      <c r="AF331" s="180">
        <v>0</v>
      </c>
      <c r="AG331" s="101">
        <v>2.7</v>
      </c>
      <c r="AH331" s="101">
        <v>10.9</v>
      </c>
      <c r="AI331" s="102">
        <v>0</v>
      </c>
      <c r="AJ331" s="102">
        <v>0</v>
      </c>
      <c r="AK331" s="181">
        <v>0</v>
      </c>
      <c r="AL331" s="102">
        <v>0</v>
      </c>
      <c r="AM331" s="102">
        <v>0</v>
      </c>
      <c r="AN331" s="102">
        <v>0</v>
      </c>
      <c r="AO331" s="182">
        <v>7.0000000000000007E-2</v>
      </c>
      <c r="AP331" s="103">
        <v>0.1</v>
      </c>
      <c r="AQ331" s="102">
        <v>0</v>
      </c>
      <c r="AR331" s="102">
        <v>0</v>
      </c>
      <c r="AS331" s="182">
        <v>0.01</v>
      </c>
      <c r="AT331" s="183">
        <v>0</v>
      </c>
      <c r="AU331" s="102">
        <v>0</v>
      </c>
      <c r="AV331" s="184">
        <v>0</v>
      </c>
    </row>
    <row r="332" spans="1:49" ht="15" customHeight="1" x14ac:dyDescent="0.3">
      <c r="A332" s="318"/>
      <c r="B332" s="334" t="s">
        <v>89</v>
      </c>
      <c r="C332" s="328"/>
      <c r="D332" s="406">
        <f t="shared" ref="D332:D338" si="254">C$330*AC332/AD$339</f>
        <v>1.1916666666666667</v>
      </c>
      <c r="E332" s="406">
        <f t="shared" ref="E332:E338" si="255">C$330*AD332/AD$339</f>
        <v>1.1916666666666667</v>
      </c>
      <c r="F332" s="409">
        <f>$C$330*AE$332/$AD$339</f>
        <v>0.21666666666666667</v>
      </c>
      <c r="G332" s="409">
        <f t="shared" ref="G332:W332" si="256">$C$330*AF$332/$AD$339</f>
        <v>0</v>
      </c>
      <c r="H332" s="409">
        <f t="shared" si="256"/>
        <v>0.10833333333333334</v>
      </c>
      <c r="I332" s="409">
        <f t="shared" si="256"/>
        <v>1.625</v>
      </c>
      <c r="J332" s="336">
        <f t="shared" si="256"/>
        <v>1.0833333333333334E-2</v>
      </c>
      <c r="K332" s="336">
        <f t="shared" si="256"/>
        <v>1.0833333333333334E-2</v>
      </c>
      <c r="L332" s="336">
        <f t="shared" si="256"/>
        <v>0</v>
      </c>
      <c r="M332" s="336">
        <f t="shared" si="256"/>
        <v>0</v>
      </c>
      <c r="N332" s="336">
        <f t="shared" si="256"/>
        <v>0</v>
      </c>
      <c r="O332" s="336">
        <f t="shared" si="256"/>
        <v>0.21666666666666667</v>
      </c>
      <c r="P332" s="336">
        <f t="shared" si="256"/>
        <v>7.9625000000000004</v>
      </c>
      <c r="Q332" s="336">
        <f t="shared" si="256"/>
        <v>0.43333333333333335</v>
      </c>
      <c r="R332" s="336">
        <f t="shared" si="256"/>
        <v>0.7583333333333333</v>
      </c>
      <c r="S332" s="336">
        <f t="shared" si="256"/>
        <v>5.6333333333333337</v>
      </c>
      <c r="T332" s="336">
        <f t="shared" si="256"/>
        <v>4.3333333333333335E-2</v>
      </c>
      <c r="U332" s="336">
        <f t="shared" si="256"/>
        <v>0.10833333333333334</v>
      </c>
      <c r="V332" s="336">
        <f t="shared" si="256"/>
        <v>0</v>
      </c>
      <c r="W332" s="336">
        <f t="shared" si="256"/>
        <v>0</v>
      </c>
      <c r="X332" s="392"/>
      <c r="Y332" s="392"/>
      <c r="AB332" s="70" t="s">
        <v>89</v>
      </c>
      <c r="AC332" s="286">
        <v>1.1000000000000001</v>
      </c>
      <c r="AD332" s="286">
        <v>1.1000000000000001</v>
      </c>
      <c r="AE332" s="101">
        <v>0.2</v>
      </c>
      <c r="AF332" s="180">
        <v>0</v>
      </c>
      <c r="AG332" s="101">
        <v>0.1</v>
      </c>
      <c r="AH332" s="101">
        <v>1.5</v>
      </c>
      <c r="AI332" s="182">
        <v>0.01</v>
      </c>
      <c r="AJ332" s="182">
        <v>0.01</v>
      </c>
      <c r="AK332" s="181">
        <v>0</v>
      </c>
      <c r="AL332" s="102">
        <v>0</v>
      </c>
      <c r="AM332" s="102">
        <v>0</v>
      </c>
      <c r="AN332" s="103">
        <v>0.2</v>
      </c>
      <c r="AO332" s="182">
        <v>7.35</v>
      </c>
      <c r="AP332" s="103">
        <v>0.4</v>
      </c>
      <c r="AQ332" s="103">
        <v>0.7</v>
      </c>
      <c r="AR332" s="103">
        <v>5.2</v>
      </c>
      <c r="AS332" s="182">
        <v>0.04</v>
      </c>
      <c r="AT332" s="185">
        <v>0.1</v>
      </c>
      <c r="AU332" s="102">
        <v>0</v>
      </c>
      <c r="AV332" s="184">
        <v>0</v>
      </c>
    </row>
    <row r="333" spans="1:49" ht="15" customHeight="1" x14ac:dyDescent="0.3">
      <c r="A333" s="318"/>
      <c r="B333" s="334" t="s">
        <v>59</v>
      </c>
      <c r="C333" s="328"/>
      <c r="D333" s="406">
        <f t="shared" si="254"/>
        <v>59.583333333333336</v>
      </c>
      <c r="E333" s="406">
        <f t="shared" si="255"/>
        <v>59.583333333333336</v>
      </c>
      <c r="F333" s="409">
        <f>$C$330*AE$333/$AD$339</f>
        <v>5.416666666666667</v>
      </c>
      <c r="G333" s="409">
        <f t="shared" ref="G333:W333" si="257">$C$330*AF$333/$AD$339</f>
        <v>0.65</v>
      </c>
      <c r="H333" s="409">
        <f t="shared" si="257"/>
        <v>33.799999999999997</v>
      </c>
      <c r="I333" s="409">
        <f t="shared" si="257"/>
        <v>162.06666666666666</v>
      </c>
      <c r="J333" s="336">
        <f t="shared" si="257"/>
        <v>6.5000000000000002E-2</v>
      </c>
      <c r="K333" s="336">
        <f t="shared" si="257"/>
        <v>2.1666666666666667E-2</v>
      </c>
      <c r="L333" s="336">
        <f t="shared" si="257"/>
        <v>0</v>
      </c>
      <c r="M333" s="336">
        <f t="shared" si="257"/>
        <v>0</v>
      </c>
      <c r="N333" s="336">
        <f t="shared" si="257"/>
        <v>0</v>
      </c>
      <c r="O333" s="336">
        <f t="shared" si="257"/>
        <v>1.1916666666666667</v>
      </c>
      <c r="P333" s="336">
        <f t="shared" si="257"/>
        <v>53.733333333333334</v>
      </c>
      <c r="Q333" s="336">
        <f t="shared" si="257"/>
        <v>8.4499999999999993</v>
      </c>
      <c r="R333" s="336">
        <f t="shared" si="257"/>
        <v>7.3666666666666663</v>
      </c>
      <c r="S333" s="336">
        <f t="shared" si="257"/>
        <v>40.083333333333336</v>
      </c>
      <c r="T333" s="336">
        <f t="shared" si="257"/>
        <v>0.55249999999999999</v>
      </c>
      <c r="U333" s="336">
        <f t="shared" si="257"/>
        <v>0.7583333333333333</v>
      </c>
      <c r="V333" s="336">
        <f t="shared" si="257"/>
        <v>2.8058333333333332</v>
      </c>
      <c r="W333" s="336">
        <f t="shared" si="257"/>
        <v>11.916666666666666</v>
      </c>
      <c r="X333" s="392"/>
      <c r="Y333" s="392"/>
      <c r="AB333" s="70" t="s">
        <v>59</v>
      </c>
      <c r="AC333" s="285">
        <v>55</v>
      </c>
      <c r="AD333" s="285">
        <v>55</v>
      </c>
      <c r="AE333" s="180">
        <v>5</v>
      </c>
      <c r="AF333" s="101">
        <v>0.6</v>
      </c>
      <c r="AG333" s="101">
        <v>31.2</v>
      </c>
      <c r="AH333" s="101">
        <v>149.6</v>
      </c>
      <c r="AI333" s="182">
        <v>0.06</v>
      </c>
      <c r="AJ333" s="182">
        <v>0.02</v>
      </c>
      <c r="AK333" s="181">
        <v>0</v>
      </c>
      <c r="AL333" s="102">
        <v>0</v>
      </c>
      <c r="AM333" s="102">
        <v>0</v>
      </c>
      <c r="AN333" s="103">
        <v>1.1000000000000001</v>
      </c>
      <c r="AO333" s="103">
        <v>49.6</v>
      </c>
      <c r="AP333" s="103">
        <v>7.8</v>
      </c>
      <c r="AQ333" s="103">
        <v>6.8</v>
      </c>
      <c r="AR333" s="102">
        <v>37</v>
      </c>
      <c r="AS333" s="182">
        <v>0.51</v>
      </c>
      <c r="AT333" s="185">
        <v>0.7</v>
      </c>
      <c r="AU333" s="182">
        <v>2.59</v>
      </c>
      <c r="AV333" s="186">
        <v>11</v>
      </c>
    </row>
    <row r="334" spans="1:49" ht="15" customHeight="1" x14ac:dyDescent="0.3">
      <c r="A334" s="318"/>
      <c r="B334" s="334" t="s">
        <v>37</v>
      </c>
      <c r="C334" s="328"/>
      <c r="D334" s="406">
        <f t="shared" si="254"/>
        <v>1.625</v>
      </c>
      <c r="E334" s="406">
        <f t="shared" si="255"/>
        <v>1.625</v>
      </c>
      <c r="F334" s="409">
        <f>$C$330*AE$334/$AD$339</f>
        <v>0</v>
      </c>
      <c r="G334" s="409">
        <f t="shared" ref="G334:W334" si="258">$C$330*AF$334/$AD$339</f>
        <v>1.0833333333333333</v>
      </c>
      <c r="H334" s="409">
        <f t="shared" si="258"/>
        <v>0</v>
      </c>
      <c r="I334" s="409">
        <f t="shared" si="258"/>
        <v>9.4250000000000007</v>
      </c>
      <c r="J334" s="336">
        <f t="shared" si="258"/>
        <v>0</v>
      </c>
      <c r="K334" s="336">
        <f t="shared" si="258"/>
        <v>0</v>
      </c>
      <c r="L334" s="336">
        <f t="shared" si="258"/>
        <v>4.3875000000000002</v>
      </c>
      <c r="M334" s="336">
        <f t="shared" si="258"/>
        <v>2.1666666666666667E-2</v>
      </c>
      <c r="N334" s="336">
        <f t="shared" si="258"/>
        <v>0</v>
      </c>
      <c r="O334" s="336">
        <f t="shared" si="258"/>
        <v>0.21666666666666667</v>
      </c>
      <c r="P334" s="336">
        <f t="shared" si="258"/>
        <v>0.40083333333333332</v>
      </c>
      <c r="Q334" s="336">
        <f t="shared" si="258"/>
        <v>0.32500000000000001</v>
      </c>
      <c r="R334" s="336">
        <f t="shared" si="258"/>
        <v>0</v>
      </c>
      <c r="S334" s="336">
        <f t="shared" si="258"/>
        <v>0.43333333333333335</v>
      </c>
      <c r="T334" s="336">
        <f t="shared" si="258"/>
        <v>0</v>
      </c>
      <c r="U334" s="336">
        <f t="shared" si="258"/>
        <v>0</v>
      </c>
      <c r="V334" s="336">
        <f t="shared" si="258"/>
        <v>1.0833333333333334E-2</v>
      </c>
      <c r="W334" s="336">
        <f t="shared" si="258"/>
        <v>0</v>
      </c>
      <c r="X334" s="392"/>
      <c r="Y334" s="392"/>
      <c r="AB334" s="70" t="s">
        <v>37</v>
      </c>
      <c r="AC334" s="101">
        <v>1.5</v>
      </c>
      <c r="AD334" s="101">
        <v>1.5</v>
      </c>
      <c r="AE334" s="180">
        <v>0</v>
      </c>
      <c r="AF334" s="180">
        <v>1</v>
      </c>
      <c r="AG334" s="180">
        <v>0</v>
      </c>
      <c r="AH334" s="101">
        <v>8.6999999999999993</v>
      </c>
      <c r="AI334" s="102">
        <v>0</v>
      </c>
      <c r="AJ334" s="102">
        <v>0</v>
      </c>
      <c r="AK334" s="187">
        <v>4.05</v>
      </c>
      <c r="AL334" s="182">
        <v>0.02</v>
      </c>
      <c r="AM334" s="102">
        <v>0</v>
      </c>
      <c r="AN334" s="103">
        <v>0.2</v>
      </c>
      <c r="AO334" s="182">
        <v>0.37</v>
      </c>
      <c r="AP334" s="103">
        <v>0.3</v>
      </c>
      <c r="AQ334" s="102">
        <v>0</v>
      </c>
      <c r="AR334" s="103">
        <v>0.4</v>
      </c>
      <c r="AS334" s="102">
        <v>0</v>
      </c>
      <c r="AT334" s="183">
        <v>0</v>
      </c>
      <c r="AU334" s="182">
        <v>0.01</v>
      </c>
      <c r="AV334" s="184">
        <v>0</v>
      </c>
    </row>
    <row r="335" spans="1:49" ht="15" customHeight="1" x14ac:dyDescent="0.3">
      <c r="A335" s="318"/>
      <c r="B335" s="334" t="s">
        <v>46</v>
      </c>
      <c r="C335" s="328"/>
      <c r="D335" s="406">
        <f t="shared" si="254"/>
        <v>0.21666666666666667</v>
      </c>
      <c r="E335" s="406">
        <f t="shared" si="255"/>
        <v>0.21666666666666667</v>
      </c>
      <c r="F335" s="409">
        <f>$C$330*AE$335/$AD$339</f>
        <v>0</v>
      </c>
      <c r="G335" s="409">
        <f t="shared" ref="G335:W335" si="259">$C$330*AF$335/$AD$339</f>
        <v>0.21666666666666667</v>
      </c>
      <c r="H335" s="409">
        <f t="shared" si="259"/>
        <v>0</v>
      </c>
      <c r="I335" s="409">
        <f t="shared" si="259"/>
        <v>2.0583333333333331</v>
      </c>
      <c r="J335" s="336">
        <f t="shared" si="259"/>
        <v>0</v>
      </c>
      <c r="K335" s="336">
        <f t="shared" si="259"/>
        <v>0</v>
      </c>
      <c r="L335" s="336">
        <f t="shared" si="259"/>
        <v>0</v>
      </c>
      <c r="M335" s="336">
        <f t="shared" si="259"/>
        <v>0</v>
      </c>
      <c r="N335" s="336">
        <f t="shared" si="259"/>
        <v>0</v>
      </c>
      <c r="O335" s="336">
        <f t="shared" si="259"/>
        <v>0</v>
      </c>
      <c r="P335" s="336">
        <f t="shared" si="259"/>
        <v>0</v>
      </c>
      <c r="Q335" s="336">
        <f t="shared" si="259"/>
        <v>0</v>
      </c>
      <c r="R335" s="336">
        <f t="shared" si="259"/>
        <v>0</v>
      </c>
      <c r="S335" s="336">
        <f t="shared" si="259"/>
        <v>0</v>
      </c>
      <c r="T335" s="336">
        <f t="shared" si="259"/>
        <v>0</v>
      </c>
      <c r="U335" s="336">
        <f t="shared" si="259"/>
        <v>0</v>
      </c>
      <c r="V335" s="336">
        <f t="shared" si="259"/>
        <v>0</v>
      </c>
      <c r="W335" s="336">
        <f t="shared" si="259"/>
        <v>0</v>
      </c>
      <c r="X335" s="392"/>
      <c r="Y335" s="392"/>
      <c r="AB335" s="70" t="s">
        <v>46</v>
      </c>
      <c r="AC335" s="101">
        <v>0.2</v>
      </c>
      <c r="AD335" s="101">
        <v>0.2</v>
      </c>
      <c r="AE335" s="180">
        <v>0</v>
      </c>
      <c r="AF335" s="101">
        <v>0.2</v>
      </c>
      <c r="AG335" s="180">
        <v>0</v>
      </c>
      <c r="AH335" s="101">
        <v>1.9</v>
      </c>
      <c r="AI335" s="102">
        <v>0</v>
      </c>
      <c r="AJ335" s="102">
        <v>0</v>
      </c>
      <c r="AK335" s="181">
        <v>0</v>
      </c>
      <c r="AL335" s="102">
        <v>0</v>
      </c>
      <c r="AM335" s="102">
        <v>0</v>
      </c>
      <c r="AN335" s="102">
        <v>0</v>
      </c>
      <c r="AO335" s="102">
        <v>0</v>
      </c>
      <c r="AP335" s="102">
        <v>0</v>
      </c>
      <c r="AQ335" s="102">
        <v>0</v>
      </c>
      <c r="AR335" s="102">
        <v>0</v>
      </c>
      <c r="AS335" s="102">
        <v>0</v>
      </c>
      <c r="AT335" s="183">
        <v>0</v>
      </c>
      <c r="AU335" s="102">
        <v>0</v>
      </c>
      <c r="AV335" s="184">
        <v>0</v>
      </c>
    </row>
    <row r="336" spans="1:49" ht="15" customHeight="1" x14ac:dyDescent="0.3">
      <c r="A336" s="318"/>
      <c r="B336" s="334" t="s">
        <v>38</v>
      </c>
      <c r="C336" s="328"/>
      <c r="D336" s="406">
        <f t="shared" si="254"/>
        <v>2.1666666666666665</v>
      </c>
      <c r="E336" s="406">
        <f t="shared" si="255"/>
        <v>2.1666666666666665</v>
      </c>
      <c r="F336" s="409">
        <f>$C$330*AE$336/$AD$339</f>
        <v>0</v>
      </c>
      <c r="G336" s="409">
        <f t="shared" ref="G336:W336" si="260">$C$330*AF$336/$AD$339</f>
        <v>0</v>
      </c>
      <c r="H336" s="409">
        <f t="shared" si="260"/>
        <v>0</v>
      </c>
      <c r="I336" s="409">
        <f t="shared" si="260"/>
        <v>0</v>
      </c>
      <c r="J336" s="336">
        <f t="shared" si="260"/>
        <v>0</v>
      </c>
      <c r="K336" s="336">
        <f t="shared" si="260"/>
        <v>0</v>
      </c>
      <c r="L336" s="336">
        <f t="shared" si="260"/>
        <v>0</v>
      </c>
      <c r="M336" s="336">
        <f t="shared" si="260"/>
        <v>0</v>
      </c>
      <c r="N336" s="336">
        <f t="shared" si="260"/>
        <v>0</v>
      </c>
      <c r="O336" s="336">
        <f t="shared" si="260"/>
        <v>223.16666666666666</v>
      </c>
      <c r="P336" s="336">
        <f t="shared" si="260"/>
        <v>5.4166666666666669E-2</v>
      </c>
      <c r="Q336" s="336">
        <f t="shared" si="260"/>
        <v>2.4916666666666667</v>
      </c>
      <c r="R336" s="336">
        <f t="shared" si="260"/>
        <v>0.10833333333333334</v>
      </c>
      <c r="S336" s="336">
        <f t="shared" si="260"/>
        <v>0.54166666666666663</v>
      </c>
      <c r="T336" s="336">
        <f t="shared" si="260"/>
        <v>2.1666666666666667E-2</v>
      </c>
      <c r="U336" s="336">
        <f t="shared" si="260"/>
        <v>30.333333333333332</v>
      </c>
      <c r="V336" s="336">
        <f t="shared" si="260"/>
        <v>0</v>
      </c>
      <c r="W336" s="336">
        <f t="shared" si="260"/>
        <v>0</v>
      </c>
      <c r="X336" s="392"/>
      <c r="Y336" s="392"/>
      <c r="AB336" s="70" t="s">
        <v>38</v>
      </c>
      <c r="AC336" s="286">
        <v>2</v>
      </c>
      <c r="AD336" s="286">
        <v>2</v>
      </c>
      <c r="AE336" s="180">
        <v>0</v>
      </c>
      <c r="AF336" s="180">
        <v>0</v>
      </c>
      <c r="AG336" s="180">
        <v>0</v>
      </c>
      <c r="AH336" s="180">
        <v>0</v>
      </c>
      <c r="AI336" s="102">
        <v>0</v>
      </c>
      <c r="AJ336" s="102">
        <v>0</v>
      </c>
      <c r="AK336" s="181">
        <v>0</v>
      </c>
      <c r="AL336" s="102">
        <v>0</v>
      </c>
      <c r="AM336" s="102">
        <v>0</v>
      </c>
      <c r="AN336" s="102">
        <v>206</v>
      </c>
      <c r="AO336" s="182">
        <v>0.05</v>
      </c>
      <c r="AP336" s="103">
        <v>2.2999999999999998</v>
      </c>
      <c r="AQ336" s="103">
        <v>0.1</v>
      </c>
      <c r="AR336" s="103">
        <v>0.5</v>
      </c>
      <c r="AS336" s="182">
        <v>0.02</v>
      </c>
      <c r="AT336" s="188">
        <v>28</v>
      </c>
      <c r="AU336" s="102">
        <v>0</v>
      </c>
      <c r="AV336" s="184">
        <v>0</v>
      </c>
    </row>
    <row r="337" spans="1:49" x14ac:dyDescent="0.3">
      <c r="A337" s="318"/>
      <c r="B337" s="334" t="s">
        <v>39</v>
      </c>
      <c r="C337" s="328"/>
      <c r="D337" s="406">
        <f t="shared" si="254"/>
        <v>26</v>
      </c>
      <c r="E337" s="406">
        <f t="shared" si="255"/>
        <v>26</v>
      </c>
      <c r="F337" s="409">
        <f>$C$330*AE$337/$AD$339</f>
        <v>0</v>
      </c>
      <c r="G337" s="409">
        <f t="shared" ref="G337:W337" si="261">$C$330*AF$337/$AD$339</f>
        <v>0</v>
      </c>
      <c r="H337" s="409">
        <f t="shared" si="261"/>
        <v>0</v>
      </c>
      <c r="I337" s="409">
        <f t="shared" si="261"/>
        <v>0</v>
      </c>
      <c r="J337" s="336">
        <f t="shared" si="261"/>
        <v>0</v>
      </c>
      <c r="K337" s="336">
        <f t="shared" si="261"/>
        <v>0</v>
      </c>
      <c r="L337" s="336">
        <f t="shared" si="261"/>
        <v>0</v>
      </c>
      <c r="M337" s="336">
        <f t="shared" si="261"/>
        <v>0</v>
      </c>
      <c r="N337" s="336">
        <f t="shared" si="261"/>
        <v>0</v>
      </c>
      <c r="O337" s="336">
        <f t="shared" si="261"/>
        <v>0</v>
      </c>
      <c r="P337" s="336">
        <f t="shared" si="261"/>
        <v>0</v>
      </c>
      <c r="Q337" s="336">
        <f t="shared" si="261"/>
        <v>0</v>
      </c>
      <c r="R337" s="336">
        <f t="shared" si="261"/>
        <v>0</v>
      </c>
      <c r="S337" s="336">
        <f t="shared" si="261"/>
        <v>0</v>
      </c>
      <c r="T337" s="336">
        <f t="shared" si="261"/>
        <v>0</v>
      </c>
      <c r="U337" s="336">
        <f t="shared" si="261"/>
        <v>0</v>
      </c>
      <c r="V337" s="336">
        <f t="shared" si="261"/>
        <v>0</v>
      </c>
      <c r="W337" s="336">
        <f t="shared" si="261"/>
        <v>0</v>
      </c>
      <c r="X337" s="392"/>
      <c r="Y337" s="392"/>
      <c r="AB337" s="70" t="s">
        <v>39</v>
      </c>
      <c r="AC337" s="180">
        <v>24</v>
      </c>
      <c r="AD337" s="180">
        <v>24</v>
      </c>
      <c r="AE337" s="180">
        <v>0</v>
      </c>
      <c r="AF337" s="180">
        <v>0</v>
      </c>
      <c r="AG337" s="180">
        <v>0</v>
      </c>
      <c r="AH337" s="180">
        <v>0</v>
      </c>
      <c r="AI337" s="102">
        <v>0</v>
      </c>
      <c r="AJ337" s="102">
        <v>0</v>
      </c>
      <c r="AK337" s="181">
        <v>0</v>
      </c>
      <c r="AL337" s="102">
        <v>0</v>
      </c>
      <c r="AM337" s="102">
        <v>0</v>
      </c>
      <c r="AN337" s="102">
        <v>0</v>
      </c>
      <c r="AO337" s="102">
        <v>0</v>
      </c>
      <c r="AP337" s="102">
        <v>0</v>
      </c>
      <c r="AQ337" s="102">
        <v>0</v>
      </c>
      <c r="AR337" s="102">
        <v>0</v>
      </c>
      <c r="AS337" s="102">
        <v>0</v>
      </c>
      <c r="AT337" s="183">
        <v>0</v>
      </c>
      <c r="AU337" s="102">
        <v>0</v>
      </c>
      <c r="AV337" s="184">
        <v>0</v>
      </c>
    </row>
    <row r="338" spans="1:49" ht="15" customHeight="1" x14ac:dyDescent="0.3">
      <c r="A338" s="318"/>
      <c r="B338" s="349" t="s">
        <v>88</v>
      </c>
      <c r="C338" s="328"/>
      <c r="D338" s="406">
        <f t="shared" si="254"/>
        <v>0</v>
      </c>
      <c r="E338" s="406">
        <f t="shared" si="255"/>
        <v>86.558333333333337</v>
      </c>
      <c r="F338" s="409">
        <f>$C$330*AE$338/$AD$339</f>
        <v>0</v>
      </c>
      <c r="G338" s="409">
        <f t="shared" ref="G338:W338" si="262">$C$330*AF$338/$AD$339</f>
        <v>0</v>
      </c>
      <c r="H338" s="409">
        <f t="shared" si="262"/>
        <v>0</v>
      </c>
      <c r="I338" s="409">
        <f t="shared" si="262"/>
        <v>0</v>
      </c>
      <c r="J338" s="336">
        <f t="shared" si="262"/>
        <v>0</v>
      </c>
      <c r="K338" s="336">
        <f t="shared" si="262"/>
        <v>0</v>
      </c>
      <c r="L338" s="336">
        <f t="shared" si="262"/>
        <v>0</v>
      </c>
      <c r="M338" s="336">
        <f t="shared" si="262"/>
        <v>0</v>
      </c>
      <c r="N338" s="336">
        <f t="shared" si="262"/>
        <v>0</v>
      </c>
      <c r="O338" s="336">
        <f t="shared" si="262"/>
        <v>0</v>
      </c>
      <c r="P338" s="336">
        <f t="shared" si="262"/>
        <v>0</v>
      </c>
      <c r="Q338" s="336">
        <f t="shared" si="262"/>
        <v>0</v>
      </c>
      <c r="R338" s="336">
        <f t="shared" si="262"/>
        <v>0</v>
      </c>
      <c r="S338" s="336">
        <f t="shared" si="262"/>
        <v>0</v>
      </c>
      <c r="T338" s="336">
        <f t="shared" si="262"/>
        <v>0</v>
      </c>
      <c r="U338" s="336">
        <f t="shared" si="262"/>
        <v>0</v>
      </c>
      <c r="V338" s="336">
        <f t="shared" si="262"/>
        <v>0</v>
      </c>
      <c r="W338" s="336">
        <f t="shared" si="262"/>
        <v>0</v>
      </c>
      <c r="X338" s="392"/>
      <c r="Y338" s="392"/>
      <c r="AB338" s="150" t="s">
        <v>88</v>
      </c>
      <c r="AC338" s="189"/>
      <c r="AD338" s="190">
        <v>79.900000000000006</v>
      </c>
      <c r="AE338" s="189"/>
      <c r="AF338" s="189"/>
      <c r="AG338" s="189"/>
      <c r="AH338" s="189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7"/>
      <c r="AV338" s="17"/>
    </row>
    <row r="339" spans="1:49" x14ac:dyDescent="0.3">
      <c r="A339" s="318"/>
      <c r="B339" s="69" t="s">
        <v>40</v>
      </c>
      <c r="C339" s="328"/>
      <c r="D339" s="406"/>
      <c r="E339" s="406"/>
      <c r="F339" s="409">
        <f>SUM(F331:F338)</f>
        <v>5.6333333333333337</v>
      </c>
      <c r="G339" s="409">
        <f t="shared" ref="G339:W339" si="263">SUM(G331:G338)</f>
        <v>1.9500000000000002</v>
      </c>
      <c r="H339" s="409">
        <f t="shared" si="263"/>
        <v>36.833333333333329</v>
      </c>
      <c r="I339" s="409">
        <f t="shared" si="263"/>
        <v>186.98333333333335</v>
      </c>
      <c r="J339" s="337">
        <f t="shared" si="263"/>
        <v>7.5833333333333336E-2</v>
      </c>
      <c r="K339" s="337">
        <f t="shared" si="263"/>
        <v>3.2500000000000001E-2</v>
      </c>
      <c r="L339" s="337">
        <f t="shared" si="263"/>
        <v>4.3875000000000002</v>
      </c>
      <c r="M339" s="337">
        <f t="shared" si="263"/>
        <v>2.1666666666666667E-2</v>
      </c>
      <c r="N339" s="337">
        <f t="shared" si="263"/>
        <v>0</v>
      </c>
      <c r="O339" s="337">
        <f t="shared" si="263"/>
        <v>224.79166666666666</v>
      </c>
      <c r="P339" s="337">
        <f t="shared" si="263"/>
        <v>62.226666666666667</v>
      </c>
      <c r="Q339" s="337">
        <f t="shared" si="263"/>
        <v>11.808333333333332</v>
      </c>
      <c r="R339" s="337">
        <f t="shared" si="263"/>
        <v>8.2333333333333325</v>
      </c>
      <c r="S339" s="337">
        <f t="shared" si="263"/>
        <v>46.691666666666663</v>
      </c>
      <c r="T339" s="337">
        <f t="shared" si="263"/>
        <v>0.62833333333333341</v>
      </c>
      <c r="U339" s="337">
        <f t="shared" si="263"/>
        <v>31.2</v>
      </c>
      <c r="V339" s="337">
        <f t="shared" si="263"/>
        <v>2.8166666666666664</v>
      </c>
      <c r="W339" s="337">
        <f t="shared" si="263"/>
        <v>11.916666666666666</v>
      </c>
      <c r="X339" s="392"/>
      <c r="Y339" s="392"/>
      <c r="AB339" s="69" t="s">
        <v>40</v>
      </c>
      <c r="AC339" s="126"/>
      <c r="AD339" s="191">
        <v>60</v>
      </c>
      <c r="AE339" s="192">
        <v>5.2</v>
      </c>
      <c r="AF339" s="192">
        <v>1.8</v>
      </c>
      <c r="AG339" s="191">
        <v>34</v>
      </c>
      <c r="AH339" s="192">
        <v>172.6</v>
      </c>
      <c r="AI339" s="193">
        <v>7.0000000000000007E-2</v>
      </c>
      <c r="AJ339" s="193">
        <v>0.03</v>
      </c>
      <c r="AK339" s="194">
        <v>4.05</v>
      </c>
      <c r="AL339" s="193">
        <v>0.02</v>
      </c>
      <c r="AM339" s="195">
        <v>0</v>
      </c>
      <c r="AN339" s="195">
        <v>207</v>
      </c>
      <c r="AO339" s="196">
        <v>57.5</v>
      </c>
      <c r="AP339" s="195">
        <v>11</v>
      </c>
      <c r="AQ339" s="196">
        <v>7.6</v>
      </c>
      <c r="AR339" s="195">
        <v>43</v>
      </c>
      <c r="AS339" s="193">
        <v>0.57999999999999996</v>
      </c>
      <c r="AT339" s="197">
        <v>29</v>
      </c>
      <c r="AU339" s="196">
        <v>2.6</v>
      </c>
      <c r="AV339" s="198">
        <v>11</v>
      </c>
    </row>
    <row r="340" spans="1:49" x14ac:dyDescent="0.3">
      <c r="A340" s="318" t="s">
        <v>177</v>
      </c>
      <c r="B340" s="199"/>
      <c r="C340" s="328">
        <v>200</v>
      </c>
      <c r="D340" s="406"/>
      <c r="E340" s="406"/>
      <c r="F340" s="406"/>
      <c r="G340" s="406"/>
      <c r="H340" s="406"/>
      <c r="I340" s="406"/>
      <c r="J340" s="199"/>
      <c r="K340" s="199"/>
      <c r="L340" s="199"/>
      <c r="M340" s="199"/>
      <c r="N340" s="199"/>
      <c r="O340" s="199"/>
      <c r="P340" s="199"/>
      <c r="Q340" s="199"/>
      <c r="R340" s="199"/>
      <c r="S340" s="199"/>
      <c r="T340" s="199"/>
      <c r="U340" s="199"/>
      <c r="V340" s="199"/>
      <c r="W340" s="199"/>
      <c r="X340" s="392" t="s">
        <v>96</v>
      </c>
      <c r="Y340" s="392">
        <v>37</v>
      </c>
      <c r="AA340" t="s">
        <v>175</v>
      </c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  <c r="AW340" t="s">
        <v>114</v>
      </c>
    </row>
    <row r="341" spans="1:49" x14ac:dyDescent="0.3">
      <c r="A341" s="318"/>
      <c r="B341" s="199" t="s">
        <v>176</v>
      </c>
      <c r="C341" s="328"/>
      <c r="D341" s="406">
        <f>C340*AC341/AD342</f>
        <v>205</v>
      </c>
      <c r="E341" s="406">
        <f>C340*AD341/AD342</f>
        <v>200</v>
      </c>
      <c r="F341" s="406">
        <f>C340*AE341/AD342</f>
        <v>5.8</v>
      </c>
      <c r="G341" s="406">
        <f>C340*AF341/AD342</f>
        <v>5</v>
      </c>
      <c r="H341" s="406">
        <f>C340*AG341/AD342</f>
        <v>9.6</v>
      </c>
      <c r="I341" s="406">
        <f>C340*AH341/AD342</f>
        <v>106.6</v>
      </c>
      <c r="J341" s="199">
        <f>C340*AI341/AD342</f>
        <v>0</v>
      </c>
      <c r="K341" s="199">
        <f>C340*AJ341/AD342</f>
        <v>0</v>
      </c>
      <c r="L341" s="199">
        <f>C340*AK341/AD342</f>
        <v>0</v>
      </c>
      <c r="M341" s="199">
        <f>C340*AL341/AD342</f>
        <v>0</v>
      </c>
      <c r="N341" s="199">
        <f>C340*AM341/AD342</f>
        <v>0</v>
      </c>
      <c r="O341" s="199">
        <f>C340*AN341/AD342</f>
        <v>0</v>
      </c>
      <c r="P341" s="199">
        <f>C340*AO341/AD342</f>
        <v>0</v>
      </c>
      <c r="Q341" s="199">
        <f>C340*AP341/AD342</f>
        <v>0</v>
      </c>
      <c r="R341" s="199">
        <f>C340*AQ341/AD342</f>
        <v>0</v>
      </c>
      <c r="S341" s="199">
        <f>C340*AR341/AD342</f>
        <v>0</v>
      </c>
      <c r="T341" s="199">
        <f>C340*AS341/AD342</f>
        <v>0</v>
      </c>
      <c r="U341" s="199">
        <f>C340*AT341/AD342</f>
        <v>0</v>
      </c>
      <c r="V341" s="199">
        <f>C340*AU341/AD342</f>
        <v>0</v>
      </c>
      <c r="W341" s="199">
        <f>C340*AV341/AD342</f>
        <v>0</v>
      </c>
      <c r="X341" s="392"/>
      <c r="Y341" s="392"/>
      <c r="AB341" s="17" t="s">
        <v>176</v>
      </c>
      <c r="AC341" s="17">
        <v>205</v>
      </c>
      <c r="AD341" s="102">
        <v>200</v>
      </c>
      <c r="AE341" s="103">
        <v>5.8</v>
      </c>
      <c r="AF341" s="102">
        <v>5</v>
      </c>
      <c r="AG341" s="103">
        <v>9.6</v>
      </c>
      <c r="AH341" s="103">
        <v>106.6</v>
      </c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</row>
    <row r="342" spans="1:49" x14ac:dyDescent="0.3">
      <c r="A342" s="318"/>
      <c r="B342" s="69" t="s">
        <v>40</v>
      </c>
      <c r="C342" s="328"/>
      <c r="D342" s="406"/>
      <c r="E342" s="406"/>
      <c r="F342" s="409">
        <f>SUM(F341)</f>
        <v>5.8</v>
      </c>
      <c r="G342" s="409">
        <f t="shared" ref="G342:W342" si="264">SUM(G341)</f>
        <v>5</v>
      </c>
      <c r="H342" s="409">
        <f t="shared" si="264"/>
        <v>9.6</v>
      </c>
      <c r="I342" s="409">
        <f t="shared" si="264"/>
        <v>106.6</v>
      </c>
      <c r="J342" s="337">
        <f t="shared" si="264"/>
        <v>0</v>
      </c>
      <c r="K342" s="337">
        <f t="shared" si="264"/>
        <v>0</v>
      </c>
      <c r="L342" s="337">
        <f t="shared" si="264"/>
        <v>0</v>
      </c>
      <c r="M342" s="337">
        <f t="shared" si="264"/>
        <v>0</v>
      </c>
      <c r="N342" s="337">
        <f t="shared" si="264"/>
        <v>0</v>
      </c>
      <c r="O342" s="337">
        <f t="shared" si="264"/>
        <v>0</v>
      </c>
      <c r="P342" s="337">
        <f t="shared" si="264"/>
        <v>0</v>
      </c>
      <c r="Q342" s="337">
        <f t="shared" si="264"/>
        <v>0</v>
      </c>
      <c r="R342" s="337">
        <f t="shared" si="264"/>
        <v>0</v>
      </c>
      <c r="S342" s="337">
        <f t="shared" si="264"/>
        <v>0</v>
      </c>
      <c r="T342" s="337">
        <f t="shared" si="264"/>
        <v>0</v>
      </c>
      <c r="U342" s="337">
        <f t="shared" si="264"/>
        <v>0</v>
      </c>
      <c r="V342" s="337">
        <f t="shared" si="264"/>
        <v>0</v>
      </c>
      <c r="W342" s="337">
        <f t="shared" si="264"/>
        <v>0</v>
      </c>
      <c r="X342" s="392"/>
      <c r="Y342" s="392"/>
      <c r="AB342" s="69" t="s">
        <v>40</v>
      </c>
      <c r="AD342">
        <v>200</v>
      </c>
      <c r="AE342">
        <v>5.8</v>
      </c>
      <c r="AF342">
        <v>5</v>
      </c>
      <c r="AG342">
        <v>9.6</v>
      </c>
      <c r="AH342">
        <v>106.6</v>
      </c>
    </row>
    <row r="343" spans="1:49" x14ac:dyDescent="0.3">
      <c r="A343" s="318" t="s">
        <v>95</v>
      </c>
      <c r="B343" s="199"/>
      <c r="C343" s="328">
        <v>40</v>
      </c>
      <c r="D343" s="406"/>
      <c r="E343" s="406"/>
      <c r="F343" s="406"/>
      <c r="G343" s="406"/>
      <c r="H343" s="406"/>
      <c r="I343" s="406"/>
      <c r="J343" s="199"/>
      <c r="K343" s="199"/>
      <c r="L343" s="199"/>
      <c r="M343" s="199"/>
      <c r="N343" s="199"/>
      <c r="O343" s="199"/>
      <c r="P343" s="199"/>
      <c r="Q343" s="199"/>
      <c r="R343" s="199"/>
      <c r="S343" s="199"/>
      <c r="T343" s="199"/>
      <c r="U343" s="199"/>
      <c r="V343" s="199"/>
      <c r="W343" s="199"/>
      <c r="X343" s="392" t="s">
        <v>96</v>
      </c>
      <c r="Y343" s="392">
        <v>4</v>
      </c>
      <c r="AA343" s="17" t="s">
        <v>95</v>
      </c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7"/>
      <c r="AV343" s="17"/>
      <c r="AW343" t="s">
        <v>96</v>
      </c>
    </row>
    <row r="344" spans="1:49" x14ac:dyDescent="0.3">
      <c r="A344" s="318"/>
      <c r="B344" s="199" t="s">
        <v>95</v>
      </c>
      <c r="C344" s="328"/>
      <c r="D344" s="406">
        <f>C343*AC344/AD345</f>
        <v>40</v>
      </c>
      <c r="E344" s="406">
        <f>C343*AD344/AD345</f>
        <v>40</v>
      </c>
      <c r="F344" s="406">
        <f>C343*AE344/AD345</f>
        <v>3</v>
      </c>
      <c r="G344" s="406">
        <f>C343*AF344/AD345</f>
        <v>0.4</v>
      </c>
      <c r="H344" s="406">
        <f>C343*AG344/AD345</f>
        <v>20</v>
      </c>
      <c r="I344" s="406">
        <f>C343*AH344/AD345</f>
        <v>96</v>
      </c>
      <c r="J344" s="199">
        <f>C343*AI344/AD345</f>
        <v>0</v>
      </c>
      <c r="K344" s="199">
        <f>C343*AJ344/AD345</f>
        <v>0</v>
      </c>
      <c r="L344" s="199">
        <f>C343*AK344/AD345</f>
        <v>0</v>
      </c>
      <c r="M344" s="199">
        <f>C343*AL344/AD345</f>
        <v>0</v>
      </c>
      <c r="N344" s="199">
        <f>C343*AM344/AD345</f>
        <v>0</v>
      </c>
      <c r="O344" s="199">
        <f>C343*AN344/AD345</f>
        <v>0</v>
      </c>
      <c r="P344" s="199">
        <f>C343*AO344/AD345</f>
        <v>0</v>
      </c>
      <c r="Q344" s="199">
        <f>C343*AP344/AD345</f>
        <v>0</v>
      </c>
      <c r="R344" s="199">
        <f>C343*AQ344/AD345</f>
        <v>0</v>
      </c>
      <c r="S344" s="199">
        <f>C343*AR344/AD345</f>
        <v>0</v>
      </c>
      <c r="T344" s="199">
        <f>C343*AS344/AD345</f>
        <v>0</v>
      </c>
      <c r="U344" s="199">
        <f>C343*AT344/AD345</f>
        <v>0</v>
      </c>
      <c r="V344" s="199">
        <f>C343*AU344/AD345</f>
        <v>0</v>
      </c>
      <c r="W344" s="199">
        <f>C343*AV344/AD345</f>
        <v>0</v>
      </c>
      <c r="X344" s="392"/>
      <c r="Y344" s="392"/>
      <c r="AA344" s="17"/>
      <c r="AB344" s="17" t="s">
        <v>95</v>
      </c>
      <c r="AC344" s="17">
        <v>100</v>
      </c>
      <c r="AD344" s="17">
        <v>100</v>
      </c>
      <c r="AE344" s="17">
        <v>7.5</v>
      </c>
      <c r="AF344" s="17">
        <v>1</v>
      </c>
      <c r="AG344" s="17">
        <v>50</v>
      </c>
      <c r="AH344" s="17">
        <v>240</v>
      </c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7"/>
      <c r="AV344" s="17"/>
    </row>
    <row r="345" spans="1:49" x14ac:dyDescent="0.3">
      <c r="A345" s="318"/>
      <c r="B345" s="69" t="s">
        <v>40</v>
      </c>
      <c r="C345" s="96"/>
      <c r="D345" s="406"/>
      <c r="E345" s="406"/>
      <c r="F345" s="406">
        <f>SUM(F344)</f>
        <v>3</v>
      </c>
      <c r="G345" s="406">
        <f t="shared" ref="G345:W345" si="265">SUM(G344)</f>
        <v>0.4</v>
      </c>
      <c r="H345" s="406">
        <f t="shared" si="265"/>
        <v>20</v>
      </c>
      <c r="I345" s="406">
        <f t="shared" si="265"/>
        <v>96</v>
      </c>
      <c r="J345" s="199">
        <f t="shared" si="265"/>
        <v>0</v>
      </c>
      <c r="K345" s="199">
        <f t="shared" si="265"/>
        <v>0</v>
      </c>
      <c r="L345" s="199">
        <f t="shared" si="265"/>
        <v>0</v>
      </c>
      <c r="M345" s="199">
        <f t="shared" si="265"/>
        <v>0</v>
      </c>
      <c r="N345" s="199">
        <f t="shared" si="265"/>
        <v>0</v>
      </c>
      <c r="O345" s="199">
        <f t="shared" si="265"/>
        <v>0</v>
      </c>
      <c r="P345" s="199">
        <f t="shared" si="265"/>
        <v>0</v>
      </c>
      <c r="Q345" s="199">
        <f t="shared" si="265"/>
        <v>0</v>
      </c>
      <c r="R345" s="199">
        <f t="shared" si="265"/>
        <v>0</v>
      </c>
      <c r="S345" s="199">
        <f t="shared" si="265"/>
        <v>0</v>
      </c>
      <c r="T345" s="199">
        <f t="shared" si="265"/>
        <v>0</v>
      </c>
      <c r="U345" s="199">
        <f t="shared" si="265"/>
        <v>0</v>
      </c>
      <c r="V345" s="199">
        <f t="shared" si="265"/>
        <v>0</v>
      </c>
      <c r="W345" s="199">
        <f t="shared" si="265"/>
        <v>0</v>
      </c>
      <c r="X345" s="392"/>
      <c r="Y345" s="392"/>
      <c r="AA345" s="17"/>
      <c r="AB345" s="69" t="s">
        <v>40</v>
      </c>
      <c r="AC345" s="17"/>
      <c r="AD345" s="17">
        <v>100</v>
      </c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7"/>
      <c r="AV345" s="17"/>
    </row>
    <row r="346" spans="1:49" ht="18" x14ac:dyDescent="0.35">
      <c r="A346" s="319" t="s">
        <v>178</v>
      </c>
      <c r="B346" s="207"/>
      <c r="C346" s="338">
        <f>SUM(C324:C345)</f>
        <v>414</v>
      </c>
      <c r="D346" s="410">
        <f t="shared" ref="D346:E346" si="266">SUM(D324:D345)</f>
        <v>408.02508666666665</v>
      </c>
      <c r="E346" s="410">
        <f t="shared" si="266"/>
        <v>489.58232999999996</v>
      </c>
      <c r="F346" s="412">
        <f>SUM(F329+F339+F342+F345)</f>
        <v>23.698333333333334</v>
      </c>
      <c r="G346" s="412">
        <f>SUM(G329+G339+G342+G345)</f>
        <v>20.43</v>
      </c>
      <c r="H346" s="412">
        <f t="shared" ref="H346:W346" si="267">SUM(H329+H339+H342+H345)</f>
        <v>68.831333333333333</v>
      </c>
      <c r="I346" s="412">
        <f t="shared" si="267"/>
        <v>553.19233333333341</v>
      </c>
      <c r="J346" s="340">
        <f t="shared" si="267"/>
        <v>0.11943333333333334</v>
      </c>
      <c r="K346" s="340">
        <f t="shared" si="267"/>
        <v>0.32679999999999998</v>
      </c>
      <c r="L346" s="340">
        <f t="shared" si="267"/>
        <v>137.12769999999998</v>
      </c>
      <c r="M346" s="340">
        <f t="shared" si="267"/>
        <v>1.6021666666666667</v>
      </c>
      <c r="N346" s="340">
        <f t="shared" si="267"/>
        <v>0.218</v>
      </c>
      <c r="O346" s="340">
        <f t="shared" si="267"/>
        <v>417.61266666666666</v>
      </c>
      <c r="P346" s="340">
        <f t="shared" si="267"/>
        <v>194.00766666666667</v>
      </c>
      <c r="Q346" s="340">
        <f t="shared" si="267"/>
        <v>92.141333333333336</v>
      </c>
      <c r="R346" s="340">
        <f t="shared" si="267"/>
        <v>20.441333333333333</v>
      </c>
      <c r="S346" s="340">
        <f t="shared" si="267"/>
        <v>194.05966666666666</v>
      </c>
      <c r="T346" s="340">
        <f t="shared" si="267"/>
        <v>2.1434333333333333</v>
      </c>
      <c r="U346" s="340">
        <f t="shared" si="267"/>
        <v>62.265000000000001</v>
      </c>
      <c r="V346" s="340">
        <f t="shared" si="267"/>
        <v>21.728166666666667</v>
      </c>
      <c r="W346" s="340">
        <f t="shared" si="267"/>
        <v>57.587666666666671</v>
      </c>
      <c r="X346" s="394"/>
      <c r="Y346" s="394"/>
    </row>
    <row r="347" spans="1:49" ht="18" x14ac:dyDescent="0.35">
      <c r="A347" s="319" t="s">
        <v>179</v>
      </c>
      <c r="B347" s="207"/>
      <c r="C347" s="338">
        <f>SUM(C346+C322+C274+C279)</f>
        <v>1807</v>
      </c>
      <c r="D347" s="410">
        <f t="shared" ref="D347:W347" si="268">SUM(D346+D322+D274+D279)</f>
        <v>2292.2250866666664</v>
      </c>
      <c r="E347" s="410">
        <f t="shared" si="268"/>
        <v>2315.82233</v>
      </c>
      <c r="F347" s="411">
        <f>SUM(F346+F322+F274+F26295)</f>
        <v>63.539166666666659</v>
      </c>
      <c r="G347" s="410">
        <f t="shared" si="268"/>
        <v>66.667500000000004</v>
      </c>
      <c r="H347" s="410">
        <f t="shared" si="268"/>
        <v>232.31216666666666</v>
      </c>
      <c r="I347" s="411">
        <f>SUM(I346+I322+I274+I279)</f>
        <v>1787.8931666666667</v>
      </c>
      <c r="J347" s="338">
        <f t="shared" si="268"/>
        <v>0.34601666666666664</v>
      </c>
      <c r="K347" s="338">
        <f t="shared" si="268"/>
        <v>0.6892166666666667</v>
      </c>
      <c r="L347" s="338">
        <f t="shared" si="268"/>
        <v>456.54986666666662</v>
      </c>
      <c r="M347" s="338">
        <f t="shared" si="268"/>
        <v>1.8325833333333335</v>
      </c>
      <c r="N347" s="338">
        <f t="shared" si="268"/>
        <v>18.001333333333331</v>
      </c>
      <c r="O347" s="338">
        <f t="shared" si="268"/>
        <v>1139.6581666666666</v>
      </c>
      <c r="P347" s="338">
        <f t="shared" si="268"/>
        <v>991.41933333333327</v>
      </c>
      <c r="Q347" s="338">
        <f t="shared" si="268"/>
        <v>352.50049999999999</v>
      </c>
      <c r="R347" s="338">
        <f t="shared" si="268"/>
        <v>102.93299999999999</v>
      </c>
      <c r="S347" s="338">
        <f t="shared" si="268"/>
        <v>601.16383333333329</v>
      </c>
      <c r="T347" s="338">
        <f t="shared" si="268"/>
        <v>7.0265166666666667</v>
      </c>
      <c r="U347" s="338">
        <f t="shared" si="268"/>
        <v>170.03333333333333</v>
      </c>
      <c r="V347" s="338">
        <f t="shared" si="268"/>
        <v>26.683083333333336</v>
      </c>
      <c r="W347" s="338">
        <f t="shared" si="268"/>
        <v>196.65100000000001</v>
      </c>
      <c r="X347" s="392"/>
      <c r="Y347" s="392"/>
    </row>
    <row r="348" spans="1:49" ht="14.4" x14ac:dyDescent="0.3">
      <c r="A348" s="456" t="s">
        <v>320</v>
      </c>
      <c r="B348" s="456"/>
      <c r="C348" s="456"/>
      <c r="D348" s="456"/>
      <c r="E348" s="456"/>
      <c r="F348" s="456"/>
      <c r="G348" s="456"/>
      <c r="H348" s="456"/>
      <c r="I348" s="456"/>
      <c r="J348" s="456"/>
      <c r="K348" s="456"/>
      <c r="L348" s="456"/>
      <c r="M348" s="456"/>
      <c r="N348" s="456"/>
      <c r="O348" s="456"/>
      <c r="P348" s="456"/>
      <c r="Q348" s="456"/>
      <c r="R348" s="456"/>
      <c r="S348" s="456"/>
      <c r="T348" s="456"/>
      <c r="U348" s="456"/>
      <c r="V348" s="456"/>
      <c r="W348" s="456"/>
      <c r="X348" s="456"/>
      <c r="Y348" s="456"/>
    </row>
    <row r="349" spans="1:49" ht="14.4" x14ac:dyDescent="0.3">
      <c r="A349" s="456" t="s">
        <v>323</v>
      </c>
      <c r="B349" s="456"/>
      <c r="C349" s="456"/>
      <c r="D349" s="456"/>
      <c r="E349" s="456"/>
      <c r="F349" s="456"/>
      <c r="G349" s="456"/>
      <c r="H349" s="456"/>
      <c r="I349" s="456"/>
      <c r="J349" s="456"/>
      <c r="K349" s="456"/>
      <c r="L349" s="456"/>
      <c r="M349" s="456"/>
      <c r="N349" s="456"/>
      <c r="O349" s="456"/>
      <c r="P349" s="456"/>
      <c r="Q349" s="456"/>
      <c r="R349" s="456"/>
      <c r="S349" s="456"/>
      <c r="T349" s="456"/>
      <c r="U349" s="456"/>
      <c r="V349" s="456"/>
      <c r="W349" s="456"/>
      <c r="X349" s="456"/>
      <c r="Y349" s="456"/>
    </row>
    <row r="350" spans="1:49" ht="14.4" x14ac:dyDescent="0.3">
      <c r="A350" s="456" t="s">
        <v>324</v>
      </c>
      <c r="B350" s="456"/>
      <c r="C350" s="456"/>
      <c r="D350" s="456"/>
      <c r="E350" s="456"/>
      <c r="F350" s="456"/>
      <c r="G350" s="456"/>
      <c r="H350" s="456"/>
      <c r="I350" s="456"/>
      <c r="J350" s="456"/>
      <c r="K350" s="456"/>
      <c r="L350" s="456"/>
      <c r="M350" s="456"/>
      <c r="N350" s="456"/>
      <c r="O350" s="456"/>
      <c r="P350" s="456"/>
      <c r="Q350" s="456"/>
      <c r="R350" s="456"/>
      <c r="S350" s="456"/>
      <c r="T350" s="456"/>
      <c r="U350" s="456"/>
      <c r="V350" s="456"/>
      <c r="W350" s="456"/>
      <c r="X350" s="456"/>
      <c r="Y350" s="456"/>
    </row>
    <row r="351" spans="1:49" ht="15" thickBot="1" x14ac:dyDescent="0.35">
      <c r="A351" s="456" t="s">
        <v>325</v>
      </c>
      <c r="B351" s="456"/>
      <c r="C351" s="456"/>
      <c r="D351" s="456"/>
      <c r="E351" s="456"/>
      <c r="F351" s="456"/>
      <c r="G351" s="456"/>
      <c r="H351" s="456"/>
      <c r="I351" s="456"/>
      <c r="J351" s="456"/>
      <c r="K351" s="456"/>
      <c r="L351" s="456"/>
      <c r="M351" s="456"/>
      <c r="N351" s="456"/>
      <c r="O351" s="456"/>
      <c r="P351" s="456"/>
      <c r="Q351" s="456"/>
      <c r="R351" s="456"/>
      <c r="S351" s="456"/>
      <c r="T351" s="456"/>
      <c r="U351" s="456"/>
      <c r="V351" s="456"/>
      <c r="W351" s="456"/>
      <c r="X351" s="456"/>
      <c r="Y351" s="456"/>
    </row>
    <row r="352" spans="1:49" ht="15" customHeight="1" x14ac:dyDescent="0.3">
      <c r="A352" s="471" t="s">
        <v>26</v>
      </c>
      <c r="B352" s="473" t="s">
        <v>2</v>
      </c>
      <c r="C352" s="475" t="s">
        <v>1</v>
      </c>
      <c r="D352" s="477" t="s">
        <v>330</v>
      </c>
      <c r="E352" s="477"/>
      <c r="F352" s="478" t="s">
        <v>22</v>
      </c>
      <c r="G352" s="478" t="s">
        <v>23</v>
      </c>
      <c r="H352" s="478" t="s">
        <v>24</v>
      </c>
      <c r="I352" s="478" t="s">
        <v>25</v>
      </c>
      <c r="J352" s="446" t="s">
        <v>6</v>
      </c>
      <c r="K352" s="446"/>
      <c r="L352" s="446"/>
      <c r="M352" s="446"/>
      <c r="N352" s="446"/>
      <c r="O352" s="446" t="s">
        <v>7</v>
      </c>
      <c r="P352" s="446"/>
      <c r="Q352" s="446"/>
      <c r="R352" s="446"/>
      <c r="S352" s="446"/>
      <c r="T352" s="446"/>
      <c r="U352" s="446"/>
      <c r="V352" s="446"/>
      <c r="W352" s="446"/>
      <c r="X352" s="480" t="s">
        <v>28</v>
      </c>
      <c r="Y352" s="488" t="s">
        <v>41</v>
      </c>
      <c r="Z352" s="52"/>
      <c r="AA352" s="436" t="s">
        <v>26</v>
      </c>
      <c r="AB352" s="442" t="s">
        <v>2</v>
      </c>
      <c r="AC352" s="444" t="s">
        <v>3</v>
      </c>
      <c r="AD352" s="445"/>
      <c r="AE352" s="437" t="s">
        <v>22</v>
      </c>
      <c r="AF352" s="437" t="s">
        <v>23</v>
      </c>
      <c r="AG352" s="437" t="s">
        <v>24</v>
      </c>
      <c r="AH352" s="437" t="s">
        <v>25</v>
      </c>
      <c r="AI352" s="439" t="s">
        <v>6</v>
      </c>
      <c r="AJ352" s="440"/>
      <c r="AK352" s="440"/>
      <c r="AL352" s="440"/>
      <c r="AM352" s="440"/>
      <c r="AN352" s="439" t="s">
        <v>7</v>
      </c>
      <c r="AO352" s="440"/>
      <c r="AP352" s="440"/>
      <c r="AQ352" s="440"/>
      <c r="AR352" s="440"/>
      <c r="AS352" s="440"/>
      <c r="AT352" s="440"/>
      <c r="AU352" s="440"/>
      <c r="AV352" s="441"/>
      <c r="AW352" s="436" t="s">
        <v>31</v>
      </c>
    </row>
    <row r="353" spans="1:49" ht="15" customHeight="1" thickBot="1" x14ac:dyDescent="0.35">
      <c r="A353" s="472"/>
      <c r="B353" s="474"/>
      <c r="C353" s="476"/>
      <c r="D353" s="416" t="s">
        <v>331</v>
      </c>
      <c r="E353" s="416" t="s">
        <v>332</v>
      </c>
      <c r="F353" s="479"/>
      <c r="G353" s="479"/>
      <c r="H353" s="479"/>
      <c r="I353" s="479"/>
      <c r="J353" s="310" t="s">
        <v>8</v>
      </c>
      <c r="K353" s="310" t="s">
        <v>9</v>
      </c>
      <c r="L353" s="311" t="s">
        <v>10</v>
      </c>
      <c r="M353" s="310" t="s">
        <v>11</v>
      </c>
      <c r="N353" s="310" t="s">
        <v>12</v>
      </c>
      <c r="O353" s="310" t="s">
        <v>13</v>
      </c>
      <c r="P353" s="310" t="s">
        <v>14</v>
      </c>
      <c r="Q353" s="310" t="s">
        <v>15</v>
      </c>
      <c r="R353" s="310" t="s">
        <v>16</v>
      </c>
      <c r="S353" s="310" t="s">
        <v>17</v>
      </c>
      <c r="T353" s="310" t="s">
        <v>18</v>
      </c>
      <c r="U353" s="311" t="s">
        <v>19</v>
      </c>
      <c r="V353" s="310" t="s">
        <v>20</v>
      </c>
      <c r="W353" s="311" t="s">
        <v>21</v>
      </c>
      <c r="X353" s="481"/>
      <c r="Y353" s="489"/>
      <c r="Z353" s="52"/>
      <c r="AA353" s="436"/>
      <c r="AB353" s="443"/>
      <c r="AC353" s="2" t="s">
        <v>4</v>
      </c>
      <c r="AD353" s="2" t="s">
        <v>5</v>
      </c>
      <c r="AE353" s="438"/>
      <c r="AF353" s="438"/>
      <c r="AG353" s="438"/>
      <c r="AH353" s="438"/>
      <c r="AI353" s="2" t="s">
        <v>8</v>
      </c>
      <c r="AJ353" s="2" t="s">
        <v>9</v>
      </c>
      <c r="AK353" s="1" t="s">
        <v>10</v>
      </c>
      <c r="AL353" s="2" t="s">
        <v>11</v>
      </c>
      <c r="AM353" s="2" t="s">
        <v>12</v>
      </c>
      <c r="AN353" s="2" t="s">
        <v>13</v>
      </c>
      <c r="AO353" s="2" t="s">
        <v>14</v>
      </c>
      <c r="AP353" s="2" t="s">
        <v>15</v>
      </c>
      <c r="AQ353" s="2" t="s">
        <v>16</v>
      </c>
      <c r="AR353" s="2" t="s">
        <v>17</v>
      </c>
      <c r="AS353" s="2" t="s">
        <v>18</v>
      </c>
      <c r="AT353" s="1" t="s">
        <v>19</v>
      </c>
      <c r="AU353" s="2" t="s">
        <v>20</v>
      </c>
      <c r="AV353" s="1" t="s">
        <v>21</v>
      </c>
      <c r="AW353" s="436"/>
    </row>
    <row r="354" spans="1:49" ht="16.2" thickBot="1" x14ac:dyDescent="0.35">
      <c r="A354" s="468" t="s">
        <v>27</v>
      </c>
      <c r="B354" s="469"/>
      <c r="C354" s="469"/>
      <c r="D354" s="469"/>
      <c r="E354" s="469"/>
      <c r="F354" s="469"/>
      <c r="G354" s="469"/>
      <c r="H354" s="469"/>
      <c r="I354" s="469"/>
      <c r="J354" s="469"/>
      <c r="K354" s="469"/>
      <c r="L354" s="469"/>
      <c r="M354" s="469"/>
      <c r="N354" s="469"/>
      <c r="O354" s="469"/>
      <c r="P354" s="469"/>
      <c r="Q354" s="469"/>
      <c r="R354" s="469"/>
      <c r="S354" s="469"/>
      <c r="T354" s="469"/>
      <c r="U354" s="469"/>
      <c r="V354" s="469"/>
      <c r="W354" s="469"/>
      <c r="X354" s="469"/>
      <c r="Y354" s="470"/>
      <c r="AA354" s="17"/>
    </row>
    <row r="355" spans="1:49" ht="16.2" thickBot="1" x14ac:dyDescent="0.35">
      <c r="A355" s="468" t="s">
        <v>182</v>
      </c>
      <c r="B355" s="469"/>
      <c r="C355" s="469"/>
      <c r="D355" s="469"/>
      <c r="E355" s="469"/>
      <c r="F355" s="469"/>
      <c r="G355" s="469"/>
      <c r="H355" s="469"/>
      <c r="I355" s="469"/>
      <c r="J355" s="469"/>
      <c r="K355" s="469"/>
      <c r="L355" s="469"/>
      <c r="M355" s="469"/>
      <c r="N355" s="469"/>
      <c r="O355" s="469"/>
      <c r="P355" s="469"/>
      <c r="Q355" s="469"/>
      <c r="R355" s="469"/>
      <c r="S355" s="469"/>
      <c r="T355" s="469"/>
      <c r="U355" s="469"/>
      <c r="V355" s="469"/>
      <c r="W355" s="469"/>
      <c r="X355" s="469"/>
      <c r="Y355" s="470"/>
    </row>
    <row r="356" spans="1:49" x14ac:dyDescent="0.3">
      <c r="A356" s="351" t="s">
        <v>0</v>
      </c>
      <c r="B356" s="352"/>
      <c r="C356" s="353"/>
      <c r="D356" s="413"/>
      <c r="E356" s="413"/>
      <c r="F356" s="413"/>
      <c r="G356" s="413"/>
      <c r="H356" s="413"/>
      <c r="I356" s="413"/>
      <c r="J356" s="352"/>
      <c r="K356" s="352"/>
      <c r="L356" s="352"/>
      <c r="M356" s="352"/>
      <c r="N356" s="352"/>
      <c r="O356" s="352"/>
      <c r="P356" s="352"/>
      <c r="Q356" s="352"/>
      <c r="R356" s="352"/>
      <c r="S356" s="352"/>
      <c r="T356" s="352"/>
      <c r="U356" s="352"/>
      <c r="V356" s="352"/>
      <c r="W356" s="352"/>
      <c r="X356" s="396"/>
      <c r="Y356" s="396"/>
    </row>
    <row r="357" spans="1:49" x14ac:dyDescent="0.3">
      <c r="A357" s="318" t="s">
        <v>183</v>
      </c>
      <c r="B357" s="199"/>
      <c r="C357" s="328">
        <v>200</v>
      </c>
      <c r="D357" s="406"/>
      <c r="E357" s="406"/>
      <c r="F357" s="406"/>
      <c r="G357" s="406"/>
      <c r="H357" s="406"/>
      <c r="I357" s="406"/>
      <c r="J357" s="199"/>
      <c r="K357" s="199"/>
      <c r="L357" s="199"/>
      <c r="M357" s="199"/>
      <c r="N357" s="199"/>
      <c r="O357" s="199"/>
      <c r="P357" s="199"/>
      <c r="Q357" s="199"/>
      <c r="R357" s="199"/>
      <c r="S357" s="199"/>
      <c r="T357" s="199"/>
      <c r="U357" s="199"/>
      <c r="V357" s="199"/>
      <c r="W357" s="199"/>
      <c r="X357" s="391" t="s">
        <v>184</v>
      </c>
      <c r="Y357" s="392">
        <v>38</v>
      </c>
      <c r="AA357" t="s">
        <v>183</v>
      </c>
      <c r="AW357" t="s">
        <v>184</v>
      </c>
    </row>
    <row r="358" spans="1:49" ht="15" customHeight="1" x14ac:dyDescent="0.3">
      <c r="A358" s="318"/>
      <c r="B358" s="334" t="s">
        <v>68</v>
      </c>
      <c r="C358" s="328"/>
      <c r="D358" s="406">
        <f>C$357*AC358/AD$364</f>
        <v>50</v>
      </c>
      <c r="E358" s="406">
        <f>C$357*AD358/AD$364</f>
        <v>50</v>
      </c>
      <c r="F358" s="409">
        <f>$C$357*AE$358/$AD$364</f>
        <v>5.333333333333333</v>
      </c>
      <c r="G358" s="409">
        <f t="shared" ref="G358:W358" si="269">$C$357*AF$358/$AD$364</f>
        <v>1.5</v>
      </c>
      <c r="H358" s="409">
        <f t="shared" si="269"/>
        <v>30.333333333333332</v>
      </c>
      <c r="I358" s="409">
        <f t="shared" si="269"/>
        <v>155.66666666666666</v>
      </c>
      <c r="J358" s="336">
        <f t="shared" si="269"/>
        <v>0.15</v>
      </c>
      <c r="K358" s="336">
        <f t="shared" si="269"/>
        <v>1.6666666666666666E-2</v>
      </c>
      <c r="L358" s="336">
        <f t="shared" si="269"/>
        <v>0.9</v>
      </c>
      <c r="M358" s="336">
        <f t="shared" si="269"/>
        <v>0</v>
      </c>
      <c r="N358" s="336">
        <f t="shared" si="269"/>
        <v>0</v>
      </c>
      <c r="O358" s="336">
        <f t="shared" si="269"/>
        <v>3.833333333333333</v>
      </c>
      <c r="P358" s="336">
        <f t="shared" si="269"/>
        <v>88.333333333333329</v>
      </c>
      <c r="Q358" s="336">
        <f t="shared" si="269"/>
        <v>11.833333333333334</v>
      </c>
      <c r="R358" s="336">
        <f t="shared" si="269"/>
        <v>36.666666666666664</v>
      </c>
      <c r="S358" s="336">
        <f t="shared" si="269"/>
        <v>101.66666666666667</v>
      </c>
      <c r="T358" s="336">
        <f t="shared" si="269"/>
        <v>1.1666666666666667</v>
      </c>
      <c r="U358" s="336">
        <f t="shared" si="269"/>
        <v>2.3333333333333335</v>
      </c>
      <c r="V358" s="336">
        <f t="shared" si="269"/>
        <v>1.1833333333333333</v>
      </c>
      <c r="W358" s="336">
        <f t="shared" si="269"/>
        <v>14</v>
      </c>
      <c r="X358" s="392"/>
      <c r="Y358" s="392"/>
      <c r="AB358" s="86" t="s">
        <v>68</v>
      </c>
      <c r="AC358" s="57">
        <v>30</v>
      </c>
      <c r="AD358" s="57">
        <v>30</v>
      </c>
      <c r="AE358" s="56">
        <v>3.2</v>
      </c>
      <c r="AF358" s="56">
        <v>0.9</v>
      </c>
      <c r="AG358" s="56">
        <v>18.2</v>
      </c>
      <c r="AH358" s="56">
        <v>93.4</v>
      </c>
      <c r="AI358" s="71">
        <v>0.09</v>
      </c>
      <c r="AJ358" s="71">
        <v>0.01</v>
      </c>
      <c r="AK358" s="21">
        <v>0.54</v>
      </c>
      <c r="AL358" s="57">
        <v>0</v>
      </c>
      <c r="AM358" s="57">
        <v>0</v>
      </c>
      <c r="AN358" s="56">
        <v>2.2999999999999998</v>
      </c>
      <c r="AO358" s="57">
        <v>53</v>
      </c>
      <c r="AP358" s="56">
        <v>7.1</v>
      </c>
      <c r="AQ358" s="57">
        <v>22</v>
      </c>
      <c r="AR358" s="57">
        <v>61</v>
      </c>
      <c r="AS358" s="56">
        <v>0.7</v>
      </c>
      <c r="AT358" s="24">
        <v>1.4</v>
      </c>
      <c r="AU358" s="71">
        <v>0.71</v>
      </c>
      <c r="AV358" s="20">
        <v>8.4</v>
      </c>
    </row>
    <row r="359" spans="1:49" x14ac:dyDescent="0.3">
      <c r="A359" s="318"/>
      <c r="B359" s="334" t="s">
        <v>35</v>
      </c>
      <c r="C359" s="328"/>
      <c r="D359" s="406">
        <f t="shared" ref="D359:D363" si="270">C$357*AC359/AD$364</f>
        <v>120.66666666666669</v>
      </c>
      <c r="E359" s="406">
        <f t="shared" ref="E359:E363" si="271">C$357*AD359/AD$364</f>
        <v>120.66666666666669</v>
      </c>
      <c r="F359" s="409">
        <f>$C$357*AE$359/$AD$364</f>
        <v>2.8333333333333335</v>
      </c>
      <c r="G359" s="409">
        <f t="shared" ref="G359:W359" si="272">$C$357*AF$359/$AD$364</f>
        <v>2.3333333333333335</v>
      </c>
      <c r="H359" s="409">
        <f t="shared" si="272"/>
        <v>4.5</v>
      </c>
      <c r="I359" s="409">
        <f t="shared" si="272"/>
        <v>50.166666666666664</v>
      </c>
      <c r="J359" s="336">
        <f t="shared" si="272"/>
        <v>3.3333333333333333E-2</v>
      </c>
      <c r="K359" s="336">
        <f t="shared" si="272"/>
        <v>0.11666666666666668</v>
      </c>
      <c r="L359" s="336">
        <f t="shared" si="272"/>
        <v>13.733333333333333</v>
      </c>
      <c r="M359" s="336">
        <f t="shared" si="272"/>
        <v>0</v>
      </c>
      <c r="N359" s="336">
        <f t="shared" si="272"/>
        <v>0.53333333333333333</v>
      </c>
      <c r="O359" s="336">
        <f t="shared" si="272"/>
        <v>40</v>
      </c>
      <c r="P359" s="336">
        <f t="shared" si="272"/>
        <v>126.66666666666667</v>
      </c>
      <c r="Q359" s="336">
        <f t="shared" si="272"/>
        <v>110</v>
      </c>
      <c r="R359" s="336">
        <f t="shared" si="272"/>
        <v>12.666666666666666</v>
      </c>
      <c r="S359" s="336">
        <f t="shared" si="272"/>
        <v>81.666666666666671</v>
      </c>
      <c r="T359" s="336">
        <f t="shared" si="272"/>
        <v>8.3333333333333329E-2</v>
      </c>
      <c r="U359" s="336">
        <f t="shared" si="272"/>
        <v>9.3333333333333339</v>
      </c>
      <c r="V359" s="336">
        <f t="shared" si="272"/>
        <v>1.8333333333333335</v>
      </c>
      <c r="W359" s="336">
        <f t="shared" si="272"/>
        <v>20</v>
      </c>
      <c r="X359" s="392"/>
      <c r="Y359" s="392"/>
      <c r="AB359" s="86" t="s">
        <v>35</v>
      </c>
      <c r="AC359" s="299">
        <v>72.400000000000006</v>
      </c>
      <c r="AD359" s="299">
        <v>72.400000000000006</v>
      </c>
      <c r="AE359" s="56">
        <v>1.7</v>
      </c>
      <c r="AF359" s="56">
        <v>1.4</v>
      </c>
      <c r="AG359" s="56">
        <v>2.7</v>
      </c>
      <c r="AH359" s="56">
        <v>30.1</v>
      </c>
      <c r="AI359" s="71">
        <v>0.02</v>
      </c>
      <c r="AJ359" s="71">
        <v>7.0000000000000007E-2</v>
      </c>
      <c r="AK359" s="21">
        <v>8.24</v>
      </c>
      <c r="AL359" s="57">
        <v>0</v>
      </c>
      <c r="AM359" s="71">
        <v>0.32</v>
      </c>
      <c r="AN359" s="57">
        <v>24</v>
      </c>
      <c r="AO359" s="57">
        <v>76</v>
      </c>
      <c r="AP359" s="57">
        <v>66</v>
      </c>
      <c r="AQ359" s="56">
        <v>7.6</v>
      </c>
      <c r="AR359" s="57">
        <v>49</v>
      </c>
      <c r="AS359" s="71">
        <v>0.05</v>
      </c>
      <c r="AT359" s="24">
        <v>5.6</v>
      </c>
      <c r="AU359" s="56">
        <v>1.1000000000000001</v>
      </c>
      <c r="AV359" s="19">
        <v>12</v>
      </c>
    </row>
    <row r="360" spans="1:49" ht="15" customHeight="1" x14ac:dyDescent="0.3">
      <c r="A360" s="318"/>
      <c r="B360" s="334" t="s">
        <v>36</v>
      </c>
      <c r="C360" s="328"/>
      <c r="D360" s="406">
        <f t="shared" si="270"/>
        <v>3</v>
      </c>
      <c r="E360" s="406">
        <f t="shared" si="271"/>
        <v>3</v>
      </c>
      <c r="F360" s="409">
        <f>$C$357*AE$360/$AD$364</f>
        <v>0</v>
      </c>
      <c r="G360" s="409">
        <f t="shared" ref="G360:W360" si="273">$C$357*AF$360/$AD$364</f>
        <v>0</v>
      </c>
      <c r="H360" s="409">
        <f t="shared" si="273"/>
        <v>2.6666666666666665</v>
      </c>
      <c r="I360" s="409">
        <f t="shared" si="273"/>
        <v>10.833333333333334</v>
      </c>
      <c r="J360" s="336">
        <f t="shared" si="273"/>
        <v>0</v>
      </c>
      <c r="K360" s="336">
        <f t="shared" si="273"/>
        <v>0</v>
      </c>
      <c r="L360" s="336">
        <f t="shared" si="273"/>
        <v>0</v>
      </c>
      <c r="M360" s="336">
        <f t="shared" si="273"/>
        <v>0</v>
      </c>
      <c r="N360" s="336">
        <f t="shared" si="273"/>
        <v>0</v>
      </c>
      <c r="O360" s="336">
        <f t="shared" si="273"/>
        <v>0</v>
      </c>
      <c r="P360" s="336">
        <f t="shared" si="273"/>
        <v>0</v>
      </c>
      <c r="Q360" s="336">
        <f t="shared" si="273"/>
        <v>0</v>
      </c>
      <c r="R360" s="336">
        <f t="shared" si="273"/>
        <v>0</v>
      </c>
      <c r="S360" s="336">
        <f t="shared" si="273"/>
        <v>0</v>
      </c>
      <c r="T360" s="336">
        <f t="shared" si="273"/>
        <v>0</v>
      </c>
      <c r="U360" s="336">
        <f t="shared" si="273"/>
        <v>0</v>
      </c>
      <c r="V360" s="336">
        <f t="shared" si="273"/>
        <v>0</v>
      </c>
      <c r="W360" s="336">
        <f t="shared" si="273"/>
        <v>0</v>
      </c>
      <c r="X360" s="392"/>
      <c r="Y360" s="392"/>
      <c r="AB360" s="86" t="s">
        <v>36</v>
      </c>
      <c r="AC360" s="56">
        <v>1.8</v>
      </c>
      <c r="AD360" s="56">
        <v>1.8</v>
      </c>
      <c r="AE360" s="57">
        <v>0</v>
      </c>
      <c r="AF360" s="57">
        <v>0</v>
      </c>
      <c r="AG360" s="56">
        <v>1.6</v>
      </c>
      <c r="AH360" s="56">
        <v>6.5</v>
      </c>
      <c r="AI360" s="57">
        <v>0</v>
      </c>
      <c r="AJ360" s="57">
        <v>0</v>
      </c>
      <c r="AK360" s="19">
        <v>0</v>
      </c>
      <c r="AL360" s="57">
        <v>0</v>
      </c>
      <c r="AM360" s="57">
        <v>0</v>
      </c>
      <c r="AN360" s="57">
        <v>0</v>
      </c>
      <c r="AO360" s="57">
        <v>0</v>
      </c>
      <c r="AP360" s="57">
        <v>0</v>
      </c>
      <c r="AQ360" s="57">
        <v>0</v>
      </c>
      <c r="AR360" s="57">
        <v>0</v>
      </c>
      <c r="AS360" s="57">
        <v>0</v>
      </c>
      <c r="AT360" s="25">
        <v>0</v>
      </c>
      <c r="AU360" s="57">
        <v>0</v>
      </c>
      <c r="AV360" s="19">
        <v>0</v>
      </c>
    </row>
    <row r="361" spans="1:49" ht="15" customHeight="1" x14ac:dyDescent="0.3">
      <c r="A361" s="318"/>
      <c r="B361" s="334" t="s">
        <v>37</v>
      </c>
      <c r="C361" s="328"/>
      <c r="D361" s="406">
        <f t="shared" si="270"/>
        <v>3.3333333333333335</v>
      </c>
      <c r="E361" s="406">
        <f t="shared" si="271"/>
        <v>3.3333333333333335</v>
      </c>
      <c r="F361" s="409">
        <f>$C$357*AE$361/$AD$364</f>
        <v>0</v>
      </c>
      <c r="G361" s="409">
        <f t="shared" ref="G361:W361" si="274">$C$357*AF$361/$AD$364</f>
        <v>6.333333333333333</v>
      </c>
      <c r="H361" s="409">
        <f t="shared" si="274"/>
        <v>0.16666666666666666</v>
      </c>
      <c r="I361" s="409">
        <f t="shared" si="274"/>
        <v>58.166666666666664</v>
      </c>
      <c r="J361" s="336">
        <f t="shared" si="274"/>
        <v>0</v>
      </c>
      <c r="K361" s="336">
        <f t="shared" si="274"/>
        <v>1.6666666666666666E-2</v>
      </c>
      <c r="L361" s="336">
        <f t="shared" si="274"/>
        <v>27</v>
      </c>
      <c r="M361" s="336">
        <f t="shared" si="274"/>
        <v>0.13333333333333333</v>
      </c>
      <c r="N361" s="336">
        <f t="shared" si="274"/>
        <v>0</v>
      </c>
      <c r="O361" s="336">
        <f t="shared" si="274"/>
        <v>1.1666666666666667</v>
      </c>
      <c r="P361" s="336">
        <f t="shared" si="274"/>
        <v>2.5</v>
      </c>
      <c r="Q361" s="336">
        <f t="shared" si="274"/>
        <v>2.1666666666666665</v>
      </c>
      <c r="R361" s="336">
        <f t="shared" si="274"/>
        <v>0</v>
      </c>
      <c r="S361" s="336">
        <f t="shared" si="274"/>
        <v>2.6666666666666665</v>
      </c>
      <c r="T361" s="336">
        <f t="shared" si="274"/>
        <v>1.6666666666666666E-2</v>
      </c>
      <c r="U361" s="336">
        <f t="shared" si="274"/>
        <v>0</v>
      </c>
      <c r="V361" s="336">
        <f t="shared" si="274"/>
        <v>8.3333333333333329E-2</v>
      </c>
      <c r="W361" s="336">
        <f t="shared" si="274"/>
        <v>0.33333333333333331</v>
      </c>
      <c r="X361" s="392"/>
      <c r="Y361" s="392"/>
      <c r="AB361" s="86" t="s">
        <v>37</v>
      </c>
      <c r="AC361" s="287">
        <v>2</v>
      </c>
      <c r="AD361" s="287">
        <v>2</v>
      </c>
      <c r="AE361" s="57">
        <v>0</v>
      </c>
      <c r="AF361" s="56">
        <v>3.8</v>
      </c>
      <c r="AG361" s="56">
        <v>0.1</v>
      </c>
      <c r="AH361" s="56">
        <v>34.9</v>
      </c>
      <c r="AI361" s="57">
        <v>0</v>
      </c>
      <c r="AJ361" s="71">
        <v>0.01</v>
      </c>
      <c r="AK361" s="20">
        <v>16.2</v>
      </c>
      <c r="AL361" s="71">
        <v>0.08</v>
      </c>
      <c r="AM361" s="57">
        <v>0</v>
      </c>
      <c r="AN361" s="56">
        <v>0.7</v>
      </c>
      <c r="AO361" s="56">
        <v>1.5</v>
      </c>
      <c r="AP361" s="56">
        <v>1.3</v>
      </c>
      <c r="AQ361" s="57">
        <v>0</v>
      </c>
      <c r="AR361" s="56">
        <v>1.6</v>
      </c>
      <c r="AS361" s="71">
        <v>0.01</v>
      </c>
      <c r="AT361" s="25">
        <v>0</v>
      </c>
      <c r="AU361" s="71">
        <v>0.05</v>
      </c>
      <c r="AV361" s="20">
        <v>0.2</v>
      </c>
    </row>
    <row r="362" spans="1:49" ht="15" customHeight="1" x14ac:dyDescent="0.3">
      <c r="A362" s="318"/>
      <c r="B362" s="334" t="s">
        <v>38</v>
      </c>
      <c r="C362" s="328"/>
      <c r="D362" s="406">
        <f t="shared" si="270"/>
        <v>1</v>
      </c>
      <c r="E362" s="406">
        <f t="shared" si="271"/>
        <v>1</v>
      </c>
      <c r="F362" s="409">
        <f>$C$357*AE$362/$AD$364</f>
        <v>0</v>
      </c>
      <c r="G362" s="409">
        <f t="shared" ref="G362:W362" si="275">$C$357*AF$362/$AD$364</f>
        <v>0</v>
      </c>
      <c r="H362" s="409">
        <f t="shared" si="275"/>
        <v>0</v>
      </c>
      <c r="I362" s="409">
        <f t="shared" si="275"/>
        <v>0</v>
      </c>
      <c r="J362" s="336">
        <f t="shared" si="275"/>
        <v>0</v>
      </c>
      <c r="K362" s="336">
        <f t="shared" si="275"/>
        <v>0</v>
      </c>
      <c r="L362" s="336">
        <f t="shared" si="275"/>
        <v>0</v>
      </c>
      <c r="M362" s="336">
        <f t="shared" si="275"/>
        <v>0</v>
      </c>
      <c r="N362" s="336">
        <f t="shared" si="275"/>
        <v>0</v>
      </c>
      <c r="O362" s="336">
        <f t="shared" si="275"/>
        <v>295</v>
      </c>
      <c r="P362" s="336">
        <f t="shared" si="275"/>
        <v>0</v>
      </c>
      <c r="Q362" s="336">
        <f t="shared" si="275"/>
        <v>3.1666666666666665</v>
      </c>
      <c r="R362" s="336">
        <f t="shared" si="275"/>
        <v>0.16666666666666666</v>
      </c>
      <c r="S362" s="336">
        <f t="shared" si="275"/>
        <v>0.66666666666666663</v>
      </c>
      <c r="T362" s="336">
        <f t="shared" si="275"/>
        <v>3.3333333333333333E-2</v>
      </c>
      <c r="U362" s="336">
        <f t="shared" si="275"/>
        <v>40</v>
      </c>
      <c r="V362" s="336">
        <f t="shared" si="275"/>
        <v>0</v>
      </c>
      <c r="W362" s="336">
        <f t="shared" si="275"/>
        <v>0</v>
      </c>
      <c r="X362" s="392"/>
      <c r="Y362" s="392"/>
      <c r="AB362" s="86" t="s">
        <v>38</v>
      </c>
      <c r="AC362" s="56">
        <v>0.6</v>
      </c>
      <c r="AD362" s="56">
        <v>0.6</v>
      </c>
      <c r="AE362" s="57">
        <v>0</v>
      </c>
      <c r="AF362" s="57">
        <v>0</v>
      </c>
      <c r="AG362" s="57">
        <v>0</v>
      </c>
      <c r="AH362" s="57">
        <v>0</v>
      </c>
      <c r="AI362" s="57">
        <v>0</v>
      </c>
      <c r="AJ362" s="57">
        <v>0</v>
      </c>
      <c r="AK362" s="19">
        <v>0</v>
      </c>
      <c r="AL362" s="57">
        <v>0</v>
      </c>
      <c r="AM362" s="57">
        <v>0</v>
      </c>
      <c r="AN362" s="57">
        <v>177</v>
      </c>
      <c r="AO362" s="57">
        <v>0</v>
      </c>
      <c r="AP362" s="56">
        <v>1.9</v>
      </c>
      <c r="AQ362" s="56">
        <v>0.1</v>
      </c>
      <c r="AR362" s="56">
        <v>0.4</v>
      </c>
      <c r="AS362" s="71">
        <v>0.02</v>
      </c>
      <c r="AT362" s="39">
        <v>24</v>
      </c>
      <c r="AU362" s="57">
        <v>0</v>
      </c>
      <c r="AV362" s="19">
        <v>0</v>
      </c>
    </row>
    <row r="363" spans="1:49" x14ac:dyDescent="0.3">
      <c r="A363" s="318"/>
      <c r="B363" s="334" t="s">
        <v>39</v>
      </c>
      <c r="C363" s="328"/>
      <c r="D363" s="406">
        <f t="shared" si="270"/>
        <v>35.333333333333336</v>
      </c>
      <c r="E363" s="406">
        <f t="shared" si="271"/>
        <v>35.333333333333336</v>
      </c>
      <c r="F363" s="409">
        <f>$C$357*AE$363/$AD$364</f>
        <v>0</v>
      </c>
      <c r="G363" s="409">
        <f t="shared" ref="G363:W363" si="276">$C$357*AF$363/$AD$364</f>
        <v>0</v>
      </c>
      <c r="H363" s="409">
        <f t="shared" si="276"/>
        <v>0</v>
      </c>
      <c r="I363" s="409">
        <f t="shared" si="276"/>
        <v>0</v>
      </c>
      <c r="J363" s="336">
        <f t="shared" si="276"/>
        <v>0</v>
      </c>
      <c r="K363" s="336">
        <f t="shared" si="276"/>
        <v>0</v>
      </c>
      <c r="L363" s="336">
        <f t="shared" si="276"/>
        <v>0</v>
      </c>
      <c r="M363" s="336">
        <f t="shared" si="276"/>
        <v>0</v>
      </c>
      <c r="N363" s="336">
        <f t="shared" si="276"/>
        <v>0</v>
      </c>
      <c r="O363" s="336">
        <f t="shared" si="276"/>
        <v>0</v>
      </c>
      <c r="P363" s="336">
        <f t="shared" si="276"/>
        <v>0</v>
      </c>
      <c r="Q363" s="336">
        <f t="shared" si="276"/>
        <v>0</v>
      </c>
      <c r="R363" s="336">
        <f t="shared" si="276"/>
        <v>0</v>
      </c>
      <c r="S363" s="336">
        <f t="shared" si="276"/>
        <v>0</v>
      </c>
      <c r="T363" s="336">
        <f t="shared" si="276"/>
        <v>0</v>
      </c>
      <c r="U363" s="336">
        <f t="shared" si="276"/>
        <v>0</v>
      </c>
      <c r="V363" s="336">
        <f t="shared" si="276"/>
        <v>0</v>
      </c>
      <c r="W363" s="336">
        <f t="shared" si="276"/>
        <v>0</v>
      </c>
      <c r="X363" s="392"/>
      <c r="Y363" s="392"/>
      <c r="AB363" s="86" t="s">
        <v>39</v>
      </c>
      <c r="AC363" s="299">
        <v>21.2</v>
      </c>
      <c r="AD363" s="299">
        <v>21.2</v>
      </c>
      <c r="AE363" s="57">
        <v>0</v>
      </c>
      <c r="AF363" s="57">
        <v>0</v>
      </c>
      <c r="AG363" s="57">
        <v>0</v>
      </c>
      <c r="AH363" s="57">
        <v>0</v>
      </c>
      <c r="AI363" s="57">
        <v>0</v>
      </c>
      <c r="AJ363" s="57">
        <v>0</v>
      </c>
      <c r="AK363" s="19">
        <v>0</v>
      </c>
      <c r="AL363" s="57">
        <v>0</v>
      </c>
      <c r="AM363" s="57">
        <v>0</v>
      </c>
      <c r="AN363" s="57">
        <v>0</v>
      </c>
      <c r="AO363" s="57">
        <v>0</v>
      </c>
      <c r="AP363" s="57">
        <v>0</v>
      </c>
      <c r="AQ363" s="57">
        <v>0</v>
      </c>
      <c r="AR363" s="57">
        <v>0</v>
      </c>
      <c r="AS363" s="57">
        <v>0</v>
      </c>
      <c r="AT363" s="25">
        <v>0</v>
      </c>
      <c r="AU363" s="57">
        <v>0</v>
      </c>
      <c r="AV363" s="19">
        <v>0</v>
      </c>
    </row>
    <row r="364" spans="1:49" x14ac:dyDescent="0.3">
      <c r="A364" s="318"/>
      <c r="B364" s="69" t="s">
        <v>40</v>
      </c>
      <c r="C364" s="328"/>
      <c r="D364" s="406"/>
      <c r="E364" s="406"/>
      <c r="F364" s="409">
        <f>SUM(F358:F363)</f>
        <v>8.1666666666666661</v>
      </c>
      <c r="G364" s="409">
        <f t="shared" ref="G364:W364" si="277">SUM(G358:G363)</f>
        <v>10.166666666666666</v>
      </c>
      <c r="H364" s="409">
        <f t="shared" si="277"/>
        <v>37.666666666666657</v>
      </c>
      <c r="I364" s="409">
        <f t="shared" si="277"/>
        <v>274.83333333333331</v>
      </c>
      <c r="J364" s="337">
        <f t="shared" si="277"/>
        <v>0.18333333333333332</v>
      </c>
      <c r="K364" s="337">
        <f t="shared" si="277"/>
        <v>0.15000000000000002</v>
      </c>
      <c r="L364" s="337">
        <f t="shared" si="277"/>
        <v>41.633333333333333</v>
      </c>
      <c r="M364" s="337">
        <f t="shared" si="277"/>
        <v>0.13333333333333333</v>
      </c>
      <c r="N364" s="337">
        <f t="shared" si="277"/>
        <v>0.53333333333333333</v>
      </c>
      <c r="O364" s="337">
        <f t="shared" si="277"/>
        <v>340</v>
      </c>
      <c r="P364" s="337">
        <f t="shared" si="277"/>
        <v>217.5</v>
      </c>
      <c r="Q364" s="337">
        <f t="shared" si="277"/>
        <v>127.16666666666667</v>
      </c>
      <c r="R364" s="337">
        <f t="shared" si="277"/>
        <v>49.499999999999993</v>
      </c>
      <c r="S364" s="337">
        <f t="shared" si="277"/>
        <v>186.66666666666666</v>
      </c>
      <c r="T364" s="337">
        <f t="shared" si="277"/>
        <v>1.3</v>
      </c>
      <c r="U364" s="337">
        <f t="shared" si="277"/>
        <v>51.666666666666671</v>
      </c>
      <c r="V364" s="337">
        <f t="shared" si="277"/>
        <v>3.1</v>
      </c>
      <c r="W364" s="337">
        <f t="shared" si="277"/>
        <v>34.333333333333336</v>
      </c>
      <c r="X364" s="392"/>
      <c r="Y364" s="392"/>
      <c r="AB364" s="87" t="s">
        <v>40</v>
      </c>
      <c r="AC364" s="59"/>
      <c r="AD364" s="60">
        <v>120</v>
      </c>
      <c r="AE364" s="61">
        <v>4.9000000000000004</v>
      </c>
      <c r="AF364" s="61">
        <v>6.1</v>
      </c>
      <c r="AG364" s="61">
        <v>22.6</v>
      </c>
      <c r="AH364" s="61">
        <v>164.9</v>
      </c>
      <c r="AI364" s="88">
        <v>0.11</v>
      </c>
      <c r="AJ364" s="88">
        <v>0.09</v>
      </c>
      <c r="AK364" s="23">
        <v>25</v>
      </c>
      <c r="AL364" s="88">
        <v>0.08</v>
      </c>
      <c r="AM364" s="88">
        <v>0.32</v>
      </c>
      <c r="AN364" s="60">
        <v>203</v>
      </c>
      <c r="AO364" s="60">
        <v>130</v>
      </c>
      <c r="AP364" s="60">
        <v>76</v>
      </c>
      <c r="AQ364" s="60">
        <v>29</v>
      </c>
      <c r="AR364" s="60">
        <v>112</v>
      </c>
      <c r="AS364" s="88">
        <v>0.78</v>
      </c>
      <c r="AT364" s="27">
        <v>31</v>
      </c>
      <c r="AU364" s="88">
        <v>1.86</v>
      </c>
      <c r="AV364" s="23">
        <v>21</v>
      </c>
    </row>
    <row r="365" spans="1:49" x14ac:dyDescent="0.3">
      <c r="A365" s="318" t="s">
        <v>177</v>
      </c>
      <c r="B365" s="199"/>
      <c r="C365" s="328">
        <v>200</v>
      </c>
      <c r="D365" s="406"/>
      <c r="E365" s="406"/>
      <c r="F365" s="406"/>
      <c r="G365" s="406"/>
      <c r="H365" s="406"/>
      <c r="I365" s="406"/>
      <c r="J365" s="199"/>
      <c r="K365" s="199"/>
      <c r="L365" s="199"/>
      <c r="M365" s="199"/>
      <c r="N365" s="199"/>
      <c r="O365" s="199"/>
      <c r="P365" s="199"/>
      <c r="Q365" s="199"/>
      <c r="R365" s="199"/>
      <c r="S365" s="199"/>
      <c r="T365" s="199"/>
      <c r="U365" s="199"/>
      <c r="V365" s="199"/>
      <c r="W365" s="199"/>
      <c r="X365" s="392" t="s">
        <v>96</v>
      </c>
      <c r="Y365" s="392">
        <v>37</v>
      </c>
      <c r="AA365" t="s">
        <v>175</v>
      </c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  <c r="AV365" s="17"/>
      <c r="AW365" t="s">
        <v>114</v>
      </c>
    </row>
    <row r="366" spans="1:49" x14ac:dyDescent="0.3">
      <c r="A366" s="318"/>
      <c r="B366" s="199" t="s">
        <v>176</v>
      </c>
      <c r="C366" s="328"/>
      <c r="D366" s="406">
        <f>C365*AC366/AD367</f>
        <v>205.4</v>
      </c>
      <c r="E366" s="406">
        <f>C365*AD366/AD367</f>
        <v>200</v>
      </c>
      <c r="F366" s="406">
        <f>C365*AE366/AD367</f>
        <v>5.8</v>
      </c>
      <c r="G366" s="406">
        <f>C365*AF366/AD367</f>
        <v>5</v>
      </c>
      <c r="H366" s="406">
        <f>C365*AG366/AD367</f>
        <v>9.6</v>
      </c>
      <c r="I366" s="406">
        <f>C365*AH366/AD367</f>
        <v>106.6</v>
      </c>
      <c r="J366" s="199">
        <f>C365*AI366/AD367</f>
        <v>0</v>
      </c>
      <c r="K366" s="199">
        <f>C365*AJ366/AD367</f>
        <v>0</v>
      </c>
      <c r="L366" s="199">
        <f>C365*AK366/AD367</f>
        <v>0</v>
      </c>
      <c r="M366" s="199">
        <f>C365*AL366/AD367</f>
        <v>0</v>
      </c>
      <c r="N366" s="199">
        <f>C365*AM366/AD367</f>
        <v>0</v>
      </c>
      <c r="O366" s="199">
        <f>C365*AN366/AD367</f>
        <v>0</v>
      </c>
      <c r="P366" s="199">
        <f>C365*AO366/AD367</f>
        <v>0</v>
      </c>
      <c r="Q366" s="199">
        <f>C365*AP366/AD367</f>
        <v>0</v>
      </c>
      <c r="R366" s="199">
        <f>C365*AQ366/AD367</f>
        <v>0</v>
      </c>
      <c r="S366" s="199">
        <f>C365*AR366/AD367</f>
        <v>0</v>
      </c>
      <c r="T366" s="199">
        <f>C365*AS366/AD367</f>
        <v>0</v>
      </c>
      <c r="U366" s="199">
        <f>C365*AT366/AD367</f>
        <v>0</v>
      </c>
      <c r="V366" s="199">
        <f>C365*AU366/AD367</f>
        <v>0</v>
      </c>
      <c r="W366" s="199">
        <f>C365*AV366/AD367</f>
        <v>0</v>
      </c>
      <c r="X366" s="392"/>
      <c r="Y366" s="392"/>
      <c r="AB366" s="17" t="s">
        <v>176</v>
      </c>
      <c r="AC366" s="17">
        <v>205.4</v>
      </c>
      <c r="AD366" s="102">
        <v>200</v>
      </c>
      <c r="AE366" s="103">
        <v>5.8</v>
      </c>
      <c r="AF366" s="102">
        <v>5</v>
      </c>
      <c r="AG366" s="103">
        <v>9.6</v>
      </c>
      <c r="AH366" s="103">
        <v>106.6</v>
      </c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7"/>
      <c r="AV366" s="17"/>
    </row>
    <row r="367" spans="1:49" x14ac:dyDescent="0.3">
      <c r="A367" s="318"/>
      <c r="B367" s="69" t="s">
        <v>40</v>
      </c>
      <c r="C367" s="328"/>
      <c r="D367" s="406"/>
      <c r="E367" s="406"/>
      <c r="F367" s="409">
        <f>SUM(F366)</f>
        <v>5.8</v>
      </c>
      <c r="G367" s="409">
        <f t="shared" ref="G367:W367" si="278">SUM(G366)</f>
        <v>5</v>
      </c>
      <c r="H367" s="409">
        <f t="shared" si="278"/>
        <v>9.6</v>
      </c>
      <c r="I367" s="409">
        <f t="shared" si="278"/>
        <v>106.6</v>
      </c>
      <c r="J367" s="337">
        <f t="shared" si="278"/>
        <v>0</v>
      </c>
      <c r="K367" s="337">
        <f t="shared" si="278"/>
        <v>0</v>
      </c>
      <c r="L367" s="337">
        <f t="shared" si="278"/>
        <v>0</v>
      </c>
      <c r="M367" s="337">
        <f t="shared" si="278"/>
        <v>0</v>
      </c>
      <c r="N367" s="337">
        <f t="shared" si="278"/>
        <v>0</v>
      </c>
      <c r="O367" s="337">
        <f t="shared" si="278"/>
        <v>0</v>
      </c>
      <c r="P367" s="337">
        <f t="shared" si="278"/>
        <v>0</v>
      </c>
      <c r="Q367" s="337">
        <f t="shared" si="278"/>
        <v>0</v>
      </c>
      <c r="R367" s="337">
        <f t="shared" si="278"/>
        <v>0</v>
      </c>
      <c r="S367" s="337">
        <f t="shared" si="278"/>
        <v>0</v>
      </c>
      <c r="T367" s="337">
        <f t="shared" si="278"/>
        <v>0</v>
      </c>
      <c r="U367" s="337">
        <f t="shared" si="278"/>
        <v>0</v>
      </c>
      <c r="V367" s="337">
        <f t="shared" si="278"/>
        <v>0</v>
      </c>
      <c r="W367" s="337">
        <f t="shared" si="278"/>
        <v>0</v>
      </c>
      <c r="X367" s="392"/>
      <c r="Y367" s="392"/>
      <c r="AB367" s="69" t="s">
        <v>40</v>
      </c>
      <c r="AD367">
        <v>200</v>
      </c>
      <c r="AE367">
        <v>5.8</v>
      </c>
      <c r="AF367">
        <v>5</v>
      </c>
      <c r="AG367">
        <v>9.6</v>
      </c>
      <c r="AH367">
        <v>106.6</v>
      </c>
    </row>
    <row r="368" spans="1:49" x14ac:dyDescent="0.3">
      <c r="A368" s="318"/>
      <c r="B368" s="199"/>
      <c r="C368" s="328"/>
      <c r="D368" s="406"/>
      <c r="E368" s="406"/>
      <c r="F368" s="406"/>
      <c r="G368" s="406"/>
      <c r="H368" s="406"/>
      <c r="I368" s="406"/>
      <c r="J368" s="199"/>
      <c r="K368" s="199"/>
      <c r="L368" s="199"/>
      <c r="M368" s="199"/>
      <c r="N368" s="199"/>
      <c r="O368" s="199"/>
      <c r="P368" s="199"/>
      <c r="Q368" s="199"/>
      <c r="R368" s="199"/>
      <c r="S368" s="199"/>
      <c r="T368" s="199"/>
      <c r="U368" s="199"/>
      <c r="V368" s="199"/>
      <c r="W368" s="199"/>
      <c r="X368" s="392"/>
      <c r="Y368" s="392"/>
      <c r="AA368" s="17"/>
      <c r="AB368" s="17"/>
    </row>
    <row r="369" spans="1:49" ht="15" customHeight="1" x14ac:dyDescent="0.3">
      <c r="A369" s="318"/>
      <c r="B369" s="334"/>
      <c r="C369" s="332"/>
      <c r="D369" s="406"/>
      <c r="E369" s="406"/>
      <c r="F369" s="406"/>
      <c r="G369" s="406"/>
      <c r="H369" s="406"/>
      <c r="I369" s="406"/>
      <c r="J369" s="199"/>
      <c r="K369" s="199"/>
      <c r="L369" s="199"/>
      <c r="M369" s="199"/>
      <c r="N369" s="199"/>
      <c r="O369" s="199"/>
      <c r="P369" s="199"/>
      <c r="Q369" s="199"/>
      <c r="R369" s="199"/>
      <c r="S369" s="199"/>
      <c r="T369" s="199"/>
      <c r="U369" s="199"/>
      <c r="V369" s="199"/>
      <c r="W369" s="199"/>
      <c r="X369" s="392"/>
      <c r="Y369" s="392"/>
      <c r="AA369" s="17"/>
      <c r="AB369" s="70"/>
      <c r="AC369" s="58"/>
      <c r="AD369" s="57"/>
      <c r="AE369" s="71"/>
      <c r="AF369" s="56"/>
      <c r="AG369" s="71"/>
      <c r="AH369" s="71"/>
      <c r="AI369" s="57"/>
      <c r="AJ369" s="71"/>
      <c r="AK369" s="20"/>
      <c r="AL369" s="71"/>
      <c r="AM369" s="57"/>
      <c r="AN369" s="56"/>
      <c r="AO369" s="56"/>
      <c r="AP369" s="56"/>
      <c r="AQ369" s="57"/>
      <c r="AR369" s="56"/>
      <c r="AS369" s="71"/>
      <c r="AT369" s="19"/>
      <c r="AU369" s="71"/>
      <c r="AV369" s="20"/>
    </row>
    <row r="370" spans="1:49" x14ac:dyDescent="0.3">
      <c r="A370" s="318"/>
      <c r="B370" s="69"/>
      <c r="C370" s="96"/>
      <c r="D370" s="406"/>
      <c r="E370" s="406"/>
      <c r="F370" s="409"/>
      <c r="G370" s="409"/>
      <c r="H370" s="409"/>
      <c r="I370" s="409"/>
      <c r="J370" s="337"/>
      <c r="K370" s="337"/>
      <c r="L370" s="337"/>
      <c r="M370" s="337"/>
      <c r="N370" s="337"/>
      <c r="O370" s="337"/>
      <c r="P370" s="337"/>
      <c r="Q370" s="337"/>
      <c r="R370" s="337"/>
      <c r="S370" s="337"/>
      <c r="T370" s="337"/>
      <c r="U370" s="337"/>
      <c r="V370" s="337"/>
      <c r="W370" s="337"/>
      <c r="X370" s="392"/>
      <c r="Y370" s="392"/>
      <c r="AB370" s="73"/>
      <c r="AC370" s="74"/>
      <c r="AD370" s="75"/>
      <c r="AE370" s="76"/>
      <c r="AF370" s="77"/>
      <c r="AG370" s="76"/>
      <c r="AH370" s="76"/>
      <c r="AI370" s="75"/>
      <c r="AJ370" s="76"/>
      <c r="AK370" s="78"/>
      <c r="AL370" s="76"/>
      <c r="AM370" s="75"/>
      <c r="AN370" s="77"/>
      <c r="AO370" s="77"/>
      <c r="AP370" s="77"/>
      <c r="AQ370" s="75"/>
      <c r="AR370" s="77"/>
      <c r="AS370" s="76"/>
      <c r="AT370" s="79"/>
      <c r="AU370" s="76"/>
      <c r="AV370" s="78"/>
    </row>
    <row r="371" spans="1:49" x14ac:dyDescent="0.3">
      <c r="A371" s="318"/>
      <c r="B371" s="96"/>
      <c r="C371" s="96"/>
      <c r="D371" s="406"/>
      <c r="E371" s="406"/>
      <c r="F371" s="406"/>
      <c r="G371" s="406"/>
      <c r="H371" s="406"/>
      <c r="I371" s="406"/>
      <c r="J371" s="199"/>
      <c r="K371" s="199"/>
      <c r="L371" s="199"/>
      <c r="M371" s="199"/>
      <c r="N371" s="199"/>
      <c r="O371" s="199"/>
      <c r="P371" s="199"/>
      <c r="Q371" s="199"/>
      <c r="R371" s="199"/>
      <c r="S371" s="199"/>
      <c r="T371" s="199"/>
      <c r="U371" s="199"/>
      <c r="V371" s="199"/>
      <c r="W371" s="199"/>
      <c r="X371" s="392"/>
      <c r="Y371" s="392"/>
      <c r="AB371" s="73"/>
      <c r="AC371" s="135"/>
      <c r="AD371" s="135"/>
      <c r="AE371" s="136"/>
      <c r="AF371" s="100"/>
      <c r="AG371" s="136"/>
      <c r="AH371" s="136"/>
      <c r="AI371" s="135"/>
      <c r="AJ371" s="136"/>
      <c r="AK371" s="137"/>
      <c r="AL371" s="136"/>
      <c r="AM371" s="135"/>
      <c r="AN371" s="100"/>
      <c r="AO371" s="100"/>
      <c r="AP371" s="100"/>
      <c r="AQ371" s="135"/>
      <c r="AR371" s="100"/>
      <c r="AS371" s="136"/>
      <c r="AT371" s="138"/>
      <c r="AU371" s="136"/>
      <c r="AV371" s="137"/>
    </row>
    <row r="372" spans="1:49" x14ac:dyDescent="0.3">
      <c r="A372" s="318" t="s">
        <v>95</v>
      </c>
      <c r="B372" s="199"/>
      <c r="C372" s="328">
        <v>40</v>
      </c>
      <c r="D372" s="406"/>
      <c r="E372" s="406"/>
      <c r="F372" s="406"/>
      <c r="G372" s="406"/>
      <c r="H372" s="406"/>
      <c r="I372" s="406"/>
      <c r="J372" s="199"/>
      <c r="K372" s="199"/>
      <c r="L372" s="199"/>
      <c r="M372" s="199"/>
      <c r="N372" s="199"/>
      <c r="O372" s="199"/>
      <c r="P372" s="199"/>
      <c r="Q372" s="199"/>
      <c r="R372" s="199"/>
      <c r="S372" s="199"/>
      <c r="T372" s="199"/>
      <c r="U372" s="199"/>
      <c r="V372" s="199"/>
      <c r="W372" s="199"/>
      <c r="X372" s="392" t="s">
        <v>96</v>
      </c>
      <c r="Y372" s="392">
        <v>4</v>
      </c>
      <c r="AA372" s="17" t="s">
        <v>95</v>
      </c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7"/>
      <c r="AV372" s="17"/>
      <c r="AW372" t="s">
        <v>96</v>
      </c>
    </row>
    <row r="373" spans="1:49" x14ac:dyDescent="0.3">
      <c r="A373" s="318"/>
      <c r="B373" s="199" t="s">
        <v>95</v>
      </c>
      <c r="C373" s="328"/>
      <c r="D373" s="406">
        <f>C372*AC373/AD374</f>
        <v>40</v>
      </c>
      <c r="E373" s="406">
        <f>C372*AD373/AD374</f>
        <v>40</v>
      </c>
      <c r="F373" s="406">
        <f>C372*AE373/AD374</f>
        <v>3</v>
      </c>
      <c r="G373" s="406">
        <f>C372*AF373/AD374</f>
        <v>0.4</v>
      </c>
      <c r="H373" s="406">
        <f>C372*AG373/AD374</f>
        <v>20</v>
      </c>
      <c r="I373" s="406">
        <f>C372*AH373/AD374</f>
        <v>96</v>
      </c>
      <c r="J373" s="199">
        <f>C372*AI373/AD374</f>
        <v>0</v>
      </c>
      <c r="K373" s="199">
        <f>C372*AJ373/AD374</f>
        <v>0</v>
      </c>
      <c r="L373" s="199">
        <f>C372*AK373/AD374</f>
        <v>0</v>
      </c>
      <c r="M373" s="199">
        <f>C372*AL373/AD374</f>
        <v>0</v>
      </c>
      <c r="N373" s="199">
        <f>C372*AM373/AD374</f>
        <v>0</v>
      </c>
      <c r="O373" s="199">
        <f>C372*AN373/AD374</f>
        <v>0</v>
      </c>
      <c r="P373" s="199">
        <f>C372*AO373/AD374</f>
        <v>0</v>
      </c>
      <c r="Q373" s="199">
        <f>C372*AP373/AD374</f>
        <v>0</v>
      </c>
      <c r="R373" s="199">
        <f>C372*AQ373/AD374</f>
        <v>0</v>
      </c>
      <c r="S373" s="199">
        <f>C372*AR373/AD374</f>
        <v>0</v>
      </c>
      <c r="T373" s="199">
        <f>C372*AS373/AD374</f>
        <v>0</v>
      </c>
      <c r="U373" s="199">
        <f>C372*AT373/AD374</f>
        <v>0</v>
      </c>
      <c r="V373" s="199">
        <f>C372*AU373/AD374</f>
        <v>0</v>
      </c>
      <c r="W373" s="199">
        <f>C372*AV373/AD374</f>
        <v>0</v>
      </c>
      <c r="X373" s="392"/>
      <c r="Y373" s="392"/>
      <c r="AA373" s="17"/>
      <c r="AB373" s="17" t="s">
        <v>95</v>
      </c>
      <c r="AC373" s="17">
        <v>100</v>
      </c>
      <c r="AD373" s="17">
        <v>100</v>
      </c>
      <c r="AE373" s="17">
        <v>7.5</v>
      </c>
      <c r="AF373" s="17">
        <v>1</v>
      </c>
      <c r="AG373" s="17">
        <v>50</v>
      </c>
      <c r="AH373" s="17">
        <v>240</v>
      </c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7"/>
      <c r="AV373" s="17"/>
    </row>
    <row r="374" spans="1:49" x14ac:dyDescent="0.3">
      <c r="A374" s="318"/>
      <c r="B374" s="69" t="s">
        <v>40</v>
      </c>
      <c r="C374" s="96"/>
      <c r="D374" s="406"/>
      <c r="E374" s="406"/>
      <c r="F374" s="406">
        <f>SUM(F373)</f>
        <v>3</v>
      </c>
      <c r="G374" s="406">
        <f t="shared" ref="G374:W374" si="279">SUM(G373)</f>
        <v>0.4</v>
      </c>
      <c r="H374" s="406">
        <f t="shared" si="279"/>
        <v>20</v>
      </c>
      <c r="I374" s="406">
        <f t="shared" si="279"/>
        <v>96</v>
      </c>
      <c r="J374" s="199">
        <f t="shared" si="279"/>
        <v>0</v>
      </c>
      <c r="K374" s="199">
        <f t="shared" si="279"/>
        <v>0</v>
      </c>
      <c r="L374" s="199">
        <f t="shared" si="279"/>
        <v>0</v>
      </c>
      <c r="M374" s="199">
        <f t="shared" si="279"/>
        <v>0</v>
      </c>
      <c r="N374" s="199">
        <f t="shared" si="279"/>
        <v>0</v>
      </c>
      <c r="O374" s="199">
        <f t="shared" si="279"/>
        <v>0</v>
      </c>
      <c r="P374" s="199">
        <f t="shared" si="279"/>
        <v>0</v>
      </c>
      <c r="Q374" s="199">
        <f t="shared" si="279"/>
        <v>0</v>
      </c>
      <c r="R374" s="199">
        <f t="shared" si="279"/>
        <v>0</v>
      </c>
      <c r="S374" s="199">
        <f t="shared" si="279"/>
        <v>0</v>
      </c>
      <c r="T374" s="199">
        <f t="shared" si="279"/>
        <v>0</v>
      </c>
      <c r="U374" s="199">
        <f t="shared" si="279"/>
        <v>0</v>
      </c>
      <c r="V374" s="199">
        <f t="shared" si="279"/>
        <v>0</v>
      </c>
      <c r="W374" s="199">
        <f t="shared" si="279"/>
        <v>0</v>
      </c>
      <c r="X374" s="392"/>
      <c r="Y374" s="392"/>
      <c r="AA374" s="17"/>
      <c r="AB374" s="69" t="s">
        <v>40</v>
      </c>
      <c r="AC374" s="17"/>
      <c r="AD374" s="17">
        <v>100</v>
      </c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7"/>
      <c r="AV374" s="17"/>
    </row>
    <row r="375" spans="1:49" ht="18" x14ac:dyDescent="0.35">
      <c r="A375" s="319" t="s">
        <v>115</v>
      </c>
      <c r="B375" s="207"/>
      <c r="C375" s="338">
        <f>SUM(C357:C374)</f>
        <v>440</v>
      </c>
      <c r="D375" s="410">
        <f t="shared" ref="D375:E375" si="280">SUM(D357:D374)</f>
        <v>458.73333333333335</v>
      </c>
      <c r="E375" s="410">
        <f t="shared" si="280"/>
        <v>453.33333333333337</v>
      </c>
      <c r="F375" s="412">
        <f>SUM(F364+F367+F370+F374)</f>
        <v>16.966666666666665</v>
      </c>
      <c r="G375" s="412">
        <f t="shared" ref="G375:W375" si="281">SUM(G364+G367+G370+G374)</f>
        <v>15.566666666666666</v>
      </c>
      <c r="H375" s="412">
        <f t="shared" si="281"/>
        <v>67.266666666666652</v>
      </c>
      <c r="I375" s="412">
        <f t="shared" si="281"/>
        <v>477.43333333333328</v>
      </c>
      <c r="J375" s="340">
        <f t="shared" si="281"/>
        <v>0.18333333333333332</v>
      </c>
      <c r="K375" s="340">
        <f t="shared" si="281"/>
        <v>0.15000000000000002</v>
      </c>
      <c r="L375" s="340">
        <f t="shared" si="281"/>
        <v>41.633333333333333</v>
      </c>
      <c r="M375" s="340">
        <f t="shared" si="281"/>
        <v>0.13333333333333333</v>
      </c>
      <c r="N375" s="340">
        <f t="shared" si="281"/>
        <v>0.53333333333333333</v>
      </c>
      <c r="O375" s="340">
        <f t="shared" si="281"/>
        <v>340</v>
      </c>
      <c r="P375" s="340">
        <f t="shared" si="281"/>
        <v>217.5</v>
      </c>
      <c r="Q375" s="340">
        <f t="shared" si="281"/>
        <v>127.16666666666667</v>
      </c>
      <c r="R375" s="340">
        <f t="shared" si="281"/>
        <v>49.499999999999993</v>
      </c>
      <c r="S375" s="340">
        <f t="shared" si="281"/>
        <v>186.66666666666666</v>
      </c>
      <c r="T375" s="340">
        <f t="shared" si="281"/>
        <v>1.3</v>
      </c>
      <c r="U375" s="340">
        <f t="shared" si="281"/>
        <v>51.666666666666671</v>
      </c>
      <c r="V375" s="340">
        <f t="shared" si="281"/>
        <v>3.1</v>
      </c>
      <c r="W375" s="340">
        <f t="shared" si="281"/>
        <v>34.333333333333336</v>
      </c>
      <c r="X375" s="394"/>
      <c r="Y375" s="394"/>
    </row>
    <row r="376" spans="1:49" x14ac:dyDescent="0.3">
      <c r="A376" s="318" t="s">
        <v>111</v>
      </c>
      <c r="B376" s="96"/>
      <c r="C376" s="96">
        <v>120</v>
      </c>
      <c r="D376" s="406"/>
      <c r="E376" s="406"/>
      <c r="F376" s="406"/>
      <c r="G376" s="406"/>
      <c r="H376" s="406"/>
      <c r="I376" s="406"/>
      <c r="J376" s="199"/>
      <c r="K376" s="199"/>
      <c r="L376" s="199"/>
      <c r="M376" s="199"/>
      <c r="N376" s="199"/>
      <c r="O376" s="199"/>
      <c r="P376" s="199"/>
      <c r="Q376" s="199"/>
      <c r="R376" s="199"/>
      <c r="S376" s="199"/>
      <c r="T376" s="199"/>
      <c r="U376" s="199"/>
      <c r="V376" s="199"/>
      <c r="W376" s="199"/>
      <c r="X376" s="392"/>
      <c r="Y376" s="392"/>
      <c r="AA376" s="17"/>
      <c r="AB376" s="96"/>
      <c r="AC376" s="96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7"/>
      <c r="AV376" s="17"/>
      <c r="AW376" t="s">
        <v>96</v>
      </c>
    </row>
    <row r="377" spans="1:49" s="201" customFormat="1" x14ac:dyDescent="0.3">
      <c r="A377" s="318"/>
      <c r="B377" s="96" t="s">
        <v>185</v>
      </c>
      <c r="C377" s="96"/>
      <c r="D377" s="406">
        <f>C376*AC377/AD378</f>
        <v>146.4</v>
      </c>
      <c r="E377" s="406">
        <f>C376*AD377/AD378</f>
        <v>120</v>
      </c>
      <c r="F377" s="406">
        <f>C376*AE377/AD378</f>
        <v>1.08</v>
      </c>
      <c r="G377" s="406">
        <f>C376*AF377/AD378</f>
        <v>0.24</v>
      </c>
      <c r="H377" s="406">
        <f>C376*AG377/AD378</f>
        <v>9.7200000000000006</v>
      </c>
      <c r="I377" s="406">
        <f>C376*AH377/AD378</f>
        <v>51.6</v>
      </c>
      <c r="J377" s="199">
        <f>C376*AI377/AD378</f>
        <v>0</v>
      </c>
      <c r="K377" s="199">
        <f>C376*AJ377/AD378</f>
        <v>0</v>
      </c>
      <c r="L377" s="199">
        <f>C376*AK377/AD378</f>
        <v>0</v>
      </c>
      <c r="M377" s="199">
        <f>C376*AL377/AD378</f>
        <v>0</v>
      </c>
      <c r="N377" s="199">
        <f>C376*AM377/AD378</f>
        <v>0</v>
      </c>
      <c r="O377" s="199">
        <f>C376*AN377/AD378</f>
        <v>0</v>
      </c>
      <c r="P377" s="199">
        <f>C376*AO377/AD378</f>
        <v>0</v>
      </c>
      <c r="Q377" s="199">
        <f>C376*AP377/AD378</f>
        <v>0</v>
      </c>
      <c r="R377" s="199">
        <f>C376*AQ377/AD378</f>
        <v>0</v>
      </c>
      <c r="S377" s="199">
        <f>C376*AR377/AD378</f>
        <v>0</v>
      </c>
      <c r="T377" s="199">
        <f>C376*AS377/AD378</f>
        <v>0</v>
      </c>
      <c r="U377" s="199">
        <f>C376*AT377/AD378</f>
        <v>0</v>
      </c>
      <c r="V377" s="199">
        <f>C376*AU377/AD378</f>
        <v>0</v>
      </c>
      <c r="W377" s="199">
        <f>C376*AV377/AD378</f>
        <v>0</v>
      </c>
      <c r="X377" s="392" t="s">
        <v>114</v>
      </c>
      <c r="Y377" s="392">
        <v>59</v>
      </c>
      <c r="AA377" s="199"/>
      <c r="AB377" s="200" t="s">
        <v>186</v>
      </c>
      <c r="AC377" s="200">
        <v>122</v>
      </c>
      <c r="AD377" s="199">
        <v>100</v>
      </c>
      <c r="AE377" s="202">
        <v>0.9</v>
      </c>
      <c r="AF377" s="203">
        <v>0.2</v>
      </c>
      <c r="AG377" s="203">
        <v>8.1</v>
      </c>
      <c r="AH377" s="204">
        <v>43</v>
      </c>
      <c r="AI377" s="205"/>
      <c r="AJ377" s="205"/>
      <c r="AK377" s="205"/>
      <c r="AL377" s="205"/>
      <c r="AM377" s="205"/>
      <c r="AN377" s="205"/>
      <c r="AO377" s="199"/>
      <c r="AP377" s="199"/>
      <c r="AQ377" s="199"/>
      <c r="AR377" s="199"/>
      <c r="AS377" s="199"/>
      <c r="AT377" s="199"/>
      <c r="AU377" s="199"/>
      <c r="AV377" s="199"/>
    </row>
    <row r="378" spans="1:49" s="201" customFormat="1" x14ac:dyDescent="0.3">
      <c r="A378" s="318"/>
      <c r="B378" s="96"/>
      <c r="C378" s="96">
        <v>17</v>
      </c>
      <c r="D378" s="406"/>
      <c r="E378" s="406"/>
      <c r="F378" s="406"/>
      <c r="G378" s="406"/>
      <c r="H378" s="406"/>
      <c r="I378" s="406"/>
      <c r="J378" s="199"/>
      <c r="K378" s="199"/>
      <c r="L378" s="199"/>
      <c r="M378" s="199"/>
      <c r="N378" s="199"/>
      <c r="O378" s="199"/>
      <c r="P378" s="199"/>
      <c r="Q378" s="199"/>
      <c r="R378" s="199"/>
      <c r="S378" s="199"/>
      <c r="T378" s="199"/>
      <c r="U378" s="199"/>
      <c r="V378" s="199"/>
      <c r="W378" s="199"/>
      <c r="X378" s="392"/>
      <c r="Y378" s="392"/>
      <c r="AA378" s="199"/>
      <c r="AB378" s="156" t="s">
        <v>40</v>
      </c>
      <c r="AC378" s="200"/>
      <c r="AD378" s="199">
        <v>100</v>
      </c>
      <c r="AE378" s="199"/>
      <c r="AF378" s="199"/>
      <c r="AG378" s="199"/>
      <c r="AH378" s="199"/>
      <c r="AI378" s="199"/>
      <c r="AJ378" s="199"/>
      <c r="AK378" s="199"/>
      <c r="AL378" s="199"/>
      <c r="AM378" s="199"/>
      <c r="AN378" s="199"/>
      <c r="AO378" s="199"/>
      <c r="AP378" s="199"/>
      <c r="AQ378" s="199"/>
      <c r="AR378" s="199"/>
      <c r="AS378" s="199"/>
      <c r="AT378" s="199"/>
      <c r="AU378" s="199"/>
      <c r="AV378" s="199"/>
      <c r="AW378" s="201" t="s">
        <v>114</v>
      </c>
    </row>
    <row r="379" spans="1:49" s="143" customFormat="1" x14ac:dyDescent="0.3">
      <c r="A379" s="318"/>
      <c r="B379" s="96" t="s">
        <v>181</v>
      </c>
      <c r="C379" s="96"/>
      <c r="D379" s="406">
        <f>C378*AC379/AD380</f>
        <v>17</v>
      </c>
      <c r="E379" s="406">
        <f>C378*AD379/AD380</f>
        <v>17</v>
      </c>
      <c r="F379" s="406">
        <f>C378*AE379/AD380</f>
        <v>0.85</v>
      </c>
      <c r="G379" s="406">
        <f>C378*AF379/AD380</f>
        <v>5.27</v>
      </c>
      <c r="H379" s="406">
        <f>C378*AG379/AD380</f>
        <v>10.199999999999999</v>
      </c>
      <c r="I379" s="406">
        <f>C378*AH379/AD380</f>
        <v>91.8</v>
      </c>
      <c r="J379" s="199">
        <f>C378*AI379/AD380</f>
        <v>0</v>
      </c>
      <c r="K379" s="199">
        <f>C378*AJ379/AD380</f>
        <v>0</v>
      </c>
      <c r="L379" s="199">
        <f>C378*AK379/AD380</f>
        <v>0</v>
      </c>
      <c r="M379" s="199">
        <f>C378*AL379/AD380</f>
        <v>0</v>
      </c>
      <c r="N379" s="199">
        <f>C378*AM379/AD380</f>
        <v>0</v>
      </c>
      <c r="O379" s="199">
        <f>C378*AN379/AD380</f>
        <v>0</v>
      </c>
      <c r="P379" s="199">
        <f>C378*AO379/AD380</f>
        <v>0</v>
      </c>
      <c r="Q379" s="199">
        <f>C378*AP379/AD380</f>
        <v>0</v>
      </c>
      <c r="R379" s="199">
        <f>C378*AQ379/AD380</f>
        <v>0</v>
      </c>
      <c r="S379" s="199">
        <f>C378*AR379/AD380</f>
        <v>0</v>
      </c>
      <c r="T379" s="199">
        <f>C378*AS379/AD380</f>
        <v>0</v>
      </c>
      <c r="U379" s="199">
        <f>C378*AT379/AD380</f>
        <v>0</v>
      </c>
      <c r="V379" s="199">
        <f>C378*AU379/AD380</f>
        <v>0</v>
      </c>
      <c r="W379" s="199">
        <f>C378*AV379/AD380</f>
        <v>0</v>
      </c>
      <c r="X379" s="392" t="s">
        <v>114</v>
      </c>
      <c r="Y379" s="392">
        <v>30</v>
      </c>
      <c r="AA379" s="141"/>
      <c r="AB379" s="142" t="s">
        <v>181</v>
      </c>
      <c r="AC379" s="142">
        <v>100</v>
      </c>
      <c r="AD379" s="141">
        <v>100</v>
      </c>
      <c r="AE379" s="144">
        <v>5</v>
      </c>
      <c r="AF379" s="145">
        <v>31</v>
      </c>
      <c r="AG379" s="144">
        <v>60</v>
      </c>
      <c r="AH379" s="144">
        <v>540</v>
      </c>
      <c r="AI379" s="141"/>
      <c r="AJ379" s="141"/>
      <c r="AK379" s="141"/>
      <c r="AL379" s="141"/>
      <c r="AM379" s="141"/>
      <c r="AN379" s="141"/>
      <c r="AO379" s="141"/>
      <c r="AP379" s="141"/>
      <c r="AQ379" s="141"/>
      <c r="AR379" s="141"/>
      <c r="AS379" s="141"/>
      <c r="AT379" s="141"/>
      <c r="AU379" s="141"/>
      <c r="AV379" s="141"/>
    </row>
    <row r="380" spans="1:49" s="201" customFormat="1" x14ac:dyDescent="0.3">
      <c r="A380" s="318"/>
      <c r="B380" s="96"/>
      <c r="C380" s="96"/>
      <c r="D380" s="406"/>
      <c r="E380" s="406"/>
      <c r="F380" s="406"/>
      <c r="G380" s="406"/>
      <c r="H380" s="406"/>
      <c r="I380" s="406"/>
      <c r="J380" s="199"/>
      <c r="K380" s="199"/>
      <c r="L380" s="199"/>
      <c r="M380" s="199"/>
      <c r="N380" s="199"/>
      <c r="O380" s="199"/>
      <c r="P380" s="199"/>
      <c r="Q380" s="199"/>
      <c r="R380" s="199"/>
      <c r="S380" s="199"/>
      <c r="T380" s="199"/>
      <c r="U380" s="199"/>
      <c r="V380" s="199"/>
      <c r="W380" s="199"/>
      <c r="X380" s="392"/>
      <c r="Y380" s="392"/>
      <c r="AA380" s="199"/>
      <c r="AB380" s="200"/>
      <c r="AC380" s="200"/>
      <c r="AD380" s="199">
        <v>100</v>
      </c>
      <c r="AE380" s="205">
        <f>SUM(AE379)</f>
        <v>5</v>
      </c>
      <c r="AF380" s="205">
        <f t="shared" ref="AF380:AV380" si="282">SUM(AF379)</f>
        <v>31</v>
      </c>
      <c r="AG380" s="205">
        <f t="shared" si="282"/>
        <v>60</v>
      </c>
      <c r="AH380" s="205">
        <f t="shared" si="282"/>
        <v>540</v>
      </c>
      <c r="AI380" s="205">
        <f t="shared" si="282"/>
        <v>0</v>
      </c>
      <c r="AJ380" s="205">
        <f t="shared" si="282"/>
        <v>0</v>
      </c>
      <c r="AK380" s="205">
        <f t="shared" si="282"/>
        <v>0</v>
      </c>
      <c r="AL380" s="205">
        <f t="shared" si="282"/>
        <v>0</v>
      </c>
      <c r="AM380" s="205">
        <f t="shared" si="282"/>
        <v>0</v>
      </c>
      <c r="AN380" s="205">
        <f t="shared" si="282"/>
        <v>0</v>
      </c>
      <c r="AO380" s="205">
        <f t="shared" si="282"/>
        <v>0</v>
      </c>
      <c r="AP380" s="205">
        <f t="shared" si="282"/>
        <v>0</v>
      </c>
      <c r="AQ380" s="205">
        <f t="shared" si="282"/>
        <v>0</v>
      </c>
      <c r="AR380" s="205">
        <f t="shared" si="282"/>
        <v>0</v>
      </c>
      <c r="AS380" s="205">
        <f t="shared" si="282"/>
        <v>0</v>
      </c>
      <c r="AT380" s="205">
        <f t="shared" si="282"/>
        <v>0</v>
      </c>
      <c r="AU380" s="205">
        <f t="shared" si="282"/>
        <v>0</v>
      </c>
      <c r="AV380" s="205">
        <f t="shared" si="282"/>
        <v>0</v>
      </c>
    </row>
    <row r="381" spans="1:49" ht="18" x14ac:dyDescent="0.35">
      <c r="A381" s="319" t="s">
        <v>152</v>
      </c>
      <c r="B381" s="199" t="s">
        <v>116</v>
      </c>
      <c r="C381" s="216">
        <f>SUM(C376:C379)</f>
        <v>137</v>
      </c>
      <c r="D381" s="408">
        <f>SUM(D376:D379)</f>
        <v>163.4</v>
      </c>
      <c r="E381" s="408">
        <f t="shared" ref="E381" si="283">SUM(E376:E379)</f>
        <v>137</v>
      </c>
      <c r="F381" s="415">
        <f t="shared" ref="F381:W381" si="284">SUM(F377:F379)</f>
        <v>1.9300000000000002</v>
      </c>
      <c r="G381" s="415">
        <f t="shared" si="284"/>
        <v>5.51</v>
      </c>
      <c r="H381" s="415">
        <f t="shared" si="284"/>
        <v>19.920000000000002</v>
      </c>
      <c r="I381" s="415">
        <f t="shared" si="284"/>
        <v>143.4</v>
      </c>
      <c r="J381" s="207">
        <f t="shared" si="284"/>
        <v>0</v>
      </c>
      <c r="K381" s="207">
        <f t="shared" si="284"/>
        <v>0</v>
      </c>
      <c r="L381" s="207">
        <f t="shared" si="284"/>
        <v>0</v>
      </c>
      <c r="M381" s="207">
        <f t="shared" si="284"/>
        <v>0</v>
      </c>
      <c r="N381" s="207">
        <f t="shared" si="284"/>
        <v>0</v>
      </c>
      <c r="O381" s="207">
        <f t="shared" si="284"/>
        <v>0</v>
      </c>
      <c r="P381" s="207">
        <f t="shared" si="284"/>
        <v>0</v>
      </c>
      <c r="Q381" s="207">
        <f t="shared" si="284"/>
        <v>0</v>
      </c>
      <c r="R381" s="207">
        <f t="shared" si="284"/>
        <v>0</v>
      </c>
      <c r="S381" s="207">
        <f t="shared" si="284"/>
        <v>0</v>
      </c>
      <c r="T381" s="207">
        <f t="shared" si="284"/>
        <v>0</v>
      </c>
      <c r="U381" s="207">
        <f t="shared" si="284"/>
        <v>0</v>
      </c>
      <c r="V381" s="207">
        <f t="shared" si="284"/>
        <v>0</v>
      </c>
      <c r="W381" s="207">
        <f t="shared" si="284"/>
        <v>0</v>
      </c>
      <c r="X381" s="392"/>
      <c r="Y381" s="392"/>
    </row>
    <row r="382" spans="1:49" s="120" customFormat="1" ht="18" x14ac:dyDescent="0.35">
      <c r="A382" s="319" t="s">
        <v>134</v>
      </c>
      <c r="B382" s="207"/>
      <c r="C382" s="338"/>
      <c r="D382" s="415"/>
      <c r="E382" s="415"/>
      <c r="F382" s="415"/>
      <c r="G382" s="415"/>
      <c r="H382" s="415"/>
      <c r="I382" s="415"/>
      <c r="J382" s="207"/>
      <c r="K382" s="207"/>
      <c r="L382" s="207"/>
      <c r="M382" s="207"/>
      <c r="N382" s="207"/>
      <c r="O382" s="207"/>
      <c r="P382" s="207"/>
      <c r="Q382" s="207"/>
      <c r="R382" s="207"/>
      <c r="S382" s="207"/>
      <c r="T382" s="207"/>
      <c r="U382" s="207"/>
      <c r="V382" s="207"/>
      <c r="W382" s="207"/>
      <c r="X382" s="394"/>
      <c r="Y382" s="394"/>
    </row>
    <row r="383" spans="1:49" x14ac:dyDescent="0.3">
      <c r="A383" s="318" t="s">
        <v>189</v>
      </c>
      <c r="B383" s="199"/>
      <c r="C383" s="328">
        <v>200</v>
      </c>
      <c r="D383" s="406"/>
      <c r="E383" s="406"/>
      <c r="F383" s="406"/>
      <c r="G383" s="406"/>
      <c r="H383" s="406"/>
      <c r="I383" s="406"/>
      <c r="J383" s="199"/>
      <c r="K383" s="199"/>
      <c r="L383" s="199"/>
      <c r="M383" s="199"/>
      <c r="N383" s="199"/>
      <c r="O383" s="199"/>
      <c r="P383" s="199"/>
      <c r="Q383" s="199"/>
      <c r="R383" s="199"/>
      <c r="S383" s="199"/>
      <c r="T383" s="199"/>
      <c r="U383" s="199"/>
      <c r="V383" s="199"/>
      <c r="W383" s="199"/>
      <c r="X383" s="392" t="s">
        <v>190</v>
      </c>
      <c r="Y383" s="392">
        <v>39</v>
      </c>
      <c r="AA383" t="s">
        <v>189</v>
      </c>
      <c r="AW383" t="s">
        <v>190</v>
      </c>
    </row>
    <row r="384" spans="1:49" ht="15" customHeight="1" x14ac:dyDescent="0.3">
      <c r="A384" s="318"/>
      <c r="B384" s="334" t="s">
        <v>55</v>
      </c>
      <c r="C384" s="328"/>
      <c r="D384" s="406">
        <f>C$383*AC384/AD$395</f>
        <v>54.4</v>
      </c>
      <c r="E384" s="406">
        <f>C$383*AD384/AD$395</f>
        <v>40</v>
      </c>
      <c r="F384" s="409">
        <f>$C$383*AE$384/$AD$395</f>
        <v>0.76</v>
      </c>
      <c r="G384" s="409">
        <f t="shared" ref="G384:W384" si="285">$C$383*AF$384/$AD$395</f>
        <v>0.14000000000000001</v>
      </c>
      <c r="H384" s="409">
        <f t="shared" si="285"/>
        <v>5.94</v>
      </c>
      <c r="I384" s="409">
        <f t="shared" si="285"/>
        <v>28</v>
      </c>
      <c r="J384" s="336">
        <f t="shared" si="285"/>
        <v>3.4000000000000002E-2</v>
      </c>
      <c r="K384" s="336">
        <f t="shared" si="285"/>
        <v>2.1999999999999999E-2</v>
      </c>
      <c r="L384" s="336">
        <f t="shared" si="285"/>
        <v>0.72</v>
      </c>
      <c r="M384" s="336">
        <f t="shared" si="285"/>
        <v>0</v>
      </c>
      <c r="N384" s="336">
        <f t="shared" si="285"/>
        <v>3.2</v>
      </c>
      <c r="O384" s="336">
        <f t="shared" si="285"/>
        <v>1.52</v>
      </c>
      <c r="P384" s="336">
        <f t="shared" si="285"/>
        <v>188.6</v>
      </c>
      <c r="Q384" s="336">
        <f t="shared" si="285"/>
        <v>3.6</v>
      </c>
      <c r="R384" s="336">
        <f t="shared" si="285"/>
        <v>8</v>
      </c>
      <c r="S384" s="336">
        <f t="shared" si="285"/>
        <v>20.2</v>
      </c>
      <c r="T384" s="336">
        <f t="shared" si="285"/>
        <v>0.314</v>
      </c>
      <c r="U384" s="336">
        <f t="shared" si="285"/>
        <v>2</v>
      </c>
      <c r="V384" s="336">
        <f t="shared" si="285"/>
        <v>9.4E-2</v>
      </c>
      <c r="W384" s="336">
        <f t="shared" si="285"/>
        <v>12</v>
      </c>
      <c r="X384" s="392"/>
      <c r="Y384" s="392"/>
      <c r="AB384" s="86" t="s">
        <v>55</v>
      </c>
      <c r="AC384" s="57">
        <v>272</v>
      </c>
      <c r="AD384" s="57">
        <v>200</v>
      </c>
      <c r="AE384" s="56">
        <v>3.8</v>
      </c>
      <c r="AF384" s="56">
        <v>0.7</v>
      </c>
      <c r="AG384" s="56">
        <v>29.7</v>
      </c>
      <c r="AH384" s="57">
        <v>140</v>
      </c>
      <c r="AI384" s="64">
        <v>0.17</v>
      </c>
      <c r="AJ384" s="64">
        <v>0.11</v>
      </c>
      <c r="AK384" s="40">
        <v>3.6</v>
      </c>
      <c r="AL384" s="62">
        <v>0</v>
      </c>
      <c r="AM384" s="62">
        <v>16</v>
      </c>
      <c r="AN384" s="63">
        <v>7.6</v>
      </c>
      <c r="AO384" s="62">
        <v>943</v>
      </c>
      <c r="AP384" s="62">
        <v>18</v>
      </c>
      <c r="AQ384" s="62">
        <v>40</v>
      </c>
      <c r="AR384" s="62">
        <v>101</v>
      </c>
      <c r="AS384" s="64">
        <v>1.57</v>
      </c>
      <c r="AT384" s="28">
        <v>10</v>
      </c>
      <c r="AU384" s="64">
        <v>0.47</v>
      </c>
      <c r="AV384" s="28">
        <v>60</v>
      </c>
    </row>
    <row r="385" spans="1:49" ht="15" customHeight="1" x14ac:dyDescent="0.3">
      <c r="A385" s="318"/>
      <c r="B385" s="334" t="s">
        <v>48</v>
      </c>
      <c r="C385" s="328"/>
      <c r="D385" s="406">
        <f t="shared" ref="D385:D394" si="286">C$383*AC385/AD$395</f>
        <v>4.3999999999999997E-2</v>
      </c>
      <c r="E385" s="406">
        <f t="shared" ref="E385:E394" si="287">C$383*AD385/AD$395</f>
        <v>4.3999999999999997E-2</v>
      </c>
      <c r="F385" s="409">
        <f>$C$383*AE$385/$AD$395</f>
        <v>0.22000000000000003</v>
      </c>
      <c r="G385" s="409">
        <f t="shared" ref="G385:W385" si="288">$C$383*AF$385/$AD$395</f>
        <v>0.18</v>
      </c>
      <c r="H385" s="409">
        <f t="shared" si="288"/>
        <v>0.02</v>
      </c>
      <c r="I385" s="409">
        <f t="shared" si="288"/>
        <v>2.48</v>
      </c>
      <c r="J385" s="336">
        <f t="shared" si="288"/>
        <v>0</v>
      </c>
      <c r="K385" s="336">
        <f t="shared" si="288"/>
        <v>6.0000000000000001E-3</v>
      </c>
      <c r="L385" s="336">
        <f t="shared" si="288"/>
        <v>2.74</v>
      </c>
      <c r="M385" s="336">
        <f t="shared" si="288"/>
        <v>3.7999999999999999E-2</v>
      </c>
      <c r="N385" s="336">
        <f t="shared" si="288"/>
        <v>0</v>
      </c>
      <c r="O385" s="336">
        <f t="shared" si="288"/>
        <v>1.7920000000000003</v>
      </c>
      <c r="P385" s="336">
        <f t="shared" si="288"/>
        <v>2.0399999999999996</v>
      </c>
      <c r="Q385" s="336">
        <f t="shared" si="288"/>
        <v>0.86</v>
      </c>
      <c r="R385" s="336">
        <f t="shared" si="288"/>
        <v>0.18</v>
      </c>
      <c r="S385" s="336">
        <f t="shared" si="288"/>
        <v>3</v>
      </c>
      <c r="T385" s="336">
        <f t="shared" si="288"/>
        <v>3.7999999999999999E-2</v>
      </c>
      <c r="U385" s="336">
        <f t="shared" si="288"/>
        <v>0.36</v>
      </c>
      <c r="V385" s="336">
        <f t="shared" si="288"/>
        <v>0.47599999999999998</v>
      </c>
      <c r="W385" s="336">
        <f t="shared" si="288"/>
        <v>0.96</v>
      </c>
      <c r="X385" s="392"/>
      <c r="Y385" s="392"/>
      <c r="AB385" s="86" t="s">
        <v>48</v>
      </c>
      <c r="AC385" s="56">
        <v>0.22</v>
      </c>
      <c r="AD385" s="56">
        <v>0.22</v>
      </c>
      <c r="AE385" s="56">
        <v>1.1000000000000001</v>
      </c>
      <c r="AF385" s="56">
        <v>0.9</v>
      </c>
      <c r="AG385" s="56">
        <v>0.1</v>
      </c>
      <c r="AH385" s="56">
        <v>12.4</v>
      </c>
      <c r="AI385" s="62">
        <v>0</v>
      </c>
      <c r="AJ385" s="64">
        <v>0.03</v>
      </c>
      <c r="AK385" s="29">
        <v>13.7</v>
      </c>
      <c r="AL385" s="64">
        <v>0.19</v>
      </c>
      <c r="AM385" s="62">
        <v>0</v>
      </c>
      <c r="AN385" s="64">
        <v>8.9600000000000009</v>
      </c>
      <c r="AO385" s="63">
        <v>10.199999999999999</v>
      </c>
      <c r="AP385" s="63">
        <v>4.3</v>
      </c>
      <c r="AQ385" s="63">
        <v>0.9</v>
      </c>
      <c r="AR385" s="62">
        <v>15</v>
      </c>
      <c r="AS385" s="64">
        <v>0.19</v>
      </c>
      <c r="AT385" s="30">
        <v>1.8</v>
      </c>
      <c r="AU385" s="64">
        <v>2.38</v>
      </c>
      <c r="AV385" s="30">
        <v>4.8</v>
      </c>
    </row>
    <row r="386" spans="1:49" ht="15" customHeight="1" x14ac:dyDescent="0.3">
      <c r="A386" s="318"/>
      <c r="B386" s="334" t="s">
        <v>59</v>
      </c>
      <c r="C386" s="328"/>
      <c r="D386" s="406">
        <f t="shared" si="286"/>
        <v>6.16</v>
      </c>
      <c r="E386" s="406">
        <f t="shared" si="287"/>
        <v>6.16</v>
      </c>
      <c r="F386" s="409">
        <f>$C$383*AE$386/$AD$395</f>
        <v>0.62</v>
      </c>
      <c r="G386" s="409">
        <f t="shared" ref="G386:W386" si="289">$C$383*AF$386/$AD$395</f>
        <v>0.08</v>
      </c>
      <c r="H386" s="409">
        <f t="shared" si="289"/>
        <v>3.9200000000000004</v>
      </c>
      <c r="I386" s="409">
        <f t="shared" si="289"/>
        <v>18.8</v>
      </c>
      <c r="J386" s="336">
        <f t="shared" si="289"/>
        <v>8.0000000000000002E-3</v>
      </c>
      <c r="K386" s="336">
        <f t="shared" si="289"/>
        <v>2E-3</v>
      </c>
      <c r="L386" s="336">
        <f t="shared" si="289"/>
        <v>0</v>
      </c>
      <c r="M386" s="336">
        <f t="shared" si="289"/>
        <v>0</v>
      </c>
      <c r="N386" s="336">
        <f t="shared" si="289"/>
        <v>0</v>
      </c>
      <c r="O386" s="336">
        <f t="shared" si="289"/>
        <v>0.14000000000000001</v>
      </c>
      <c r="P386" s="336">
        <f t="shared" si="289"/>
        <v>6.24</v>
      </c>
      <c r="Q386" s="336">
        <f t="shared" si="289"/>
        <v>0.98000000000000009</v>
      </c>
      <c r="R386" s="336">
        <f t="shared" si="289"/>
        <v>0.86</v>
      </c>
      <c r="S386" s="336">
        <f t="shared" si="289"/>
        <v>4.5999999999999996</v>
      </c>
      <c r="T386" s="336">
        <f t="shared" si="289"/>
        <v>6.4000000000000001E-2</v>
      </c>
      <c r="U386" s="336">
        <f t="shared" si="289"/>
        <v>0.1</v>
      </c>
      <c r="V386" s="336">
        <f t="shared" si="289"/>
        <v>0.32600000000000001</v>
      </c>
      <c r="W386" s="336">
        <f t="shared" si="289"/>
        <v>1.36</v>
      </c>
      <c r="X386" s="392"/>
      <c r="Y386" s="392"/>
      <c r="AB386" s="86" t="s">
        <v>59</v>
      </c>
      <c r="AC386" s="56">
        <v>30.8</v>
      </c>
      <c r="AD386" s="56">
        <v>30.8</v>
      </c>
      <c r="AE386" s="56">
        <v>3.1</v>
      </c>
      <c r="AF386" s="56">
        <v>0.4</v>
      </c>
      <c r="AG386" s="56">
        <v>19.600000000000001</v>
      </c>
      <c r="AH386" s="57">
        <v>94</v>
      </c>
      <c r="AI386" s="64">
        <v>0.04</v>
      </c>
      <c r="AJ386" s="64">
        <v>0.01</v>
      </c>
      <c r="AK386" s="28">
        <v>0</v>
      </c>
      <c r="AL386" s="62">
        <v>0</v>
      </c>
      <c r="AM386" s="62">
        <v>0</v>
      </c>
      <c r="AN386" s="63">
        <v>0.7</v>
      </c>
      <c r="AO386" s="63">
        <v>31.2</v>
      </c>
      <c r="AP386" s="63">
        <v>4.9000000000000004</v>
      </c>
      <c r="AQ386" s="63">
        <v>4.3</v>
      </c>
      <c r="AR386" s="62">
        <v>23</v>
      </c>
      <c r="AS386" s="64">
        <v>0.32</v>
      </c>
      <c r="AT386" s="30">
        <v>0.5</v>
      </c>
      <c r="AU386" s="64">
        <v>1.63</v>
      </c>
      <c r="AV386" s="30">
        <v>6.8</v>
      </c>
    </row>
    <row r="387" spans="1:49" ht="15" customHeight="1" x14ac:dyDescent="0.3">
      <c r="A387" s="318"/>
      <c r="B387" s="334" t="s">
        <v>50</v>
      </c>
      <c r="C387" s="328"/>
      <c r="D387" s="406">
        <f t="shared" si="286"/>
        <v>10</v>
      </c>
      <c r="E387" s="406">
        <f t="shared" si="287"/>
        <v>8</v>
      </c>
      <c r="F387" s="409">
        <f>$C$383*AE$387/$AD$395</f>
        <v>0.1</v>
      </c>
      <c r="G387" s="409">
        <f t="shared" ref="G387:W387" si="290">$C$383*AF$387/$AD$395</f>
        <v>0.02</v>
      </c>
      <c r="H387" s="409">
        <f t="shared" si="290"/>
        <v>0.6</v>
      </c>
      <c r="I387" s="409">
        <f t="shared" si="290"/>
        <v>2.94</v>
      </c>
      <c r="J387" s="336">
        <f t="shared" si="290"/>
        <v>2E-3</v>
      </c>
      <c r="K387" s="336">
        <f t="shared" si="290"/>
        <v>2E-3</v>
      </c>
      <c r="L387" s="336">
        <f t="shared" si="290"/>
        <v>0</v>
      </c>
      <c r="M387" s="336">
        <f t="shared" si="290"/>
        <v>0</v>
      </c>
      <c r="N387" s="336">
        <f t="shared" si="290"/>
        <v>0.32</v>
      </c>
      <c r="O387" s="336">
        <f t="shared" si="290"/>
        <v>0.24399999999999999</v>
      </c>
      <c r="P387" s="336">
        <f t="shared" si="290"/>
        <v>11.62</v>
      </c>
      <c r="Q387" s="336">
        <f t="shared" si="290"/>
        <v>2.2000000000000002</v>
      </c>
      <c r="R387" s="336">
        <f t="shared" si="290"/>
        <v>0.98000000000000009</v>
      </c>
      <c r="S387" s="336">
        <f t="shared" si="290"/>
        <v>4</v>
      </c>
      <c r="T387" s="336">
        <f t="shared" si="290"/>
        <v>5.6000000000000008E-2</v>
      </c>
      <c r="U387" s="336">
        <f t="shared" si="290"/>
        <v>0.24</v>
      </c>
      <c r="V387" s="336">
        <f t="shared" si="290"/>
        <v>3.5999999999999997E-2</v>
      </c>
      <c r="W387" s="336">
        <f t="shared" si="290"/>
        <v>2.4</v>
      </c>
      <c r="X387" s="392"/>
      <c r="Y387" s="392"/>
      <c r="AB387" s="86" t="s">
        <v>50</v>
      </c>
      <c r="AC387" s="57">
        <v>50</v>
      </c>
      <c r="AD387" s="57">
        <v>40</v>
      </c>
      <c r="AE387" s="56">
        <v>0.5</v>
      </c>
      <c r="AF387" s="56">
        <v>0.1</v>
      </c>
      <c r="AG387" s="57">
        <v>3</v>
      </c>
      <c r="AH387" s="56">
        <v>14.7</v>
      </c>
      <c r="AI387" s="64">
        <v>0.01</v>
      </c>
      <c r="AJ387" s="64">
        <v>0.01</v>
      </c>
      <c r="AK387" s="28">
        <v>0</v>
      </c>
      <c r="AL387" s="62">
        <v>0</v>
      </c>
      <c r="AM387" s="63">
        <v>1.6</v>
      </c>
      <c r="AN387" s="64">
        <v>1.22</v>
      </c>
      <c r="AO387" s="63">
        <v>58.1</v>
      </c>
      <c r="AP387" s="62">
        <v>11</v>
      </c>
      <c r="AQ387" s="63">
        <v>4.9000000000000004</v>
      </c>
      <c r="AR387" s="62">
        <v>20</v>
      </c>
      <c r="AS387" s="64">
        <v>0.28000000000000003</v>
      </c>
      <c r="AT387" s="30">
        <v>1.2</v>
      </c>
      <c r="AU387" s="64">
        <v>0.18</v>
      </c>
      <c r="AV387" s="28">
        <v>12</v>
      </c>
    </row>
    <row r="388" spans="1:49" x14ac:dyDescent="0.3">
      <c r="A388" s="318"/>
      <c r="B388" s="334" t="s">
        <v>51</v>
      </c>
      <c r="C388" s="328"/>
      <c r="D388" s="406">
        <f t="shared" si="286"/>
        <v>10</v>
      </c>
      <c r="E388" s="406">
        <f t="shared" si="287"/>
        <v>8</v>
      </c>
      <c r="F388" s="409">
        <f>$C$383*AE$388/$AD$395</f>
        <v>0.1</v>
      </c>
      <c r="G388" s="409">
        <f t="shared" ref="G388:W388" si="291">$C$383*AF$388/$AD$395</f>
        <v>0</v>
      </c>
      <c r="H388" s="409">
        <f t="shared" si="291"/>
        <v>0.5</v>
      </c>
      <c r="I388" s="409">
        <f t="shared" si="291"/>
        <v>2.46</v>
      </c>
      <c r="J388" s="336">
        <f t="shared" si="291"/>
        <v>4.0000000000000001E-3</v>
      </c>
      <c r="K388" s="336">
        <f t="shared" si="291"/>
        <v>4.0000000000000001E-3</v>
      </c>
      <c r="L388" s="336">
        <f t="shared" si="291"/>
        <v>96</v>
      </c>
      <c r="M388" s="336">
        <f t="shared" si="291"/>
        <v>0</v>
      </c>
      <c r="N388" s="336">
        <f t="shared" si="291"/>
        <v>0.16</v>
      </c>
      <c r="O388" s="336">
        <f t="shared" si="291"/>
        <v>1.276</v>
      </c>
      <c r="P388" s="336">
        <f t="shared" si="291"/>
        <v>13.280000000000001</v>
      </c>
      <c r="Q388" s="336">
        <f t="shared" si="291"/>
        <v>1.9</v>
      </c>
      <c r="R388" s="336">
        <f t="shared" si="291"/>
        <v>2.6</v>
      </c>
      <c r="S388" s="336">
        <f t="shared" si="291"/>
        <v>3.8</v>
      </c>
      <c r="T388" s="336">
        <f t="shared" si="291"/>
        <v>4.8000000000000001E-2</v>
      </c>
      <c r="U388" s="336">
        <f t="shared" si="291"/>
        <v>0.4</v>
      </c>
      <c r="V388" s="336">
        <f t="shared" si="291"/>
        <v>8.0000000000000002E-3</v>
      </c>
      <c r="W388" s="336">
        <f t="shared" si="291"/>
        <v>4.4000000000000004</v>
      </c>
      <c r="X388" s="392"/>
      <c r="Y388" s="392"/>
      <c r="AB388" s="86" t="s">
        <v>51</v>
      </c>
      <c r="AC388" s="57">
        <v>50</v>
      </c>
      <c r="AD388" s="57">
        <v>40</v>
      </c>
      <c r="AE388" s="56">
        <v>0.5</v>
      </c>
      <c r="AF388" s="57">
        <v>0</v>
      </c>
      <c r="AG388" s="56">
        <v>2.5</v>
      </c>
      <c r="AH388" s="56">
        <v>12.3</v>
      </c>
      <c r="AI388" s="64">
        <v>0.02</v>
      </c>
      <c r="AJ388" s="64">
        <v>0.02</v>
      </c>
      <c r="AK388" s="42">
        <v>480</v>
      </c>
      <c r="AL388" s="62">
        <v>0</v>
      </c>
      <c r="AM388" s="63">
        <v>0.8</v>
      </c>
      <c r="AN388" s="64">
        <v>6.38</v>
      </c>
      <c r="AO388" s="63">
        <v>66.400000000000006</v>
      </c>
      <c r="AP388" s="63">
        <v>9.5</v>
      </c>
      <c r="AQ388" s="62">
        <v>13</v>
      </c>
      <c r="AR388" s="62">
        <v>19</v>
      </c>
      <c r="AS388" s="64">
        <v>0.24</v>
      </c>
      <c r="AT388" s="28">
        <v>2</v>
      </c>
      <c r="AU388" s="64">
        <v>0.04</v>
      </c>
      <c r="AV388" s="28">
        <v>22</v>
      </c>
    </row>
    <row r="389" spans="1:49" ht="15" customHeight="1" x14ac:dyDescent="0.3">
      <c r="A389" s="318"/>
      <c r="B389" s="334" t="s">
        <v>37</v>
      </c>
      <c r="C389" s="328"/>
      <c r="D389" s="406">
        <f t="shared" si="286"/>
        <v>0.7</v>
      </c>
      <c r="E389" s="406">
        <f t="shared" si="287"/>
        <v>0.7</v>
      </c>
      <c r="F389" s="409">
        <f>$C$383*AE$389/$AD$395</f>
        <v>0</v>
      </c>
      <c r="G389" s="409">
        <f t="shared" ref="G389:W389" si="292">$C$383*AF$389/$AD$395</f>
        <v>0.44000000000000006</v>
      </c>
      <c r="H389" s="409">
        <f t="shared" si="292"/>
        <v>0</v>
      </c>
      <c r="I389" s="409">
        <f t="shared" si="292"/>
        <v>4.0799999999999992</v>
      </c>
      <c r="J389" s="336">
        <f t="shared" si="292"/>
        <v>0</v>
      </c>
      <c r="K389" s="336">
        <f t="shared" si="292"/>
        <v>0</v>
      </c>
      <c r="L389" s="336">
        <f t="shared" si="292"/>
        <v>1.8899999999999997</v>
      </c>
      <c r="M389" s="336">
        <f t="shared" si="292"/>
        <v>0.01</v>
      </c>
      <c r="N389" s="336">
        <f t="shared" si="292"/>
        <v>0</v>
      </c>
      <c r="O389" s="336">
        <f t="shared" si="292"/>
        <v>0.08</v>
      </c>
      <c r="P389" s="336">
        <f t="shared" si="292"/>
        <v>0.17399999999999999</v>
      </c>
      <c r="Q389" s="336">
        <f t="shared" si="292"/>
        <v>0.14000000000000001</v>
      </c>
      <c r="R389" s="336">
        <f t="shared" si="292"/>
        <v>0</v>
      </c>
      <c r="S389" s="336">
        <f t="shared" si="292"/>
        <v>0.18</v>
      </c>
      <c r="T389" s="336">
        <f t="shared" si="292"/>
        <v>2E-3</v>
      </c>
      <c r="U389" s="336">
        <f t="shared" si="292"/>
        <v>0</v>
      </c>
      <c r="V389" s="336">
        <f t="shared" si="292"/>
        <v>6.0000000000000001E-3</v>
      </c>
      <c r="W389" s="336">
        <f t="shared" si="292"/>
        <v>0.02</v>
      </c>
      <c r="X389" s="392"/>
      <c r="Y389" s="392"/>
      <c r="AB389" s="86" t="s">
        <v>37</v>
      </c>
      <c r="AC389" s="56">
        <v>3.5</v>
      </c>
      <c r="AD389" s="56">
        <v>3.5</v>
      </c>
      <c r="AE389" s="57">
        <v>0</v>
      </c>
      <c r="AF389" s="56">
        <v>2.2000000000000002</v>
      </c>
      <c r="AG389" s="57">
        <v>0</v>
      </c>
      <c r="AH389" s="56">
        <v>20.399999999999999</v>
      </c>
      <c r="AI389" s="62">
        <v>0</v>
      </c>
      <c r="AJ389" s="62">
        <v>0</v>
      </c>
      <c r="AK389" s="41">
        <v>9.4499999999999993</v>
      </c>
      <c r="AL389" s="64">
        <v>0.05</v>
      </c>
      <c r="AM389" s="62">
        <v>0</v>
      </c>
      <c r="AN389" s="63">
        <v>0.4</v>
      </c>
      <c r="AO389" s="64">
        <v>0.87</v>
      </c>
      <c r="AP389" s="63">
        <v>0.7</v>
      </c>
      <c r="AQ389" s="62">
        <v>0</v>
      </c>
      <c r="AR389" s="63">
        <v>0.9</v>
      </c>
      <c r="AS389" s="64">
        <v>0.01</v>
      </c>
      <c r="AT389" s="28">
        <v>0</v>
      </c>
      <c r="AU389" s="64">
        <v>0.03</v>
      </c>
      <c r="AV389" s="30">
        <v>0.1</v>
      </c>
    </row>
    <row r="390" spans="1:49" ht="15" customHeight="1" x14ac:dyDescent="0.3">
      <c r="A390" s="318"/>
      <c r="B390" s="334" t="s">
        <v>46</v>
      </c>
      <c r="C390" s="328"/>
      <c r="D390" s="406">
        <f t="shared" si="286"/>
        <v>2</v>
      </c>
      <c r="E390" s="406">
        <f t="shared" si="287"/>
        <v>2</v>
      </c>
      <c r="F390" s="409">
        <f>$C$383*AE$390/$AD$395</f>
        <v>0</v>
      </c>
      <c r="G390" s="409">
        <f t="shared" ref="G390:W390" si="293">$C$383*AF$390/$AD$395</f>
        <v>1.7600000000000002</v>
      </c>
      <c r="H390" s="409">
        <f t="shared" si="293"/>
        <v>0</v>
      </c>
      <c r="I390" s="409">
        <f t="shared" si="293"/>
        <v>15.819999999999999</v>
      </c>
      <c r="J390" s="336">
        <f t="shared" si="293"/>
        <v>0</v>
      </c>
      <c r="K390" s="336">
        <f t="shared" si="293"/>
        <v>0</v>
      </c>
      <c r="L390" s="336">
        <f t="shared" si="293"/>
        <v>0</v>
      </c>
      <c r="M390" s="336">
        <f t="shared" si="293"/>
        <v>0</v>
      </c>
      <c r="N390" s="336">
        <f t="shared" si="293"/>
        <v>0</v>
      </c>
      <c r="O390" s="336">
        <f t="shared" si="293"/>
        <v>0</v>
      </c>
      <c r="P390" s="336">
        <f t="shared" si="293"/>
        <v>0</v>
      </c>
      <c r="Q390" s="336">
        <f t="shared" si="293"/>
        <v>0</v>
      </c>
      <c r="R390" s="336">
        <f t="shared" si="293"/>
        <v>0</v>
      </c>
      <c r="S390" s="336">
        <f t="shared" si="293"/>
        <v>0.04</v>
      </c>
      <c r="T390" s="336">
        <f t="shared" si="293"/>
        <v>0</v>
      </c>
      <c r="U390" s="336">
        <f t="shared" si="293"/>
        <v>0</v>
      </c>
      <c r="V390" s="336">
        <f t="shared" si="293"/>
        <v>0</v>
      </c>
      <c r="W390" s="336">
        <f t="shared" si="293"/>
        <v>0</v>
      </c>
      <c r="X390" s="392"/>
      <c r="Y390" s="392"/>
      <c r="AB390" s="86" t="s">
        <v>46</v>
      </c>
      <c r="AC390" s="57">
        <v>10</v>
      </c>
      <c r="AD390" s="57">
        <v>10</v>
      </c>
      <c r="AE390" s="57">
        <v>0</v>
      </c>
      <c r="AF390" s="56">
        <v>8.8000000000000007</v>
      </c>
      <c r="AG390" s="57">
        <v>0</v>
      </c>
      <c r="AH390" s="56">
        <v>79.099999999999994</v>
      </c>
      <c r="AI390" s="62">
        <v>0</v>
      </c>
      <c r="AJ390" s="62">
        <v>0</v>
      </c>
      <c r="AK390" s="28">
        <v>0</v>
      </c>
      <c r="AL390" s="62">
        <v>0</v>
      </c>
      <c r="AM390" s="62">
        <v>0</v>
      </c>
      <c r="AN390" s="62">
        <v>0</v>
      </c>
      <c r="AO390" s="62">
        <v>0</v>
      </c>
      <c r="AP390" s="62">
        <v>0</v>
      </c>
      <c r="AQ390" s="62">
        <v>0</v>
      </c>
      <c r="AR390" s="63">
        <v>0.2</v>
      </c>
      <c r="AS390" s="62">
        <v>0</v>
      </c>
      <c r="AT390" s="28">
        <v>0</v>
      </c>
      <c r="AU390" s="62">
        <v>0</v>
      </c>
      <c r="AV390" s="28">
        <v>0</v>
      </c>
    </row>
    <row r="391" spans="1:49" ht="15" customHeight="1" x14ac:dyDescent="0.3">
      <c r="A391" s="318"/>
      <c r="B391" s="334" t="s">
        <v>58</v>
      </c>
      <c r="C391" s="328"/>
      <c r="D391" s="406">
        <f t="shared" si="286"/>
        <v>0.04</v>
      </c>
      <c r="E391" s="406">
        <f t="shared" si="287"/>
        <v>0.04</v>
      </c>
      <c r="F391" s="409">
        <f>$C$383*AE$391/$AD$395</f>
        <v>0</v>
      </c>
      <c r="G391" s="409">
        <f t="shared" ref="G391:W391" si="294">$C$383*AF$391/$AD$395</f>
        <v>0</v>
      </c>
      <c r="H391" s="409">
        <f t="shared" si="294"/>
        <v>0.02</v>
      </c>
      <c r="I391" s="409">
        <f t="shared" si="294"/>
        <v>0.1</v>
      </c>
      <c r="J391" s="336">
        <f t="shared" si="294"/>
        <v>0</v>
      </c>
      <c r="K391" s="336">
        <f t="shared" si="294"/>
        <v>0</v>
      </c>
      <c r="L391" s="336">
        <f t="shared" si="294"/>
        <v>7.3999999999999996E-2</v>
      </c>
      <c r="M391" s="336">
        <f t="shared" si="294"/>
        <v>0</v>
      </c>
      <c r="N391" s="336">
        <f t="shared" si="294"/>
        <v>8.0000000000000002E-3</v>
      </c>
      <c r="O391" s="336">
        <f t="shared" si="294"/>
        <v>6.0000000000000001E-3</v>
      </c>
      <c r="P391" s="336">
        <f t="shared" si="294"/>
        <v>0.17599999999999999</v>
      </c>
      <c r="Q391" s="336">
        <f t="shared" si="294"/>
        <v>0.3</v>
      </c>
      <c r="R391" s="336">
        <f t="shared" si="294"/>
        <v>0.04</v>
      </c>
      <c r="S391" s="336">
        <f t="shared" si="294"/>
        <v>0.04</v>
      </c>
      <c r="T391" s="336">
        <f t="shared" si="294"/>
        <v>1.4000000000000002E-2</v>
      </c>
      <c r="U391" s="336">
        <f t="shared" si="294"/>
        <v>0</v>
      </c>
      <c r="V391" s="336">
        <f t="shared" si="294"/>
        <v>0</v>
      </c>
      <c r="W391" s="336">
        <f t="shared" si="294"/>
        <v>0</v>
      </c>
      <c r="X391" s="392"/>
      <c r="Y391" s="392"/>
      <c r="AB391" s="86" t="s">
        <v>58</v>
      </c>
      <c r="AC391" s="56">
        <v>0.2</v>
      </c>
      <c r="AD391" s="56">
        <v>0.2</v>
      </c>
      <c r="AE391" s="57">
        <v>0</v>
      </c>
      <c r="AF391" s="57">
        <v>0</v>
      </c>
      <c r="AG391" s="56">
        <v>0.1</v>
      </c>
      <c r="AH391" s="56">
        <v>0.5</v>
      </c>
      <c r="AI391" s="62">
        <v>0</v>
      </c>
      <c r="AJ391" s="62">
        <v>0</v>
      </c>
      <c r="AK391" s="41">
        <v>0.37</v>
      </c>
      <c r="AL391" s="62">
        <v>0</v>
      </c>
      <c r="AM391" s="64">
        <v>0.04</v>
      </c>
      <c r="AN391" s="64">
        <v>0.03</v>
      </c>
      <c r="AO391" s="64">
        <v>0.88</v>
      </c>
      <c r="AP391" s="63">
        <v>1.5</v>
      </c>
      <c r="AQ391" s="63">
        <v>0.2</v>
      </c>
      <c r="AR391" s="63">
        <v>0.2</v>
      </c>
      <c r="AS391" s="64">
        <v>7.0000000000000007E-2</v>
      </c>
      <c r="AT391" s="28">
        <v>0</v>
      </c>
      <c r="AU391" s="62">
        <v>0</v>
      </c>
      <c r="AV391" s="28">
        <v>0</v>
      </c>
    </row>
    <row r="392" spans="1:49" ht="15" customHeight="1" x14ac:dyDescent="0.3">
      <c r="A392" s="318"/>
      <c r="B392" s="334" t="s">
        <v>38</v>
      </c>
      <c r="C392" s="328"/>
      <c r="D392" s="406">
        <f t="shared" si="286"/>
        <v>0.18</v>
      </c>
      <c r="E392" s="406">
        <f t="shared" si="287"/>
        <v>0.18</v>
      </c>
      <c r="F392" s="409">
        <f>$C$383*AE$392/$AD$395</f>
        <v>0</v>
      </c>
      <c r="G392" s="409">
        <f t="shared" ref="G392:W392" si="295">$C$383*AF$392/$AD$395</f>
        <v>0</v>
      </c>
      <c r="H392" s="409">
        <f t="shared" si="295"/>
        <v>0</v>
      </c>
      <c r="I392" s="409">
        <f t="shared" si="295"/>
        <v>0</v>
      </c>
      <c r="J392" s="336">
        <f t="shared" si="295"/>
        <v>0</v>
      </c>
      <c r="K392" s="336">
        <f t="shared" si="295"/>
        <v>0</v>
      </c>
      <c r="L392" s="336">
        <f t="shared" si="295"/>
        <v>0</v>
      </c>
      <c r="M392" s="336">
        <f t="shared" si="295"/>
        <v>0</v>
      </c>
      <c r="N392" s="336">
        <f t="shared" si="295"/>
        <v>0</v>
      </c>
      <c r="O392" s="336">
        <f t="shared" si="295"/>
        <v>53</v>
      </c>
      <c r="P392" s="336">
        <f t="shared" si="295"/>
        <v>1.4000000000000002E-2</v>
      </c>
      <c r="Q392" s="336">
        <f t="shared" si="295"/>
        <v>0.57999999999999996</v>
      </c>
      <c r="R392" s="336">
        <f t="shared" si="295"/>
        <v>0.04</v>
      </c>
      <c r="S392" s="336">
        <f t="shared" si="295"/>
        <v>0.12</v>
      </c>
      <c r="T392" s="336">
        <f t="shared" si="295"/>
        <v>4.0000000000000001E-3</v>
      </c>
      <c r="U392" s="336">
        <f t="shared" si="295"/>
        <v>7.2</v>
      </c>
      <c r="V392" s="336">
        <f t="shared" si="295"/>
        <v>0</v>
      </c>
      <c r="W392" s="336">
        <f t="shared" si="295"/>
        <v>0</v>
      </c>
      <c r="X392" s="392"/>
      <c r="Y392" s="392"/>
      <c r="AB392" s="86" t="s">
        <v>38</v>
      </c>
      <c r="AC392" s="56">
        <v>0.9</v>
      </c>
      <c r="AD392" s="56">
        <v>0.9</v>
      </c>
      <c r="AE392" s="57">
        <v>0</v>
      </c>
      <c r="AF392" s="57">
        <v>0</v>
      </c>
      <c r="AG392" s="57">
        <v>0</v>
      </c>
      <c r="AH392" s="57">
        <v>0</v>
      </c>
      <c r="AI392" s="62">
        <v>0</v>
      </c>
      <c r="AJ392" s="62">
        <v>0</v>
      </c>
      <c r="AK392" s="28">
        <v>0</v>
      </c>
      <c r="AL392" s="62">
        <v>0</v>
      </c>
      <c r="AM392" s="62">
        <v>0</v>
      </c>
      <c r="AN392" s="62">
        <v>265</v>
      </c>
      <c r="AO392" s="64">
        <v>7.0000000000000007E-2</v>
      </c>
      <c r="AP392" s="63">
        <v>2.9</v>
      </c>
      <c r="AQ392" s="63">
        <v>0.2</v>
      </c>
      <c r="AR392" s="63">
        <v>0.6</v>
      </c>
      <c r="AS392" s="64">
        <v>0.02</v>
      </c>
      <c r="AT392" s="28">
        <v>36</v>
      </c>
      <c r="AU392" s="62">
        <v>0</v>
      </c>
      <c r="AV392" s="28">
        <v>0</v>
      </c>
    </row>
    <row r="393" spans="1:49" x14ac:dyDescent="0.3">
      <c r="A393" s="318"/>
      <c r="B393" s="334" t="s">
        <v>39</v>
      </c>
      <c r="C393" s="328"/>
      <c r="D393" s="406">
        <f t="shared" si="286"/>
        <v>9.16</v>
      </c>
      <c r="E393" s="406">
        <f t="shared" si="287"/>
        <v>9.16</v>
      </c>
      <c r="F393" s="409">
        <f>$C$383*AE$393/$AD$395</f>
        <v>0</v>
      </c>
      <c r="G393" s="409">
        <f t="shared" ref="G393:W393" si="296">$C$383*AF$393/$AD$395</f>
        <v>0</v>
      </c>
      <c r="H393" s="409">
        <f t="shared" si="296"/>
        <v>0</v>
      </c>
      <c r="I393" s="409">
        <f t="shared" si="296"/>
        <v>0</v>
      </c>
      <c r="J393" s="336">
        <f t="shared" si="296"/>
        <v>0</v>
      </c>
      <c r="K393" s="336">
        <f t="shared" si="296"/>
        <v>0</v>
      </c>
      <c r="L393" s="336">
        <f t="shared" si="296"/>
        <v>0</v>
      </c>
      <c r="M393" s="336">
        <f t="shared" si="296"/>
        <v>0</v>
      </c>
      <c r="N393" s="336">
        <f t="shared" si="296"/>
        <v>0</v>
      </c>
      <c r="O393" s="336">
        <f t="shared" si="296"/>
        <v>0</v>
      </c>
      <c r="P393" s="336">
        <f t="shared" si="296"/>
        <v>0</v>
      </c>
      <c r="Q393" s="336">
        <f t="shared" si="296"/>
        <v>0</v>
      </c>
      <c r="R393" s="336">
        <f t="shared" si="296"/>
        <v>0</v>
      </c>
      <c r="S393" s="336">
        <f t="shared" si="296"/>
        <v>0</v>
      </c>
      <c r="T393" s="336">
        <f t="shared" si="296"/>
        <v>0</v>
      </c>
      <c r="U393" s="336">
        <f t="shared" si="296"/>
        <v>0</v>
      </c>
      <c r="V393" s="336">
        <f t="shared" si="296"/>
        <v>0</v>
      </c>
      <c r="W393" s="336">
        <f t="shared" si="296"/>
        <v>0</v>
      </c>
      <c r="X393" s="392"/>
      <c r="Y393" s="392"/>
      <c r="AB393" s="86" t="s">
        <v>39</v>
      </c>
      <c r="AC393" s="56">
        <v>45.8</v>
      </c>
      <c r="AD393" s="56">
        <v>45.8</v>
      </c>
      <c r="AE393" s="57">
        <v>0</v>
      </c>
      <c r="AF393" s="57">
        <v>0</v>
      </c>
      <c r="AG393" s="57">
        <v>0</v>
      </c>
      <c r="AH393" s="57">
        <v>0</v>
      </c>
      <c r="AI393" s="62">
        <v>0</v>
      </c>
      <c r="AJ393" s="62">
        <v>0</v>
      </c>
      <c r="AK393" s="28">
        <v>0</v>
      </c>
      <c r="AL393" s="62">
        <v>0</v>
      </c>
      <c r="AM393" s="62">
        <v>0</v>
      </c>
      <c r="AN393" s="62">
        <v>0</v>
      </c>
      <c r="AO393" s="62">
        <v>0</v>
      </c>
      <c r="AP393" s="62">
        <v>0</v>
      </c>
      <c r="AQ393" s="62">
        <v>0</v>
      </c>
      <c r="AR393" s="62">
        <v>0</v>
      </c>
      <c r="AS393" s="62">
        <v>0</v>
      </c>
      <c r="AT393" s="28">
        <v>0</v>
      </c>
      <c r="AU393" s="62">
        <v>0</v>
      </c>
      <c r="AV393" s="28">
        <v>0</v>
      </c>
    </row>
    <row r="394" spans="1:49" x14ac:dyDescent="0.3">
      <c r="A394" s="318"/>
      <c r="B394" s="334" t="s">
        <v>62</v>
      </c>
      <c r="C394" s="328"/>
      <c r="D394" s="406">
        <f t="shared" si="286"/>
        <v>150</v>
      </c>
      <c r="E394" s="406">
        <f t="shared" si="287"/>
        <v>150</v>
      </c>
      <c r="F394" s="409">
        <f>$C$383*AE$394/$AD$395</f>
        <v>2.82</v>
      </c>
      <c r="G394" s="409">
        <f t="shared" ref="G394:W394" si="297">$C$383*AF$394/$AD$395</f>
        <v>0.66</v>
      </c>
      <c r="H394" s="409">
        <f t="shared" si="297"/>
        <v>0.4</v>
      </c>
      <c r="I394" s="409">
        <f t="shared" si="297"/>
        <v>18.86</v>
      </c>
      <c r="J394" s="336">
        <f t="shared" si="297"/>
        <v>0</v>
      </c>
      <c r="K394" s="336">
        <f t="shared" si="297"/>
        <v>0</v>
      </c>
      <c r="L394" s="336">
        <f t="shared" si="297"/>
        <v>0</v>
      </c>
      <c r="M394" s="336">
        <f t="shared" si="297"/>
        <v>0</v>
      </c>
      <c r="N394" s="336">
        <f t="shared" si="297"/>
        <v>0</v>
      </c>
      <c r="O394" s="336">
        <f t="shared" si="297"/>
        <v>0</v>
      </c>
      <c r="P394" s="336">
        <f t="shared" si="297"/>
        <v>0</v>
      </c>
      <c r="Q394" s="336">
        <f t="shared" si="297"/>
        <v>0</v>
      </c>
      <c r="R394" s="336">
        <f t="shared" si="297"/>
        <v>0</v>
      </c>
      <c r="S394" s="336">
        <f t="shared" si="297"/>
        <v>0</v>
      </c>
      <c r="T394" s="336">
        <f t="shared" si="297"/>
        <v>0</v>
      </c>
      <c r="U394" s="336">
        <f t="shared" si="297"/>
        <v>0</v>
      </c>
      <c r="V394" s="336">
        <f t="shared" si="297"/>
        <v>0</v>
      </c>
      <c r="W394" s="336">
        <f t="shared" si="297"/>
        <v>0</v>
      </c>
      <c r="X394" s="392"/>
      <c r="Y394" s="392"/>
      <c r="AB394" s="86" t="s">
        <v>62</v>
      </c>
      <c r="AC394" s="57">
        <v>750</v>
      </c>
      <c r="AD394" s="57">
        <v>750</v>
      </c>
      <c r="AE394" s="56">
        <v>14.1</v>
      </c>
      <c r="AF394" s="56">
        <v>3.3</v>
      </c>
      <c r="AG394" s="57">
        <v>2</v>
      </c>
      <c r="AH394" s="56">
        <v>94.3</v>
      </c>
      <c r="AI394" s="62">
        <v>0</v>
      </c>
      <c r="AJ394" s="62">
        <v>0</v>
      </c>
      <c r="AK394" s="28">
        <v>0</v>
      </c>
      <c r="AL394" s="62">
        <v>0</v>
      </c>
      <c r="AM394" s="62">
        <v>0</v>
      </c>
      <c r="AN394" s="62">
        <v>0</v>
      </c>
      <c r="AO394" s="62">
        <v>0</v>
      </c>
      <c r="AP394" s="62">
        <v>0</v>
      </c>
      <c r="AQ394" s="62">
        <v>0</v>
      </c>
      <c r="AR394" s="62">
        <v>0</v>
      </c>
      <c r="AS394" s="62">
        <v>0</v>
      </c>
      <c r="AT394" s="28">
        <v>0</v>
      </c>
      <c r="AU394" s="62">
        <v>0</v>
      </c>
      <c r="AV394" s="28">
        <v>0</v>
      </c>
    </row>
    <row r="395" spans="1:49" x14ac:dyDescent="0.3">
      <c r="A395" s="318"/>
      <c r="B395" s="69" t="s">
        <v>40</v>
      </c>
      <c r="C395" s="328"/>
      <c r="D395" s="406"/>
      <c r="E395" s="406"/>
      <c r="F395" s="409">
        <f>SUM(F384:F394)</f>
        <v>4.62</v>
      </c>
      <c r="G395" s="409">
        <f t="shared" ref="G395:W395" si="298">SUM(G384:G394)</f>
        <v>3.2800000000000002</v>
      </c>
      <c r="H395" s="409">
        <f t="shared" si="298"/>
        <v>11.4</v>
      </c>
      <c r="I395" s="409">
        <f t="shared" si="298"/>
        <v>93.539999999999992</v>
      </c>
      <c r="J395" s="337">
        <f t="shared" si="298"/>
        <v>4.8000000000000001E-2</v>
      </c>
      <c r="K395" s="337">
        <f t="shared" si="298"/>
        <v>3.6000000000000004E-2</v>
      </c>
      <c r="L395" s="337">
        <f t="shared" si="298"/>
        <v>101.42399999999999</v>
      </c>
      <c r="M395" s="337">
        <f t="shared" si="298"/>
        <v>4.8000000000000001E-2</v>
      </c>
      <c r="N395" s="337">
        <f t="shared" si="298"/>
        <v>3.6880000000000002</v>
      </c>
      <c r="O395" s="337">
        <f t="shared" si="298"/>
        <v>58.058</v>
      </c>
      <c r="P395" s="337">
        <f t="shared" si="298"/>
        <v>222.14400000000001</v>
      </c>
      <c r="Q395" s="337">
        <f t="shared" si="298"/>
        <v>10.560000000000002</v>
      </c>
      <c r="R395" s="337">
        <f t="shared" si="298"/>
        <v>12.699999999999998</v>
      </c>
      <c r="S395" s="337">
        <f t="shared" si="298"/>
        <v>35.97999999999999</v>
      </c>
      <c r="T395" s="337">
        <f t="shared" si="298"/>
        <v>0.54</v>
      </c>
      <c r="U395" s="337">
        <f t="shared" si="298"/>
        <v>10.3</v>
      </c>
      <c r="V395" s="337">
        <f t="shared" si="298"/>
        <v>0.94599999999999995</v>
      </c>
      <c r="W395" s="337">
        <f t="shared" si="298"/>
        <v>21.139999999999997</v>
      </c>
      <c r="X395" s="392"/>
      <c r="Y395" s="392"/>
      <c r="AB395" s="87" t="s">
        <v>40</v>
      </c>
      <c r="AC395" s="59"/>
      <c r="AD395" s="60">
        <v>1000</v>
      </c>
      <c r="AE395" s="61">
        <v>23.1</v>
      </c>
      <c r="AF395" s="61">
        <v>16.399999999999999</v>
      </c>
      <c r="AG395" s="60">
        <v>57</v>
      </c>
      <c r="AH395" s="61">
        <v>467.7</v>
      </c>
      <c r="AI395" s="65">
        <v>0.24</v>
      </c>
      <c r="AJ395" s="65">
        <v>0.18</v>
      </c>
      <c r="AK395" s="33">
        <v>507</v>
      </c>
      <c r="AL395" s="65">
        <v>0.24</v>
      </c>
      <c r="AM395" s="83">
        <v>18.399999999999999</v>
      </c>
      <c r="AN395" s="66">
        <v>290</v>
      </c>
      <c r="AO395" s="66">
        <v>1111</v>
      </c>
      <c r="AP395" s="66">
        <v>52</v>
      </c>
      <c r="AQ395" s="66">
        <v>64</v>
      </c>
      <c r="AR395" s="66">
        <v>180</v>
      </c>
      <c r="AS395" s="83">
        <v>2.7</v>
      </c>
      <c r="AT395" s="32">
        <v>51</v>
      </c>
      <c r="AU395" s="65">
        <v>4.7300000000000004</v>
      </c>
      <c r="AV395" s="32">
        <v>106</v>
      </c>
    </row>
    <row r="396" spans="1:49" x14ac:dyDescent="0.3">
      <c r="A396" s="318" t="s">
        <v>191</v>
      </c>
      <c r="B396" s="199"/>
      <c r="C396" s="328">
        <v>220</v>
      </c>
      <c r="D396" s="406"/>
      <c r="E396" s="406"/>
      <c r="F396" s="406"/>
      <c r="G396" s="406"/>
      <c r="H396" s="406"/>
      <c r="I396" s="406"/>
      <c r="J396" s="199"/>
      <c r="K396" s="199"/>
      <c r="L396" s="199"/>
      <c r="M396" s="199"/>
      <c r="N396" s="199"/>
      <c r="O396" s="199"/>
      <c r="P396" s="199"/>
      <c r="Q396" s="199"/>
      <c r="R396" s="199"/>
      <c r="S396" s="199"/>
      <c r="T396" s="199"/>
      <c r="U396" s="199"/>
      <c r="V396" s="199"/>
      <c r="W396" s="199"/>
      <c r="X396" s="392" t="s">
        <v>192</v>
      </c>
      <c r="Y396" s="392">
        <v>40</v>
      </c>
      <c r="AA396" t="s">
        <v>191</v>
      </c>
      <c r="AH396" s="104"/>
      <c r="AW396" t="s">
        <v>192</v>
      </c>
    </row>
    <row r="397" spans="1:49" x14ac:dyDescent="0.3">
      <c r="A397" s="318"/>
      <c r="B397" s="334" t="s">
        <v>51</v>
      </c>
      <c r="C397" s="328"/>
      <c r="D397" s="406">
        <f>C$396*AC397/AD$405</f>
        <v>14.666666666666666</v>
      </c>
      <c r="E397" s="406">
        <f>C$396*AD397/AD$405</f>
        <v>11.733333333333333</v>
      </c>
      <c r="F397" s="409">
        <f>$C$396*AE$397/$AD$405</f>
        <v>0.18333333333333332</v>
      </c>
      <c r="G397" s="409">
        <f t="shared" ref="G397:W397" si="299">$C$396*AF$397/$AD$405</f>
        <v>0</v>
      </c>
      <c r="H397" s="409">
        <f t="shared" si="299"/>
        <v>0.73333333333333328</v>
      </c>
      <c r="I397" s="409">
        <f t="shared" si="299"/>
        <v>3.6666666666666665</v>
      </c>
      <c r="J397" s="336">
        <f t="shared" si="299"/>
        <v>0</v>
      </c>
      <c r="K397" s="336">
        <f t="shared" si="299"/>
        <v>0</v>
      </c>
      <c r="L397" s="336">
        <f t="shared" si="299"/>
        <v>141.16666666666666</v>
      </c>
      <c r="M397" s="336">
        <f t="shared" si="299"/>
        <v>0</v>
      </c>
      <c r="N397" s="336">
        <f t="shared" si="299"/>
        <v>0.23833333333333334</v>
      </c>
      <c r="O397" s="336">
        <f t="shared" si="299"/>
        <v>1.8333333333333333</v>
      </c>
      <c r="P397" s="336">
        <f t="shared" si="299"/>
        <v>19.616666666666667</v>
      </c>
      <c r="Q397" s="336">
        <f t="shared" si="299"/>
        <v>2.75</v>
      </c>
      <c r="R397" s="336">
        <f t="shared" si="299"/>
        <v>3.85</v>
      </c>
      <c r="S397" s="336">
        <f t="shared" si="299"/>
        <v>5.6833333333333336</v>
      </c>
      <c r="T397" s="336">
        <f t="shared" si="299"/>
        <v>7.3333333333333334E-2</v>
      </c>
      <c r="U397" s="336">
        <f t="shared" si="299"/>
        <v>0.55000000000000004</v>
      </c>
      <c r="V397" s="336">
        <f t="shared" si="299"/>
        <v>1.8333333333333333E-2</v>
      </c>
      <c r="W397" s="336">
        <f t="shared" si="299"/>
        <v>6.416666666666667</v>
      </c>
      <c r="X397" s="392"/>
      <c r="Y397" s="392"/>
      <c r="AB397" s="86" t="s">
        <v>51</v>
      </c>
      <c r="AC397" s="57">
        <v>8</v>
      </c>
      <c r="AD397" s="56">
        <v>6.4</v>
      </c>
      <c r="AE397" s="56">
        <v>0.1</v>
      </c>
      <c r="AF397" s="57">
        <v>0</v>
      </c>
      <c r="AG397" s="56">
        <v>0.4</v>
      </c>
      <c r="AH397" s="57">
        <v>2</v>
      </c>
      <c r="AI397" s="62">
        <v>0</v>
      </c>
      <c r="AJ397" s="62">
        <v>0</v>
      </c>
      <c r="AK397" s="28">
        <v>77</v>
      </c>
      <c r="AL397" s="62">
        <v>0</v>
      </c>
      <c r="AM397" s="64">
        <v>0.13</v>
      </c>
      <c r="AN397" s="62">
        <v>1</v>
      </c>
      <c r="AO397" s="63">
        <v>10.7</v>
      </c>
      <c r="AP397" s="63">
        <v>1.5</v>
      </c>
      <c r="AQ397" s="63">
        <v>2.1</v>
      </c>
      <c r="AR397" s="63">
        <v>3.1</v>
      </c>
      <c r="AS397" s="64">
        <v>0.04</v>
      </c>
      <c r="AT397" s="29">
        <v>0.3</v>
      </c>
      <c r="AU397" s="64">
        <v>0.01</v>
      </c>
      <c r="AV397" s="30">
        <v>3.5</v>
      </c>
    </row>
    <row r="398" spans="1:49" ht="15" customHeight="1" x14ac:dyDescent="0.3">
      <c r="A398" s="318"/>
      <c r="B398" s="334" t="s">
        <v>78</v>
      </c>
      <c r="C398" s="328"/>
      <c r="D398" s="406">
        <f t="shared" ref="D398:D404" si="300">C$396*AC398/AD$405</f>
        <v>132.55000000000001</v>
      </c>
      <c r="E398" s="406">
        <f t="shared" ref="E398:E404" si="301">C$396*AD398/AD$405</f>
        <v>117.33333333333333</v>
      </c>
      <c r="F398" s="409">
        <f>$C$396*AE$398/$AD$405</f>
        <v>26.033333333333335</v>
      </c>
      <c r="G398" s="409">
        <f t="shared" ref="G398:W398" si="302">$C$396*AF$398/$AD$405</f>
        <v>2.0166666666666671</v>
      </c>
      <c r="H398" s="409">
        <f t="shared" si="302"/>
        <v>0.36666666666666664</v>
      </c>
      <c r="I398" s="409">
        <f t="shared" si="302"/>
        <v>123.56666666666668</v>
      </c>
      <c r="J398" s="336">
        <f t="shared" si="302"/>
        <v>5.5E-2</v>
      </c>
      <c r="K398" s="336">
        <f t="shared" si="302"/>
        <v>7.3333333333333334E-2</v>
      </c>
      <c r="L398" s="336">
        <f t="shared" si="302"/>
        <v>6.3433333333333337</v>
      </c>
      <c r="M398" s="336">
        <f t="shared" si="302"/>
        <v>0</v>
      </c>
      <c r="N398" s="336">
        <f t="shared" si="302"/>
        <v>0.84333333333333338</v>
      </c>
      <c r="O398" s="336">
        <f t="shared" si="302"/>
        <v>53.166666666666664</v>
      </c>
      <c r="P398" s="336">
        <f t="shared" si="302"/>
        <v>284.16666666666669</v>
      </c>
      <c r="Q398" s="336">
        <f t="shared" si="302"/>
        <v>8.25</v>
      </c>
      <c r="R398" s="336">
        <f t="shared" si="302"/>
        <v>88</v>
      </c>
      <c r="S398" s="336">
        <f t="shared" si="302"/>
        <v>174.16666666666666</v>
      </c>
      <c r="T398" s="336">
        <f t="shared" si="302"/>
        <v>1.43</v>
      </c>
      <c r="U398" s="336">
        <f t="shared" si="302"/>
        <v>6.9666666666666668</v>
      </c>
      <c r="V398" s="336">
        <f t="shared" si="302"/>
        <v>23.466666666666665</v>
      </c>
      <c r="W398" s="336">
        <f t="shared" si="302"/>
        <v>152.16666666666666</v>
      </c>
      <c r="X398" s="392"/>
      <c r="Y398" s="392"/>
      <c r="AB398" s="86" t="s">
        <v>78</v>
      </c>
      <c r="AC398" s="56">
        <v>72.3</v>
      </c>
      <c r="AD398" s="57">
        <v>64</v>
      </c>
      <c r="AE398" s="56">
        <v>14.2</v>
      </c>
      <c r="AF398" s="56">
        <v>1.1000000000000001</v>
      </c>
      <c r="AG398" s="56">
        <v>0.2</v>
      </c>
      <c r="AH398" s="56">
        <v>67.400000000000006</v>
      </c>
      <c r="AI398" s="64">
        <v>0.03</v>
      </c>
      <c r="AJ398" s="64">
        <v>0.04</v>
      </c>
      <c r="AK398" s="43">
        <v>3.46</v>
      </c>
      <c r="AL398" s="62">
        <v>0</v>
      </c>
      <c r="AM398" s="64">
        <v>0.46</v>
      </c>
      <c r="AN398" s="62">
        <v>29</v>
      </c>
      <c r="AO398" s="62">
        <v>155</v>
      </c>
      <c r="AP398" s="63">
        <v>4.5</v>
      </c>
      <c r="AQ398" s="62">
        <v>48</v>
      </c>
      <c r="AR398" s="62">
        <v>95</v>
      </c>
      <c r="AS398" s="64">
        <v>0.78</v>
      </c>
      <c r="AT398" s="29">
        <v>3.8</v>
      </c>
      <c r="AU398" s="63">
        <v>12.8</v>
      </c>
      <c r="AV398" s="28">
        <v>83</v>
      </c>
    </row>
    <row r="399" spans="1:49" ht="15" customHeight="1" x14ac:dyDescent="0.3">
      <c r="A399" s="318"/>
      <c r="B399" s="334" t="s">
        <v>63</v>
      </c>
      <c r="C399" s="328"/>
      <c r="D399" s="406">
        <f t="shared" si="300"/>
        <v>49.866666666666667</v>
      </c>
      <c r="E399" s="406">
        <f t="shared" si="301"/>
        <v>49.866666666666667</v>
      </c>
      <c r="F399" s="409">
        <f>$C$396*AE$399/$AD$405</f>
        <v>3.3</v>
      </c>
      <c r="G399" s="409">
        <f t="shared" ref="G399:W399" si="303">$C$396*AF$399/$AD$405</f>
        <v>0.36666666666666664</v>
      </c>
      <c r="H399" s="409">
        <f t="shared" si="303"/>
        <v>33.549999999999997</v>
      </c>
      <c r="I399" s="409">
        <f t="shared" si="303"/>
        <v>151.25</v>
      </c>
      <c r="J399" s="336">
        <f t="shared" si="303"/>
        <v>3.6666666666666667E-2</v>
      </c>
      <c r="K399" s="336">
        <f t="shared" si="303"/>
        <v>1.8333333333333333E-2</v>
      </c>
      <c r="L399" s="336">
        <f t="shared" si="303"/>
        <v>0</v>
      </c>
      <c r="M399" s="336">
        <f t="shared" si="303"/>
        <v>0</v>
      </c>
      <c r="N399" s="336">
        <f t="shared" si="303"/>
        <v>0</v>
      </c>
      <c r="O399" s="336">
        <f t="shared" si="303"/>
        <v>4.583333333333333</v>
      </c>
      <c r="P399" s="336">
        <f t="shared" si="303"/>
        <v>41.43333333333333</v>
      </c>
      <c r="Q399" s="336">
        <f t="shared" si="303"/>
        <v>3.4833333333333334</v>
      </c>
      <c r="R399" s="336">
        <f t="shared" si="303"/>
        <v>22</v>
      </c>
      <c r="S399" s="336">
        <f t="shared" si="303"/>
        <v>64.166666666666671</v>
      </c>
      <c r="T399" s="336">
        <f t="shared" si="303"/>
        <v>0.44</v>
      </c>
      <c r="U399" s="336">
        <f t="shared" si="303"/>
        <v>0.73333333333333328</v>
      </c>
      <c r="V399" s="336">
        <f t="shared" si="303"/>
        <v>6.6183333333333332</v>
      </c>
      <c r="W399" s="336">
        <f t="shared" si="303"/>
        <v>25.666666666666668</v>
      </c>
      <c r="X399" s="392"/>
      <c r="Y399" s="392"/>
      <c r="AB399" s="86" t="s">
        <v>63</v>
      </c>
      <c r="AC399" s="56">
        <v>27.2</v>
      </c>
      <c r="AD399" s="56">
        <v>27.2</v>
      </c>
      <c r="AE399" s="56">
        <v>1.8</v>
      </c>
      <c r="AF399" s="56">
        <v>0.2</v>
      </c>
      <c r="AG399" s="56">
        <v>18.3</v>
      </c>
      <c r="AH399" s="56">
        <v>82.5</v>
      </c>
      <c r="AI399" s="64">
        <v>0.02</v>
      </c>
      <c r="AJ399" s="64">
        <v>0.01</v>
      </c>
      <c r="AK399" s="28">
        <v>0</v>
      </c>
      <c r="AL399" s="62">
        <v>0</v>
      </c>
      <c r="AM399" s="62">
        <v>0</v>
      </c>
      <c r="AN399" s="63">
        <v>2.5</v>
      </c>
      <c r="AO399" s="63">
        <v>22.6</v>
      </c>
      <c r="AP399" s="63">
        <v>1.9</v>
      </c>
      <c r="AQ399" s="62">
        <v>12</v>
      </c>
      <c r="AR399" s="62">
        <v>35</v>
      </c>
      <c r="AS399" s="64">
        <v>0.24</v>
      </c>
      <c r="AT399" s="29">
        <v>0.4</v>
      </c>
      <c r="AU399" s="64">
        <v>3.61</v>
      </c>
      <c r="AV399" s="28">
        <v>14</v>
      </c>
    </row>
    <row r="400" spans="1:49" ht="15" customHeight="1" x14ac:dyDescent="0.3">
      <c r="A400" s="318"/>
      <c r="B400" s="334" t="s">
        <v>53</v>
      </c>
      <c r="C400" s="328"/>
      <c r="D400" s="406">
        <f t="shared" si="300"/>
        <v>11.733333333333333</v>
      </c>
      <c r="E400" s="406">
        <f t="shared" si="301"/>
        <v>11.733333333333333</v>
      </c>
      <c r="F400" s="409">
        <f>$C$396*AE$400/$AD$405</f>
        <v>0.36666666666666664</v>
      </c>
      <c r="G400" s="409">
        <f t="shared" ref="G400:W400" si="304">$C$396*AF$400/$AD$405</f>
        <v>0</v>
      </c>
      <c r="H400" s="409">
        <f t="shared" si="304"/>
        <v>1.2833333333333334</v>
      </c>
      <c r="I400" s="409">
        <f t="shared" si="304"/>
        <v>6.6</v>
      </c>
      <c r="J400" s="336">
        <f t="shared" si="304"/>
        <v>0</v>
      </c>
      <c r="K400" s="336">
        <f t="shared" si="304"/>
        <v>0</v>
      </c>
      <c r="L400" s="336">
        <f t="shared" si="304"/>
        <v>14.116666666666667</v>
      </c>
      <c r="M400" s="336">
        <f t="shared" si="304"/>
        <v>0</v>
      </c>
      <c r="N400" s="336">
        <f t="shared" si="304"/>
        <v>1.2283333333333333</v>
      </c>
      <c r="O400" s="336">
        <f t="shared" si="304"/>
        <v>0.91666666666666663</v>
      </c>
      <c r="P400" s="336">
        <f t="shared" si="304"/>
        <v>65.45</v>
      </c>
      <c r="Q400" s="336">
        <f t="shared" si="304"/>
        <v>2.0166666666666671</v>
      </c>
      <c r="R400" s="336">
        <f t="shared" si="304"/>
        <v>4.7666666666666666</v>
      </c>
      <c r="S400" s="336">
        <f t="shared" si="304"/>
        <v>7.15</v>
      </c>
      <c r="T400" s="336">
        <f t="shared" si="304"/>
        <v>0.20166666666666666</v>
      </c>
      <c r="U400" s="336">
        <f t="shared" si="304"/>
        <v>0</v>
      </c>
      <c r="V400" s="336">
        <f t="shared" si="304"/>
        <v>7.3333333333333334E-2</v>
      </c>
      <c r="W400" s="336">
        <f t="shared" si="304"/>
        <v>0</v>
      </c>
      <c r="X400" s="392"/>
      <c r="Y400" s="392"/>
      <c r="AB400" s="86" t="s">
        <v>53</v>
      </c>
      <c r="AC400" s="56">
        <v>6.4</v>
      </c>
      <c r="AD400" s="56">
        <v>6.4</v>
      </c>
      <c r="AE400" s="56">
        <v>0.2</v>
      </c>
      <c r="AF400" s="57">
        <v>0</v>
      </c>
      <c r="AG400" s="56">
        <v>0.7</v>
      </c>
      <c r="AH400" s="56">
        <v>3.6</v>
      </c>
      <c r="AI400" s="62">
        <v>0</v>
      </c>
      <c r="AJ400" s="62">
        <v>0</v>
      </c>
      <c r="AK400" s="30">
        <v>7.7</v>
      </c>
      <c r="AL400" s="62">
        <v>0</v>
      </c>
      <c r="AM400" s="64">
        <v>0.67</v>
      </c>
      <c r="AN400" s="63">
        <v>0.5</v>
      </c>
      <c r="AO400" s="63">
        <v>35.700000000000003</v>
      </c>
      <c r="AP400" s="63">
        <v>1.1000000000000001</v>
      </c>
      <c r="AQ400" s="63">
        <v>2.6</v>
      </c>
      <c r="AR400" s="63">
        <v>3.9</v>
      </c>
      <c r="AS400" s="64">
        <v>0.11</v>
      </c>
      <c r="AT400" s="31">
        <v>0</v>
      </c>
      <c r="AU400" s="64">
        <v>0.04</v>
      </c>
      <c r="AV400" s="28">
        <v>0</v>
      </c>
    </row>
    <row r="401" spans="1:70" ht="15" customHeight="1" x14ac:dyDescent="0.3">
      <c r="A401" s="318"/>
      <c r="B401" s="334" t="s">
        <v>50</v>
      </c>
      <c r="C401" s="328"/>
      <c r="D401" s="406">
        <f t="shared" si="300"/>
        <v>9.1666666666666661</v>
      </c>
      <c r="E401" s="406">
        <f t="shared" si="301"/>
        <v>7.333333333333333</v>
      </c>
      <c r="F401" s="409">
        <f>$C$396*AE$401/$AD$405</f>
        <v>0.18333333333333332</v>
      </c>
      <c r="G401" s="409">
        <f t="shared" ref="G401:W401" si="305">$C$396*AF$401/$AD$405</f>
        <v>0</v>
      </c>
      <c r="H401" s="409">
        <f t="shared" si="305"/>
        <v>0.55000000000000004</v>
      </c>
      <c r="I401" s="409">
        <f t="shared" si="305"/>
        <v>2.75</v>
      </c>
      <c r="J401" s="336">
        <f t="shared" si="305"/>
        <v>0</v>
      </c>
      <c r="K401" s="336">
        <f t="shared" si="305"/>
        <v>0</v>
      </c>
      <c r="L401" s="336">
        <f t="shared" si="305"/>
        <v>0</v>
      </c>
      <c r="M401" s="336">
        <f t="shared" si="305"/>
        <v>0</v>
      </c>
      <c r="N401" s="336">
        <f t="shared" si="305"/>
        <v>0.29333333333333333</v>
      </c>
      <c r="O401" s="336">
        <f t="shared" si="305"/>
        <v>0.18333333333333332</v>
      </c>
      <c r="P401" s="336">
        <f t="shared" si="305"/>
        <v>10.706666666666667</v>
      </c>
      <c r="Q401" s="336">
        <f t="shared" si="305"/>
        <v>2.0166666666666671</v>
      </c>
      <c r="R401" s="336">
        <f t="shared" si="305"/>
        <v>0.91666666666666663</v>
      </c>
      <c r="S401" s="336">
        <f t="shared" si="305"/>
        <v>3.6666666666666665</v>
      </c>
      <c r="T401" s="336">
        <f t="shared" si="305"/>
        <v>5.5E-2</v>
      </c>
      <c r="U401" s="336">
        <f t="shared" si="305"/>
        <v>0.18333333333333332</v>
      </c>
      <c r="V401" s="336">
        <f t="shared" si="305"/>
        <v>3.6666666666666667E-2</v>
      </c>
      <c r="W401" s="336">
        <f t="shared" si="305"/>
        <v>2.3833333333333333</v>
      </c>
      <c r="X401" s="392"/>
      <c r="Y401" s="392"/>
      <c r="AB401" s="86" t="s">
        <v>50</v>
      </c>
      <c r="AC401" s="57">
        <v>5</v>
      </c>
      <c r="AD401" s="57">
        <v>4</v>
      </c>
      <c r="AE401" s="56">
        <v>0.1</v>
      </c>
      <c r="AF401" s="57">
        <v>0</v>
      </c>
      <c r="AG401" s="56">
        <v>0.3</v>
      </c>
      <c r="AH401" s="56">
        <v>1.5</v>
      </c>
      <c r="AI401" s="62">
        <v>0</v>
      </c>
      <c r="AJ401" s="62">
        <v>0</v>
      </c>
      <c r="AK401" s="28">
        <v>0</v>
      </c>
      <c r="AL401" s="62">
        <v>0</v>
      </c>
      <c r="AM401" s="64">
        <v>0.16</v>
      </c>
      <c r="AN401" s="63">
        <v>0.1</v>
      </c>
      <c r="AO401" s="64">
        <v>5.84</v>
      </c>
      <c r="AP401" s="63">
        <v>1.1000000000000001</v>
      </c>
      <c r="AQ401" s="63">
        <v>0.5</v>
      </c>
      <c r="AR401" s="62">
        <v>2</v>
      </c>
      <c r="AS401" s="64">
        <v>0.03</v>
      </c>
      <c r="AT401" s="29">
        <v>0.1</v>
      </c>
      <c r="AU401" s="64">
        <v>0.02</v>
      </c>
      <c r="AV401" s="30">
        <v>1.3</v>
      </c>
    </row>
    <row r="402" spans="1:70" ht="15" customHeight="1" x14ac:dyDescent="0.3">
      <c r="A402" s="318"/>
      <c r="B402" s="334" t="s">
        <v>46</v>
      </c>
      <c r="C402" s="328"/>
      <c r="D402" s="406">
        <f t="shared" si="300"/>
        <v>7.333333333333333</v>
      </c>
      <c r="E402" s="406">
        <f t="shared" si="301"/>
        <v>7.333333333333333</v>
      </c>
      <c r="F402" s="409">
        <f>$C$396*AE$402/$AD$405</f>
        <v>0</v>
      </c>
      <c r="G402" s="409">
        <f t="shared" ref="G402:W402" si="306">$C$396*AF$402/$AD$405</f>
        <v>6.416666666666667</v>
      </c>
      <c r="H402" s="409">
        <f t="shared" si="306"/>
        <v>0</v>
      </c>
      <c r="I402" s="409">
        <f t="shared" si="306"/>
        <v>58.3</v>
      </c>
      <c r="J402" s="336">
        <f t="shared" si="306"/>
        <v>0</v>
      </c>
      <c r="K402" s="336">
        <f t="shared" si="306"/>
        <v>0</v>
      </c>
      <c r="L402" s="336">
        <f t="shared" si="306"/>
        <v>0</v>
      </c>
      <c r="M402" s="336">
        <f t="shared" si="306"/>
        <v>0</v>
      </c>
      <c r="N402" s="336">
        <f t="shared" si="306"/>
        <v>0</v>
      </c>
      <c r="O402" s="336">
        <f t="shared" si="306"/>
        <v>0</v>
      </c>
      <c r="P402" s="336">
        <f t="shared" si="306"/>
        <v>0</v>
      </c>
      <c r="Q402" s="336">
        <f t="shared" si="306"/>
        <v>0</v>
      </c>
      <c r="R402" s="336">
        <f t="shared" si="306"/>
        <v>0</v>
      </c>
      <c r="S402" s="336">
        <f t="shared" si="306"/>
        <v>0.18333333333333332</v>
      </c>
      <c r="T402" s="336">
        <f t="shared" si="306"/>
        <v>0</v>
      </c>
      <c r="U402" s="336">
        <f t="shared" si="306"/>
        <v>0</v>
      </c>
      <c r="V402" s="336">
        <f t="shared" si="306"/>
        <v>0</v>
      </c>
      <c r="W402" s="336">
        <f t="shared" si="306"/>
        <v>0</v>
      </c>
      <c r="X402" s="392"/>
      <c r="Y402" s="392"/>
      <c r="AB402" s="86" t="s">
        <v>46</v>
      </c>
      <c r="AC402" s="57">
        <v>4</v>
      </c>
      <c r="AD402" s="57">
        <v>4</v>
      </c>
      <c r="AE402" s="57">
        <v>0</v>
      </c>
      <c r="AF402" s="56">
        <v>3.5</v>
      </c>
      <c r="AG402" s="57">
        <v>0</v>
      </c>
      <c r="AH402" s="56">
        <v>31.8</v>
      </c>
      <c r="AI402" s="62">
        <v>0</v>
      </c>
      <c r="AJ402" s="62">
        <v>0</v>
      </c>
      <c r="AK402" s="28">
        <v>0</v>
      </c>
      <c r="AL402" s="62">
        <v>0</v>
      </c>
      <c r="AM402" s="62">
        <v>0</v>
      </c>
      <c r="AN402" s="62">
        <v>0</v>
      </c>
      <c r="AO402" s="62">
        <v>0</v>
      </c>
      <c r="AP402" s="62">
        <v>0</v>
      </c>
      <c r="AQ402" s="62">
        <v>0</v>
      </c>
      <c r="AR402" s="63">
        <v>0.1</v>
      </c>
      <c r="AS402" s="62">
        <v>0</v>
      </c>
      <c r="AT402" s="31">
        <v>0</v>
      </c>
      <c r="AU402" s="62">
        <v>0</v>
      </c>
      <c r="AV402" s="28">
        <v>0</v>
      </c>
    </row>
    <row r="403" spans="1:70" ht="15" customHeight="1" x14ac:dyDescent="0.3">
      <c r="A403" s="318"/>
      <c r="B403" s="334" t="s">
        <v>38</v>
      </c>
      <c r="C403" s="328"/>
      <c r="D403" s="406">
        <f t="shared" si="300"/>
        <v>3.6666666666666665</v>
      </c>
      <c r="E403" s="406">
        <f t="shared" si="301"/>
        <v>3.6666666666666665</v>
      </c>
      <c r="F403" s="409">
        <f>$C$396*AE$403/$AD$405</f>
        <v>0</v>
      </c>
      <c r="G403" s="409">
        <f t="shared" ref="G403:W403" si="307">$C$396*AF$403/$AD$405</f>
        <v>0</v>
      </c>
      <c r="H403" s="409">
        <f t="shared" si="307"/>
        <v>0</v>
      </c>
      <c r="I403" s="409">
        <f t="shared" si="307"/>
        <v>0</v>
      </c>
      <c r="J403" s="336">
        <f t="shared" si="307"/>
        <v>0</v>
      </c>
      <c r="K403" s="336">
        <f t="shared" si="307"/>
        <v>0</v>
      </c>
      <c r="L403" s="336">
        <f t="shared" si="307"/>
        <v>0</v>
      </c>
      <c r="M403" s="336">
        <f t="shared" si="307"/>
        <v>0</v>
      </c>
      <c r="N403" s="336">
        <f t="shared" si="307"/>
        <v>0</v>
      </c>
      <c r="O403" s="336">
        <f t="shared" si="307"/>
        <v>258.5</v>
      </c>
      <c r="P403" s="336">
        <f t="shared" si="307"/>
        <v>7.3333333333333334E-2</v>
      </c>
      <c r="Q403" s="336">
        <f t="shared" si="307"/>
        <v>2.9333333333333331</v>
      </c>
      <c r="R403" s="336">
        <f t="shared" si="307"/>
        <v>0.18333333333333332</v>
      </c>
      <c r="S403" s="336">
        <f t="shared" si="307"/>
        <v>0.55000000000000004</v>
      </c>
      <c r="T403" s="336">
        <f t="shared" si="307"/>
        <v>1.8333333333333333E-2</v>
      </c>
      <c r="U403" s="336">
        <f t="shared" si="307"/>
        <v>34.833333333333336</v>
      </c>
      <c r="V403" s="336">
        <f t="shared" si="307"/>
        <v>0</v>
      </c>
      <c r="W403" s="336">
        <f t="shared" si="307"/>
        <v>0</v>
      </c>
      <c r="X403" s="392"/>
      <c r="Y403" s="392"/>
      <c r="AB403" s="86" t="s">
        <v>38</v>
      </c>
      <c r="AC403" s="299">
        <v>2</v>
      </c>
      <c r="AD403" s="299">
        <v>2</v>
      </c>
      <c r="AE403" s="57">
        <v>0</v>
      </c>
      <c r="AF403" s="57">
        <v>0</v>
      </c>
      <c r="AG403" s="57">
        <v>0</v>
      </c>
      <c r="AH403" s="57">
        <v>0</v>
      </c>
      <c r="AI403" s="62">
        <v>0</v>
      </c>
      <c r="AJ403" s="62">
        <v>0</v>
      </c>
      <c r="AK403" s="28">
        <v>0</v>
      </c>
      <c r="AL403" s="62">
        <v>0</v>
      </c>
      <c r="AM403" s="62">
        <v>0</v>
      </c>
      <c r="AN403" s="62">
        <v>141</v>
      </c>
      <c r="AO403" s="64">
        <v>0.04</v>
      </c>
      <c r="AP403" s="63">
        <v>1.6</v>
      </c>
      <c r="AQ403" s="63">
        <v>0.1</v>
      </c>
      <c r="AR403" s="63">
        <v>0.3</v>
      </c>
      <c r="AS403" s="64">
        <v>0.01</v>
      </c>
      <c r="AT403" s="42">
        <v>19</v>
      </c>
      <c r="AU403" s="62">
        <v>0</v>
      </c>
      <c r="AV403" s="28">
        <v>0</v>
      </c>
    </row>
    <row r="404" spans="1:70" x14ac:dyDescent="0.3">
      <c r="A404" s="318"/>
      <c r="B404" s="334" t="s">
        <v>39</v>
      </c>
      <c r="C404" s="328"/>
      <c r="D404" s="406">
        <f t="shared" si="300"/>
        <v>199.46666666666667</v>
      </c>
      <c r="E404" s="406">
        <f t="shared" si="301"/>
        <v>199.46666666666667</v>
      </c>
      <c r="F404" s="409">
        <f t="shared" ref="F404:W404" si="308">$C$396*AE$3503/$AD$405</f>
        <v>0</v>
      </c>
      <c r="G404" s="409">
        <f t="shared" si="308"/>
        <v>0</v>
      </c>
      <c r="H404" s="409">
        <f t="shared" si="308"/>
        <v>0</v>
      </c>
      <c r="I404" s="409">
        <f t="shared" si="308"/>
        <v>0</v>
      </c>
      <c r="J404" s="336">
        <f t="shared" si="308"/>
        <v>0</v>
      </c>
      <c r="K404" s="336">
        <f t="shared" si="308"/>
        <v>0</v>
      </c>
      <c r="L404" s="336">
        <f t="shared" si="308"/>
        <v>0</v>
      </c>
      <c r="M404" s="336">
        <f t="shared" si="308"/>
        <v>0</v>
      </c>
      <c r="N404" s="336">
        <f t="shared" si="308"/>
        <v>0</v>
      </c>
      <c r="O404" s="336">
        <f t="shared" si="308"/>
        <v>0</v>
      </c>
      <c r="P404" s="336">
        <f t="shared" si="308"/>
        <v>0</v>
      </c>
      <c r="Q404" s="336">
        <f t="shared" si="308"/>
        <v>0</v>
      </c>
      <c r="R404" s="336">
        <f t="shared" si="308"/>
        <v>0</v>
      </c>
      <c r="S404" s="336">
        <f t="shared" si="308"/>
        <v>0</v>
      </c>
      <c r="T404" s="336">
        <f t="shared" si="308"/>
        <v>0</v>
      </c>
      <c r="U404" s="336">
        <f t="shared" si="308"/>
        <v>0</v>
      </c>
      <c r="V404" s="336">
        <f t="shared" si="308"/>
        <v>0</v>
      </c>
      <c r="W404" s="336">
        <f t="shared" si="308"/>
        <v>0</v>
      </c>
      <c r="X404" s="392"/>
      <c r="Y404" s="392"/>
      <c r="AB404" s="86" t="s">
        <v>39</v>
      </c>
      <c r="AC404" s="56">
        <v>108.8</v>
      </c>
      <c r="AD404" s="56">
        <v>108.8</v>
      </c>
      <c r="AE404" s="57">
        <v>0</v>
      </c>
      <c r="AF404" s="57">
        <v>0</v>
      </c>
      <c r="AG404" s="57">
        <v>0</v>
      </c>
      <c r="AH404" s="57">
        <v>0</v>
      </c>
      <c r="AI404" s="62">
        <v>0</v>
      </c>
      <c r="AJ404" s="62">
        <v>0</v>
      </c>
      <c r="AK404" s="28">
        <v>0</v>
      </c>
      <c r="AL404" s="62">
        <v>0</v>
      </c>
      <c r="AM404" s="62">
        <v>0</v>
      </c>
      <c r="AN404" s="62">
        <v>0</v>
      </c>
      <c r="AO404" s="62">
        <v>0</v>
      </c>
      <c r="AP404" s="62">
        <v>0</v>
      </c>
      <c r="AQ404" s="62">
        <v>0</v>
      </c>
      <c r="AR404" s="62">
        <v>0</v>
      </c>
      <c r="AS404" s="62">
        <v>0</v>
      </c>
      <c r="AT404" s="31">
        <v>0</v>
      </c>
      <c r="AU404" s="62">
        <v>0</v>
      </c>
      <c r="AV404" s="28">
        <v>0</v>
      </c>
    </row>
    <row r="405" spans="1:70" x14ac:dyDescent="0.3">
      <c r="A405" s="318"/>
      <c r="B405" s="69" t="s">
        <v>40</v>
      </c>
      <c r="C405" s="328"/>
      <c r="D405" s="406"/>
      <c r="E405" s="406"/>
      <c r="F405" s="409">
        <f>SUM(F397:F404)</f>
        <v>30.06666666666667</v>
      </c>
      <c r="G405" s="409">
        <f t="shared" ref="G405:W405" si="309">SUM(G397:G404)</f>
        <v>8.8000000000000007</v>
      </c>
      <c r="H405" s="409">
        <f t="shared" si="309"/>
        <v>36.483333333333327</v>
      </c>
      <c r="I405" s="409">
        <f t="shared" si="309"/>
        <v>346.13333333333338</v>
      </c>
      <c r="J405" s="337">
        <f t="shared" si="309"/>
        <v>9.1666666666666674E-2</v>
      </c>
      <c r="K405" s="337">
        <f t="shared" si="309"/>
        <v>9.1666666666666674E-2</v>
      </c>
      <c r="L405" s="337">
        <f t="shared" si="309"/>
        <v>161.62666666666667</v>
      </c>
      <c r="M405" s="337">
        <f t="shared" si="309"/>
        <v>0</v>
      </c>
      <c r="N405" s="337">
        <f t="shared" si="309"/>
        <v>2.6033333333333335</v>
      </c>
      <c r="O405" s="337">
        <f t="shared" si="309"/>
        <v>319.18333333333334</v>
      </c>
      <c r="P405" s="337">
        <f t="shared" si="309"/>
        <v>421.44666666666666</v>
      </c>
      <c r="Q405" s="337">
        <f t="shared" si="309"/>
        <v>21.45</v>
      </c>
      <c r="R405" s="337">
        <f t="shared" si="309"/>
        <v>119.71666666666667</v>
      </c>
      <c r="S405" s="337">
        <f t="shared" si="309"/>
        <v>255.56666666666666</v>
      </c>
      <c r="T405" s="337">
        <f t="shared" si="309"/>
        <v>2.2183333333333333</v>
      </c>
      <c r="U405" s="337">
        <f t="shared" si="309"/>
        <v>43.266666666666666</v>
      </c>
      <c r="V405" s="337">
        <f t="shared" si="309"/>
        <v>30.213333333333331</v>
      </c>
      <c r="W405" s="337">
        <f t="shared" si="309"/>
        <v>186.6333333333333</v>
      </c>
      <c r="X405" s="392"/>
      <c r="Y405" s="392"/>
      <c r="AB405" s="87" t="s">
        <v>40</v>
      </c>
      <c r="AC405" s="60"/>
      <c r="AD405" s="61">
        <v>120</v>
      </c>
      <c r="AE405" s="61">
        <v>16.399999999999999</v>
      </c>
      <c r="AF405" s="61">
        <v>4.8</v>
      </c>
      <c r="AG405" s="61">
        <v>19.899999999999999</v>
      </c>
      <c r="AH405" s="212">
        <v>188.8</v>
      </c>
      <c r="AI405" s="65">
        <v>0.05</v>
      </c>
      <c r="AJ405" s="65">
        <v>0.05</v>
      </c>
      <c r="AK405" s="47">
        <v>88.2</v>
      </c>
      <c r="AL405" s="66">
        <v>0</v>
      </c>
      <c r="AM405" s="65">
        <v>1.42</v>
      </c>
      <c r="AN405" s="66">
        <v>175</v>
      </c>
      <c r="AO405" s="66">
        <v>230</v>
      </c>
      <c r="AP405" s="66">
        <v>12</v>
      </c>
      <c r="AQ405" s="66">
        <v>65</v>
      </c>
      <c r="AR405" s="66">
        <v>140</v>
      </c>
      <c r="AS405" s="65">
        <v>1.21</v>
      </c>
      <c r="AT405" s="33">
        <v>24</v>
      </c>
      <c r="AU405" s="83">
        <v>16.5</v>
      </c>
      <c r="AV405" s="32">
        <v>102</v>
      </c>
    </row>
    <row r="406" spans="1:70" x14ac:dyDescent="0.3">
      <c r="A406" s="318" t="s">
        <v>241</v>
      </c>
      <c r="B406" s="199"/>
      <c r="C406" s="328">
        <v>60</v>
      </c>
      <c r="D406" s="406"/>
      <c r="E406" s="406"/>
      <c r="F406" s="406"/>
      <c r="G406" s="406"/>
      <c r="H406" s="406"/>
      <c r="I406" s="406"/>
      <c r="J406" s="199"/>
      <c r="K406" s="199"/>
      <c r="L406" s="199"/>
      <c r="M406" s="199"/>
      <c r="N406" s="199"/>
      <c r="O406" s="199"/>
      <c r="P406" s="199"/>
      <c r="Q406" s="199"/>
      <c r="R406" s="199"/>
      <c r="S406" s="199"/>
      <c r="T406" s="199"/>
      <c r="U406" s="199"/>
      <c r="V406" s="199"/>
      <c r="W406" s="199"/>
      <c r="X406" s="392" t="s">
        <v>242</v>
      </c>
      <c r="Y406" s="392">
        <v>41</v>
      </c>
      <c r="AA406" t="s">
        <v>241</v>
      </c>
      <c r="AW406" t="s">
        <v>242</v>
      </c>
    </row>
    <row r="407" spans="1:70" x14ac:dyDescent="0.3">
      <c r="A407" s="318"/>
      <c r="B407" s="176" t="s">
        <v>243</v>
      </c>
      <c r="C407" s="328"/>
      <c r="D407" s="406">
        <f>C$406*AC407/AD$410</f>
        <v>67.8</v>
      </c>
      <c r="E407" s="406">
        <f>C$406*AD407/AD$410</f>
        <v>60</v>
      </c>
      <c r="F407" s="409">
        <f>$C$406*AE$407/$AD$410</f>
        <v>0.6</v>
      </c>
      <c r="G407" s="409">
        <f t="shared" ref="G407:W407" si="310">$C$406*AF$407/$AD$410</f>
        <v>0.2</v>
      </c>
      <c r="H407" s="409">
        <f t="shared" si="310"/>
        <v>2.2000000000000002</v>
      </c>
      <c r="I407" s="409">
        <f t="shared" si="310"/>
        <v>12.8</v>
      </c>
      <c r="J407" s="336">
        <f t="shared" si="310"/>
        <v>0.04</v>
      </c>
      <c r="K407" s="336">
        <f t="shared" si="310"/>
        <v>0.02</v>
      </c>
      <c r="L407" s="336">
        <f t="shared" si="310"/>
        <v>79.8</v>
      </c>
      <c r="M407" s="336">
        <f t="shared" si="310"/>
        <v>0</v>
      </c>
      <c r="N407" s="336">
        <f t="shared" si="310"/>
        <v>15</v>
      </c>
      <c r="O407" s="336">
        <f t="shared" si="310"/>
        <v>1.8</v>
      </c>
      <c r="P407" s="336">
        <f t="shared" si="310"/>
        <v>174</v>
      </c>
      <c r="Q407" s="336">
        <f t="shared" si="310"/>
        <v>8.4</v>
      </c>
      <c r="R407" s="336">
        <f t="shared" si="310"/>
        <v>12</v>
      </c>
      <c r="S407" s="336">
        <f t="shared" si="310"/>
        <v>15.6</v>
      </c>
      <c r="T407" s="336">
        <f t="shared" si="310"/>
        <v>0.54000000000000015</v>
      </c>
      <c r="U407" s="336">
        <f t="shared" si="310"/>
        <v>1.2</v>
      </c>
      <c r="V407" s="336">
        <f t="shared" si="310"/>
        <v>0.23999999999999996</v>
      </c>
      <c r="W407" s="336">
        <f t="shared" si="310"/>
        <v>12</v>
      </c>
      <c r="X407" s="392"/>
      <c r="Y407" s="392"/>
      <c r="AB407" s="233" t="s">
        <v>243</v>
      </c>
      <c r="AC407" s="56">
        <v>33.9</v>
      </c>
      <c r="AD407" s="57">
        <v>30</v>
      </c>
      <c r="AE407" s="56">
        <v>0.3</v>
      </c>
      <c r="AF407" s="56">
        <v>0.1</v>
      </c>
      <c r="AG407" s="56">
        <v>1.1000000000000001</v>
      </c>
      <c r="AH407" s="56">
        <v>6.4</v>
      </c>
      <c r="AI407" s="71">
        <v>0.02</v>
      </c>
      <c r="AJ407" s="71">
        <v>0.01</v>
      </c>
      <c r="AK407" s="20">
        <v>39.9</v>
      </c>
      <c r="AL407" s="57">
        <v>0</v>
      </c>
      <c r="AM407" s="56">
        <v>7.5</v>
      </c>
      <c r="AN407" s="56">
        <v>0.9</v>
      </c>
      <c r="AO407" s="57">
        <v>87</v>
      </c>
      <c r="AP407" s="56">
        <v>4.2</v>
      </c>
      <c r="AQ407" s="57">
        <v>6</v>
      </c>
      <c r="AR407" s="56">
        <v>7.8</v>
      </c>
      <c r="AS407" s="71">
        <v>0.27</v>
      </c>
      <c r="AT407" s="20">
        <v>0.6</v>
      </c>
      <c r="AU407" s="71">
        <v>0.12</v>
      </c>
      <c r="AV407" s="19">
        <v>6</v>
      </c>
      <c r="AY407" s="100"/>
      <c r="AZ407" s="135"/>
      <c r="BA407" s="100"/>
      <c r="BB407" s="100"/>
      <c r="BC407" s="100"/>
      <c r="BD407" s="100"/>
      <c r="BE407" s="136"/>
      <c r="BF407" s="136"/>
      <c r="BG407" s="137"/>
      <c r="BH407" s="135"/>
      <c r="BI407" s="100"/>
      <c r="BJ407" s="100"/>
      <c r="BK407" s="135"/>
      <c r="BL407" s="100"/>
      <c r="BM407" s="135"/>
      <c r="BN407" s="100"/>
      <c r="BO407" s="136"/>
      <c r="BP407" s="137"/>
      <c r="BQ407" s="136"/>
      <c r="BR407" s="138"/>
    </row>
    <row r="408" spans="1:70" ht="15" customHeight="1" x14ac:dyDescent="0.3">
      <c r="A408" s="318"/>
      <c r="B408" s="334"/>
      <c r="C408" s="328"/>
      <c r="D408" s="406">
        <f t="shared" ref="D408:D409" si="311">C$406*AC408/AD$410</f>
        <v>0</v>
      </c>
      <c r="E408" s="406">
        <f t="shared" ref="E408:E409" si="312">C$406*AD408/AD$410</f>
        <v>0</v>
      </c>
      <c r="F408" s="409">
        <f>$C$406*AE$408/$AD$410</f>
        <v>0</v>
      </c>
      <c r="G408" s="409">
        <f t="shared" ref="G408:W408" si="313">$C$406*AF$408/$AD$410</f>
        <v>0</v>
      </c>
      <c r="H408" s="409">
        <f t="shared" si="313"/>
        <v>0</v>
      </c>
      <c r="I408" s="409">
        <f t="shared" si="313"/>
        <v>0</v>
      </c>
      <c r="J408" s="336">
        <f t="shared" si="313"/>
        <v>0</v>
      </c>
      <c r="K408" s="336">
        <f t="shared" si="313"/>
        <v>0</v>
      </c>
      <c r="L408" s="336">
        <f t="shared" si="313"/>
        <v>0</v>
      </c>
      <c r="M408" s="336">
        <f t="shared" si="313"/>
        <v>0</v>
      </c>
      <c r="N408" s="336">
        <f t="shared" si="313"/>
        <v>0</v>
      </c>
      <c r="O408" s="336">
        <f t="shared" si="313"/>
        <v>0</v>
      </c>
      <c r="P408" s="336">
        <f t="shared" si="313"/>
        <v>0</v>
      </c>
      <c r="Q408" s="336">
        <f t="shared" si="313"/>
        <v>0</v>
      </c>
      <c r="R408" s="336">
        <f t="shared" si="313"/>
        <v>0</v>
      </c>
      <c r="S408" s="336">
        <f t="shared" si="313"/>
        <v>0</v>
      </c>
      <c r="T408" s="336">
        <f t="shared" si="313"/>
        <v>0</v>
      </c>
      <c r="U408" s="336">
        <f t="shared" si="313"/>
        <v>0</v>
      </c>
      <c r="V408" s="336">
        <f t="shared" si="313"/>
        <v>0</v>
      </c>
      <c r="W408" s="336">
        <f t="shared" si="313"/>
        <v>0</v>
      </c>
      <c r="X408" s="392"/>
      <c r="Y408" s="392"/>
      <c r="AB408" s="86"/>
      <c r="AC408" s="56"/>
      <c r="AD408" s="56"/>
      <c r="AE408" s="57"/>
      <c r="AF408" s="56"/>
      <c r="AG408" s="57"/>
      <c r="AH408" s="56"/>
      <c r="AI408" s="57"/>
      <c r="AJ408" s="57"/>
      <c r="AK408" s="19"/>
      <c r="AL408" s="57"/>
      <c r="AM408" s="57"/>
      <c r="AN408" s="57"/>
      <c r="AO408" s="57"/>
      <c r="AP408" s="57"/>
      <c r="AQ408" s="57"/>
      <c r="AR408" s="57"/>
      <c r="AS408" s="57"/>
      <c r="AT408" s="19"/>
      <c r="AU408" s="57"/>
      <c r="AV408" s="19"/>
    </row>
    <row r="409" spans="1:70" ht="15" customHeight="1" x14ac:dyDescent="0.3">
      <c r="A409" s="318"/>
      <c r="B409" s="334"/>
      <c r="C409" s="328"/>
      <c r="D409" s="406">
        <f t="shared" si="311"/>
        <v>0</v>
      </c>
      <c r="E409" s="406">
        <f t="shared" si="312"/>
        <v>0</v>
      </c>
      <c r="F409" s="409">
        <f>$C$406*AE$409/$AD$410</f>
        <v>0</v>
      </c>
      <c r="G409" s="409">
        <f t="shared" ref="G409:W409" si="314">$C$406*AF$409/$AD$410</f>
        <v>0</v>
      </c>
      <c r="H409" s="409">
        <f t="shared" si="314"/>
        <v>0</v>
      </c>
      <c r="I409" s="409">
        <f t="shared" si="314"/>
        <v>0</v>
      </c>
      <c r="J409" s="336">
        <f t="shared" si="314"/>
        <v>0</v>
      </c>
      <c r="K409" s="336">
        <f t="shared" si="314"/>
        <v>0</v>
      </c>
      <c r="L409" s="336">
        <f t="shared" si="314"/>
        <v>0</v>
      </c>
      <c r="M409" s="336">
        <f t="shared" si="314"/>
        <v>0</v>
      </c>
      <c r="N409" s="336">
        <f t="shared" si="314"/>
        <v>0</v>
      </c>
      <c r="O409" s="336">
        <f t="shared" si="314"/>
        <v>0</v>
      </c>
      <c r="P409" s="336">
        <f t="shared" si="314"/>
        <v>0</v>
      </c>
      <c r="Q409" s="336">
        <f t="shared" si="314"/>
        <v>0</v>
      </c>
      <c r="R409" s="336">
        <f t="shared" si="314"/>
        <v>0</v>
      </c>
      <c r="S409" s="336">
        <f t="shared" si="314"/>
        <v>0</v>
      </c>
      <c r="T409" s="336">
        <f t="shared" si="314"/>
        <v>0</v>
      </c>
      <c r="U409" s="336">
        <f t="shared" si="314"/>
        <v>0</v>
      </c>
      <c r="V409" s="336">
        <f t="shared" si="314"/>
        <v>0</v>
      </c>
      <c r="W409" s="336">
        <f t="shared" si="314"/>
        <v>0</v>
      </c>
      <c r="X409" s="392"/>
      <c r="Y409" s="392"/>
      <c r="AB409" s="86"/>
      <c r="AC409" s="56"/>
      <c r="AD409" s="56"/>
      <c r="AE409" s="57"/>
      <c r="AF409" s="57"/>
      <c r="AG409" s="57"/>
      <c r="AH409" s="57"/>
      <c r="AI409" s="57"/>
      <c r="AJ409" s="57"/>
      <c r="AK409" s="19"/>
      <c r="AL409" s="57"/>
      <c r="AM409" s="57"/>
      <c r="AN409" s="57"/>
      <c r="AO409" s="57"/>
      <c r="AP409" s="56"/>
      <c r="AQ409" s="57"/>
      <c r="AR409" s="56"/>
      <c r="AS409" s="57"/>
      <c r="AT409" s="19"/>
      <c r="AU409" s="57"/>
      <c r="AV409" s="19"/>
    </row>
    <row r="410" spans="1:70" x14ac:dyDescent="0.3">
      <c r="A410" s="318"/>
      <c r="B410" s="69" t="s">
        <v>40</v>
      </c>
      <c r="C410" s="328"/>
      <c r="D410" s="406"/>
      <c r="E410" s="406"/>
      <c r="F410" s="409">
        <f>SUM(F407:F409)</f>
        <v>0.6</v>
      </c>
      <c r="G410" s="409">
        <f t="shared" ref="G410:W410" si="315">SUM(G407:G409)</f>
        <v>0.2</v>
      </c>
      <c r="H410" s="409">
        <f t="shared" si="315"/>
        <v>2.2000000000000002</v>
      </c>
      <c r="I410" s="409">
        <f t="shared" si="315"/>
        <v>12.8</v>
      </c>
      <c r="J410" s="337">
        <f t="shared" si="315"/>
        <v>0.04</v>
      </c>
      <c r="K410" s="337">
        <f t="shared" si="315"/>
        <v>0.02</v>
      </c>
      <c r="L410" s="337">
        <f t="shared" si="315"/>
        <v>79.8</v>
      </c>
      <c r="M410" s="337">
        <f t="shared" si="315"/>
        <v>0</v>
      </c>
      <c r="N410" s="337">
        <f t="shared" si="315"/>
        <v>15</v>
      </c>
      <c r="O410" s="337">
        <f t="shared" si="315"/>
        <v>1.8</v>
      </c>
      <c r="P410" s="337">
        <f t="shared" si="315"/>
        <v>174</v>
      </c>
      <c r="Q410" s="337">
        <f t="shared" si="315"/>
        <v>8.4</v>
      </c>
      <c r="R410" s="337">
        <f t="shared" si="315"/>
        <v>12</v>
      </c>
      <c r="S410" s="337">
        <f t="shared" si="315"/>
        <v>15.6</v>
      </c>
      <c r="T410" s="337">
        <f t="shared" si="315"/>
        <v>0.54000000000000015</v>
      </c>
      <c r="U410" s="337">
        <f t="shared" si="315"/>
        <v>1.2</v>
      </c>
      <c r="V410" s="337">
        <f t="shared" si="315"/>
        <v>0.23999999999999996</v>
      </c>
      <c r="W410" s="337">
        <f t="shared" si="315"/>
        <v>12</v>
      </c>
      <c r="X410" s="392"/>
      <c r="Y410" s="392"/>
      <c r="AB410" s="87" t="s">
        <v>40</v>
      </c>
      <c r="AC410" s="59"/>
      <c r="AD410" s="60">
        <v>30</v>
      </c>
      <c r="AE410" s="61">
        <v>0.4</v>
      </c>
      <c r="AF410" s="61">
        <v>1.3</v>
      </c>
      <c r="AG410" s="61">
        <v>2.2999999999999998</v>
      </c>
      <c r="AH410" s="61">
        <v>22.9</v>
      </c>
      <c r="AI410" s="60">
        <v>0</v>
      </c>
      <c r="AJ410" s="88">
        <v>0.01</v>
      </c>
      <c r="AK410" s="34">
        <v>0.34</v>
      </c>
      <c r="AL410" s="60">
        <v>0</v>
      </c>
      <c r="AM410" s="88">
        <v>1.1399999999999999</v>
      </c>
      <c r="AN410" s="60">
        <v>39</v>
      </c>
      <c r="AO410" s="60">
        <v>68</v>
      </c>
      <c r="AP410" s="61">
        <v>9.6</v>
      </c>
      <c r="AQ410" s="61">
        <v>5.5</v>
      </c>
      <c r="AR410" s="60">
        <v>11</v>
      </c>
      <c r="AS410" s="88">
        <v>0.35</v>
      </c>
      <c r="AT410" s="23">
        <v>6</v>
      </c>
      <c r="AU410" s="88">
        <v>0.18</v>
      </c>
      <c r="AV410" s="22">
        <v>5.7</v>
      </c>
    </row>
    <row r="411" spans="1:70" x14ac:dyDescent="0.3">
      <c r="A411" s="318" t="s">
        <v>193</v>
      </c>
      <c r="B411" s="199"/>
      <c r="C411" s="328">
        <v>180</v>
      </c>
      <c r="D411" s="406"/>
      <c r="E411" s="406"/>
      <c r="F411" s="406"/>
      <c r="G411" s="406"/>
      <c r="H411" s="406"/>
      <c r="I411" s="406"/>
      <c r="J411" s="199"/>
      <c r="K411" s="199"/>
      <c r="L411" s="199"/>
      <c r="M411" s="199"/>
      <c r="N411" s="199"/>
      <c r="O411" s="199"/>
      <c r="P411" s="199"/>
      <c r="Q411" s="199"/>
      <c r="R411" s="199"/>
      <c r="S411" s="199"/>
      <c r="T411" s="199"/>
      <c r="U411" s="199"/>
      <c r="V411" s="199"/>
      <c r="W411" s="199"/>
      <c r="X411" s="392" t="s">
        <v>194</v>
      </c>
      <c r="Y411" s="392">
        <v>42</v>
      </c>
      <c r="AA411" t="s">
        <v>193</v>
      </c>
      <c r="AW411" t="s">
        <v>194</v>
      </c>
    </row>
    <row r="412" spans="1:70" ht="15" customHeight="1" x14ac:dyDescent="0.3">
      <c r="A412" s="318"/>
      <c r="B412" s="334" t="s">
        <v>36</v>
      </c>
      <c r="C412" s="328"/>
      <c r="D412" s="406">
        <f>C$411*AC412/AD$416</f>
        <v>10.8</v>
      </c>
      <c r="E412" s="406">
        <f>C$411*AD412/AD$416</f>
        <v>10.8</v>
      </c>
      <c r="F412" s="409">
        <f>$C$411*AE$412/$AD$416</f>
        <v>0</v>
      </c>
      <c r="G412" s="409">
        <f t="shared" ref="G412:W412" si="316">$C$411*AF$412/$AD$416</f>
        <v>0</v>
      </c>
      <c r="H412" s="409">
        <f t="shared" si="316"/>
        <v>5.76</v>
      </c>
      <c r="I412" s="409">
        <f t="shared" si="316"/>
        <v>22.92</v>
      </c>
      <c r="J412" s="336">
        <f t="shared" si="316"/>
        <v>0</v>
      </c>
      <c r="K412" s="336">
        <f t="shared" si="316"/>
        <v>0</v>
      </c>
      <c r="L412" s="336">
        <f t="shared" si="316"/>
        <v>0</v>
      </c>
      <c r="M412" s="336">
        <f t="shared" si="316"/>
        <v>0</v>
      </c>
      <c r="N412" s="336">
        <f t="shared" si="316"/>
        <v>0</v>
      </c>
      <c r="O412" s="336">
        <f t="shared" si="316"/>
        <v>0</v>
      </c>
      <c r="P412" s="336">
        <f t="shared" si="316"/>
        <v>0.15600000000000003</v>
      </c>
      <c r="Q412" s="336">
        <f t="shared" si="316"/>
        <v>0.12</v>
      </c>
      <c r="R412" s="336">
        <f t="shared" si="316"/>
        <v>0</v>
      </c>
      <c r="S412" s="336">
        <f t="shared" si="316"/>
        <v>0</v>
      </c>
      <c r="T412" s="336">
        <f t="shared" si="316"/>
        <v>1.2E-2</v>
      </c>
      <c r="U412" s="336">
        <f t="shared" si="316"/>
        <v>0</v>
      </c>
      <c r="V412" s="336">
        <f t="shared" si="316"/>
        <v>0</v>
      </c>
      <c r="W412" s="336">
        <f t="shared" si="316"/>
        <v>0</v>
      </c>
      <c r="X412" s="392"/>
      <c r="Y412" s="392"/>
      <c r="AB412" s="86" t="s">
        <v>36</v>
      </c>
      <c r="AC412" s="299">
        <v>9</v>
      </c>
      <c r="AD412" s="299">
        <v>9</v>
      </c>
      <c r="AE412" s="57">
        <v>0</v>
      </c>
      <c r="AF412" s="57">
        <v>0</v>
      </c>
      <c r="AG412" s="56">
        <v>4.8</v>
      </c>
      <c r="AH412" s="56">
        <v>19.100000000000001</v>
      </c>
      <c r="AI412" s="62">
        <v>0</v>
      </c>
      <c r="AJ412" s="62">
        <v>0</v>
      </c>
      <c r="AK412" s="28">
        <v>0</v>
      </c>
      <c r="AL412" s="62">
        <v>0</v>
      </c>
      <c r="AM412" s="62">
        <v>0</v>
      </c>
      <c r="AN412" s="62">
        <v>0</v>
      </c>
      <c r="AO412" s="64">
        <v>0.13</v>
      </c>
      <c r="AP412" s="63">
        <v>0.1</v>
      </c>
      <c r="AQ412" s="62">
        <v>0</v>
      </c>
      <c r="AR412" s="62">
        <v>0</v>
      </c>
      <c r="AS412" s="64">
        <v>0.01</v>
      </c>
      <c r="AT412" s="28">
        <v>0</v>
      </c>
      <c r="AU412" s="62">
        <v>0</v>
      </c>
      <c r="AV412" s="28">
        <v>0</v>
      </c>
    </row>
    <row r="413" spans="1:70" x14ac:dyDescent="0.3">
      <c r="A413" s="318"/>
      <c r="B413" s="334" t="s">
        <v>83</v>
      </c>
      <c r="C413" s="328"/>
      <c r="D413" s="406">
        <f t="shared" ref="D413:D415" si="317">C$411*AC413/AD$416</f>
        <v>6.7199999999999989</v>
      </c>
      <c r="E413" s="406">
        <f t="shared" ref="E413:E415" si="318">C$411*AD413/AD$416</f>
        <v>6.24</v>
      </c>
      <c r="F413" s="409">
        <f>$C$411*AE$413/$AD$416</f>
        <v>0</v>
      </c>
      <c r="G413" s="409">
        <f t="shared" ref="G413:W413" si="319">$C$411*AF$413/$AD$416</f>
        <v>0</v>
      </c>
      <c r="H413" s="409">
        <f t="shared" si="319"/>
        <v>0.12</v>
      </c>
      <c r="I413" s="409">
        <f t="shared" si="319"/>
        <v>0.96</v>
      </c>
      <c r="J413" s="336">
        <f t="shared" si="319"/>
        <v>0</v>
      </c>
      <c r="K413" s="336">
        <f t="shared" si="319"/>
        <v>0</v>
      </c>
      <c r="L413" s="336">
        <f t="shared" si="319"/>
        <v>7.1999999999999995E-2</v>
      </c>
      <c r="M413" s="336">
        <f t="shared" si="319"/>
        <v>0</v>
      </c>
      <c r="N413" s="336">
        <f t="shared" si="319"/>
        <v>1.008</v>
      </c>
      <c r="O413" s="336">
        <f t="shared" si="319"/>
        <v>0.48</v>
      </c>
      <c r="P413" s="336">
        <f t="shared" si="319"/>
        <v>8.52</v>
      </c>
      <c r="Q413" s="336">
        <f t="shared" si="319"/>
        <v>2.2799999999999998</v>
      </c>
      <c r="R413" s="336">
        <f t="shared" si="319"/>
        <v>0.72</v>
      </c>
      <c r="S413" s="336">
        <f t="shared" si="319"/>
        <v>1.2</v>
      </c>
      <c r="T413" s="336">
        <f t="shared" si="319"/>
        <v>3.5999999999999997E-2</v>
      </c>
      <c r="U413" s="336">
        <f t="shared" si="319"/>
        <v>0</v>
      </c>
      <c r="V413" s="336">
        <f t="shared" si="319"/>
        <v>2.4E-2</v>
      </c>
      <c r="W413" s="336">
        <f t="shared" si="319"/>
        <v>0.6</v>
      </c>
      <c r="X413" s="392"/>
      <c r="Y413" s="392"/>
      <c r="AB413" s="86" t="s">
        <v>83</v>
      </c>
      <c r="AC413" s="56">
        <v>5.6</v>
      </c>
      <c r="AD413" s="56">
        <v>5.2</v>
      </c>
      <c r="AE413" s="57">
        <v>0</v>
      </c>
      <c r="AF413" s="57">
        <v>0</v>
      </c>
      <c r="AG413" s="56">
        <v>0.1</v>
      </c>
      <c r="AH413" s="56">
        <v>0.8</v>
      </c>
      <c r="AI413" s="62">
        <v>0</v>
      </c>
      <c r="AJ413" s="62">
        <v>0</v>
      </c>
      <c r="AK413" s="43">
        <v>0.06</v>
      </c>
      <c r="AL413" s="62">
        <v>0</v>
      </c>
      <c r="AM413" s="64">
        <v>0.84</v>
      </c>
      <c r="AN413" s="63">
        <v>0.4</v>
      </c>
      <c r="AO413" s="63">
        <v>7.1</v>
      </c>
      <c r="AP413" s="63">
        <v>1.9</v>
      </c>
      <c r="AQ413" s="63">
        <v>0.6</v>
      </c>
      <c r="AR413" s="62">
        <v>1</v>
      </c>
      <c r="AS413" s="64">
        <v>0.03</v>
      </c>
      <c r="AT413" s="28">
        <v>0</v>
      </c>
      <c r="AU413" s="64">
        <v>0.02</v>
      </c>
      <c r="AV413" s="30">
        <v>0.5</v>
      </c>
    </row>
    <row r="414" spans="1:70" ht="15" customHeight="1" x14ac:dyDescent="0.3">
      <c r="A414" s="318"/>
      <c r="B414" s="334" t="s">
        <v>82</v>
      </c>
      <c r="C414" s="328"/>
      <c r="D414" s="406">
        <f t="shared" si="317"/>
        <v>0.96</v>
      </c>
      <c r="E414" s="406">
        <f t="shared" si="318"/>
        <v>0.96</v>
      </c>
      <c r="F414" s="409">
        <f>$C$411*AE$414/$AD$416</f>
        <v>0.12</v>
      </c>
      <c r="G414" s="409">
        <f t="shared" ref="G414:W414" si="320">$C$411*AF$414/$AD$416</f>
        <v>0</v>
      </c>
      <c r="H414" s="409">
        <f t="shared" si="320"/>
        <v>0</v>
      </c>
      <c r="I414" s="409">
        <f t="shared" si="320"/>
        <v>0.6</v>
      </c>
      <c r="J414" s="336">
        <f t="shared" si="320"/>
        <v>0</v>
      </c>
      <c r="K414" s="336">
        <f t="shared" si="320"/>
        <v>0</v>
      </c>
      <c r="L414" s="336">
        <f t="shared" si="320"/>
        <v>0.13200000000000001</v>
      </c>
      <c r="M414" s="336">
        <f t="shared" si="320"/>
        <v>0</v>
      </c>
      <c r="N414" s="336">
        <f t="shared" si="320"/>
        <v>1.2E-2</v>
      </c>
      <c r="O414" s="336">
        <f t="shared" si="320"/>
        <v>0.24</v>
      </c>
      <c r="P414" s="336">
        <f t="shared" si="320"/>
        <v>9.2639999999999993</v>
      </c>
      <c r="Q414" s="336">
        <f t="shared" si="320"/>
        <v>1.92</v>
      </c>
      <c r="R414" s="336">
        <f t="shared" si="320"/>
        <v>1.6799999999999997</v>
      </c>
      <c r="S414" s="336">
        <f t="shared" si="320"/>
        <v>3.24</v>
      </c>
      <c r="T414" s="336">
        <f t="shared" si="320"/>
        <v>0.32400000000000001</v>
      </c>
      <c r="U414" s="336">
        <f t="shared" si="320"/>
        <v>0</v>
      </c>
      <c r="V414" s="336">
        <f t="shared" si="320"/>
        <v>0</v>
      </c>
      <c r="W414" s="336">
        <f t="shared" si="320"/>
        <v>0</v>
      </c>
      <c r="X414" s="392"/>
      <c r="Y414" s="392"/>
      <c r="AB414" s="86" t="s">
        <v>82</v>
      </c>
      <c r="AC414" s="299">
        <v>0.8</v>
      </c>
      <c r="AD414" s="299">
        <v>0.8</v>
      </c>
      <c r="AE414" s="56">
        <v>0.1</v>
      </c>
      <c r="AF414" s="57">
        <v>0</v>
      </c>
      <c r="AG414" s="57">
        <v>0</v>
      </c>
      <c r="AH414" s="56">
        <v>0.5</v>
      </c>
      <c r="AI414" s="62">
        <v>0</v>
      </c>
      <c r="AJ414" s="62">
        <v>0</v>
      </c>
      <c r="AK414" s="43">
        <v>0.11</v>
      </c>
      <c r="AL414" s="62">
        <v>0</v>
      </c>
      <c r="AM414" s="64">
        <v>0.01</v>
      </c>
      <c r="AN414" s="63">
        <v>0.2</v>
      </c>
      <c r="AO414" s="64">
        <v>7.72</v>
      </c>
      <c r="AP414" s="63">
        <v>1.6</v>
      </c>
      <c r="AQ414" s="63">
        <v>1.4</v>
      </c>
      <c r="AR414" s="63">
        <v>2.7</v>
      </c>
      <c r="AS414" s="64">
        <v>0.27</v>
      </c>
      <c r="AT414" s="28">
        <v>0</v>
      </c>
      <c r="AU414" s="62">
        <v>0</v>
      </c>
      <c r="AV414" s="28">
        <v>0</v>
      </c>
    </row>
    <row r="415" spans="1:70" x14ac:dyDescent="0.3">
      <c r="A415" s="318"/>
      <c r="B415" s="334" t="s">
        <v>39</v>
      </c>
      <c r="C415" s="328"/>
      <c r="D415" s="406">
        <f t="shared" si="317"/>
        <v>175.43999999999997</v>
      </c>
      <c r="E415" s="406">
        <f t="shared" si="318"/>
        <v>175.43999999999997</v>
      </c>
      <c r="F415" s="409">
        <f>$C$411*AE$415/$AD$416</f>
        <v>0</v>
      </c>
      <c r="G415" s="409">
        <f t="shared" ref="G415:W415" si="321">$C$411*AF$415/$AD$416</f>
        <v>0</v>
      </c>
      <c r="H415" s="409">
        <f t="shared" si="321"/>
        <v>0</v>
      </c>
      <c r="I415" s="409">
        <f t="shared" si="321"/>
        <v>0</v>
      </c>
      <c r="J415" s="336">
        <f t="shared" si="321"/>
        <v>0</v>
      </c>
      <c r="K415" s="336">
        <f t="shared" si="321"/>
        <v>0</v>
      </c>
      <c r="L415" s="336">
        <f t="shared" si="321"/>
        <v>0</v>
      </c>
      <c r="M415" s="336">
        <f t="shared" si="321"/>
        <v>0</v>
      </c>
      <c r="N415" s="336">
        <f t="shared" si="321"/>
        <v>0</v>
      </c>
      <c r="O415" s="336">
        <f t="shared" si="321"/>
        <v>0</v>
      </c>
      <c r="P415" s="336">
        <f t="shared" si="321"/>
        <v>0</v>
      </c>
      <c r="Q415" s="336">
        <f t="shared" si="321"/>
        <v>0</v>
      </c>
      <c r="R415" s="336">
        <f t="shared" si="321"/>
        <v>0</v>
      </c>
      <c r="S415" s="336">
        <f t="shared" si="321"/>
        <v>0</v>
      </c>
      <c r="T415" s="336">
        <f t="shared" si="321"/>
        <v>0</v>
      </c>
      <c r="U415" s="336">
        <f t="shared" si="321"/>
        <v>0</v>
      </c>
      <c r="V415" s="336">
        <f t="shared" si="321"/>
        <v>0</v>
      </c>
      <c r="W415" s="336">
        <f t="shared" si="321"/>
        <v>0</v>
      </c>
      <c r="X415" s="392"/>
      <c r="Y415" s="392"/>
      <c r="AB415" s="86" t="s">
        <v>39</v>
      </c>
      <c r="AC415" s="56">
        <v>146.19999999999999</v>
      </c>
      <c r="AD415" s="56">
        <v>146.19999999999999</v>
      </c>
      <c r="AE415" s="57">
        <v>0</v>
      </c>
      <c r="AF415" s="57">
        <v>0</v>
      </c>
      <c r="AG415" s="57">
        <v>0</v>
      </c>
      <c r="AH415" s="57">
        <v>0</v>
      </c>
      <c r="AI415" s="62">
        <v>0</v>
      </c>
      <c r="AJ415" s="62">
        <v>0</v>
      </c>
      <c r="AK415" s="28">
        <v>0</v>
      </c>
      <c r="AL415" s="62">
        <v>0</v>
      </c>
      <c r="AM415" s="62">
        <v>0</v>
      </c>
      <c r="AN415" s="62">
        <v>0</v>
      </c>
      <c r="AO415" s="62">
        <v>0</v>
      </c>
      <c r="AP415" s="62">
        <v>0</v>
      </c>
      <c r="AQ415" s="62">
        <v>0</v>
      </c>
      <c r="AR415" s="62">
        <v>0</v>
      </c>
      <c r="AS415" s="62">
        <v>0</v>
      </c>
      <c r="AT415" s="28">
        <v>0</v>
      </c>
      <c r="AU415" s="62">
        <v>0</v>
      </c>
      <c r="AV415" s="28">
        <v>0</v>
      </c>
    </row>
    <row r="416" spans="1:70" x14ac:dyDescent="0.3">
      <c r="A416" s="318"/>
      <c r="B416" s="69" t="s">
        <v>40</v>
      </c>
      <c r="C416" s="328"/>
      <c r="D416" s="406"/>
      <c r="E416" s="406"/>
      <c r="F416" s="409">
        <f>SUM(F412:F415)</f>
        <v>0.12</v>
      </c>
      <c r="G416" s="409">
        <f t="shared" ref="G416:W416" si="322">SUM(G412:G415)</f>
        <v>0</v>
      </c>
      <c r="H416" s="409">
        <f t="shared" si="322"/>
        <v>5.88</v>
      </c>
      <c r="I416" s="409">
        <f t="shared" si="322"/>
        <v>24.480000000000004</v>
      </c>
      <c r="J416" s="337">
        <f t="shared" si="322"/>
        <v>0</v>
      </c>
      <c r="K416" s="337">
        <f t="shared" si="322"/>
        <v>0</v>
      </c>
      <c r="L416" s="337">
        <f t="shared" si="322"/>
        <v>0.20400000000000001</v>
      </c>
      <c r="M416" s="337">
        <f t="shared" si="322"/>
        <v>0</v>
      </c>
      <c r="N416" s="337">
        <f t="shared" si="322"/>
        <v>1.02</v>
      </c>
      <c r="O416" s="337">
        <f t="shared" si="322"/>
        <v>0.72</v>
      </c>
      <c r="P416" s="337">
        <f t="shared" si="322"/>
        <v>17.939999999999998</v>
      </c>
      <c r="Q416" s="337">
        <f t="shared" si="322"/>
        <v>4.32</v>
      </c>
      <c r="R416" s="337">
        <f t="shared" si="322"/>
        <v>2.3999999999999995</v>
      </c>
      <c r="S416" s="337">
        <f t="shared" si="322"/>
        <v>4.4400000000000004</v>
      </c>
      <c r="T416" s="337">
        <f t="shared" si="322"/>
        <v>0.372</v>
      </c>
      <c r="U416" s="337">
        <f t="shared" si="322"/>
        <v>0</v>
      </c>
      <c r="V416" s="337">
        <f t="shared" si="322"/>
        <v>2.4E-2</v>
      </c>
      <c r="W416" s="337">
        <f t="shared" si="322"/>
        <v>0.6</v>
      </c>
      <c r="X416" s="392"/>
      <c r="Y416" s="392"/>
      <c r="AB416" s="87" t="s">
        <v>40</v>
      </c>
      <c r="AC416" s="59"/>
      <c r="AD416" s="60">
        <v>150</v>
      </c>
      <c r="AE416" s="61">
        <v>0.1</v>
      </c>
      <c r="AF416" s="60">
        <v>0</v>
      </c>
      <c r="AG416" s="61">
        <v>4.9000000000000004</v>
      </c>
      <c r="AH416" s="61">
        <v>20.399999999999999</v>
      </c>
      <c r="AI416" s="66">
        <v>0</v>
      </c>
      <c r="AJ416" s="66">
        <v>0</v>
      </c>
      <c r="AK416" s="48">
        <v>0.17</v>
      </c>
      <c r="AL416" s="66">
        <v>0</v>
      </c>
      <c r="AM416" s="65">
        <v>0.85</v>
      </c>
      <c r="AN416" s="83">
        <v>0.7</v>
      </c>
      <c r="AO416" s="66">
        <v>15</v>
      </c>
      <c r="AP416" s="83">
        <v>3.6</v>
      </c>
      <c r="AQ416" s="66">
        <v>2</v>
      </c>
      <c r="AR416" s="83">
        <v>3.7</v>
      </c>
      <c r="AS416" s="65">
        <v>0.31</v>
      </c>
      <c r="AT416" s="32">
        <v>0</v>
      </c>
      <c r="AU416" s="65">
        <v>0.02</v>
      </c>
      <c r="AV416" s="47">
        <v>0.5</v>
      </c>
    </row>
    <row r="417" spans="1:49" ht="15" customHeight="1" x14ac:dyDescent="0.3">
      <c r="A417" s="320" t="s">
        <v>109</v>
      </c>
      <c r="B417" s="334"/>
      <c r="C417" s="328">
        <v>50</v>
      </c>
      <c r="D417" s="406"/>
      <c r="E417" s="406"/>
      <c r="F417" s="406"/>
      <c r="G417" s="406"/>
      <c r="H417" s="406"/>
      <c r="I417" s="406"/>
      <c r="J417" s="199"/>
      <c r="K417" s="199"/>
      <c r="L417" s="199"/>
      <c r="M417" s="199"/>
      <c r="N417" s="199"/>
      <c r="O417" s="199"/>
      <c r="P417" s="199"/>
      <c r="Q417" s="199"/>
      <c r="R417" s="199"/>
      <c r="S417" s="199"/>
      <c r="T417" s="199"/>
      <c r="U417" s="199"/>
      <c r="V417" s="199"/>
      <c r="W417" s="199"/>
      <c r="X417" s="392" t="s">
        <v>96</v>
      </c>
      <c r="Y417" s="392">
        <v>12</v>
      </c>
      <c r="AA417" s="89" t="s">
        <v>109</v>
      </c>
      <c r="AB417" s="89"/>
      <c r="AW417" t="s">
        <v>96</v>
      </c>
    </row>
    <row r="418" spans="1:49" ht="13.5" customHeight="1" x14ac:dyDescent="0.3">
      <c r="A418" s="318"/>
      <c r="B418" s="334" t="s">
        <v>109</v>
      </c>
      <c r="C418" s="328"/>
      <c r="D418" s="406">
        <f>C417*AC418/AD419</f>
        <v>50</v>
      </c>
      <c r="E418" s="406">
        <f>C417*AD418/AD419</f>
        <v>50</v>
      </c>
      <c r="F418" s="406">
        <f>C417*AE418/AD419</f>
        <v>3.3333333333333335</v>
      </c>
      <c r="G418" s="406">
        <f>C417*AF418/AD419</f>
        <v>0.66666666666666663</v>
      </c>
      <c r="H418" s="406">
        <f>C417*AG418/AD419</f>
        <v>19.833333333333332</v>
      </c>
      <c r="I418" s="406">
        <f>C417*AH418/AD419</f>
        <v>97.833333333333329</v>
      </c>
      <c r="J418" s="199">
        <f>C417*AI418/AD419</f>
        <v>0</v>
      </c>
      <c r="K418" s="199">
        <f>C417*AJ418/AD419</f>
        <v>0</v>
      </c>
      <c r="L418" s="199">
        <f>C417*AK418/AD419</f>
        <v>0</v>
      </c>
      <c r="M418" s="199">
        <f>C417*AL418/AD419</f>
        <v>0</v>
      </c>
      <c r="N418" s="199">
        <f>C417*AM418/AD419</f>
        <v>0</v>
      </c>
      <c r="O418" s="199">
        <f>C417*AN418/AD419</f>
        <v>0</v>
      </c>
      <c r="P418" s="199">
        <f>C417*AO418/AD419</f>
        <v>0</v>
      </c>
      <c r="Q418" s="199">
        <f>C417*AP418/AD419</f>
        <v>0</v>
      </c>
      <c r="R418" s="199">
        <f>C417*AQ418/AD419</f>
        <v>0</v>
      </c>
      <c r="S418" s="199">
        <f>C417*AR418/AD419</f>
        <v>0</v>
      </c>
      <c r="T418" s="199">
        <f>C417*AS418/AD419</f>
        <v>0</v>
      </c>
      <c r="U418" s="199">
        <f>C417*AT418/AD419</f>
        <v>0</v>
      </c>
      <c r="V418" s="199">
        <f>C417*AU418/AD419</f>
        <v>0</v>
      </c>
      <c r="W418" s="199">
        <f>C417*AV418/AD419</f>
        <v>0</v>
      </c>
      <c r="X418" s="392"/>
      <c r="Y418" s="392"/>
      <c r="AB418" s="70" t="s">
        <v>109</v>
      </c>
      <c r="AC418" s="101">
        <v>30</v>
      </c>
      <c r="AD418" s="101">
        <v>30</v>
      </c>
      <c r="AE418" s="102">
        <v>2</v>
      </c>
      <c r="AF418" s="103">
        <v>0.4</v>
      </c>
      <c r="AG418" s="103">
        <v>11.9</v>
      </c>
      <c r="AH418" s="103">
        <v>58.7</v>
      </c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  <c r="AU418" s="17"/>
      <c r="AV418" s="17"/>
    </row>
    <row r="419" spans="1:49" x14ac:dyDescent="0.3">
      <c r="A419" s="318"/>
      <c r="B419" s="69" t="s">
        <v>40</v>
      </c>
      <c r="C419" s="328"/>
      <c r="D419" s="406"/>
      <c r="E419" s="406"/>
      <c r="F419" s="409">
        <f>SUM(F418)</f>
        <v>3.3333333333333335</v>
      </c>
      <c r="G419" s="409">
        <f t="shared" ref="G419:W419" si="323">SUM(G418)</f>
        <v>0.66666666666666663</v>
      </c>
      <c r="H419" s="409">
        <f t="shared" si="323"/>
        <v>19.833333333333332</v>
      </c>
      <c r="I419" s="409">
        <f t="shared" si="323"/>
        <v>97.833333333333329</v>
      </c>
      <c r="J419" s="337">
        <f t="shared" si="323"/>
        <v>0</v>
      </c>
      <c r="K419" s="337">
        <f t="shared" si="323"/>
        <v>0</v>
      </c>
      <c r="L419" s="337">
        <f t="shared" si="323"/>
        <v>0</v>
      </c>
      <c r="M419" s="337">
        <f t="shared" si="323"/>
        <v>0</v>
      </c>
      <c r="N419" s="337">
        <f t="shared" si="323"/>
        <v>0</v>
      </c>
      <c r="O419" s="337">
        <f t="shared" si="323"/>
        <v>0</v>
      </c>
      <c r="P419" s="337">
        <f t="shared" si="323"/>
        <v>0</v>
      </c>
      <c r="Q419" s="337">
        <f t="shared" si="323"/>
        <v>0</v>
      </c>
      <c r="R419" s="337">
        <f t="shared" si="323"/>
        <v>0</v>
      </c>
      <c r="S419" s="337">
        <f t="shared" si="323"/>
        <v>0</v>
      </c>
      <c r="T419" s="337">
        <f t="shared" si="323"/>
        <v>0</v>
      </c>
      <c r="U419" s="337">
        <f t="shared" si="323"/>
        <v>0</v>
      </c>
      <c r="V419" s="337">
        <f t="shared" si="323"/>
        <v>0</v>
      </c>
      <c r="W419" s="337">
        <f t="shared" si="323"/>
        <v>0</v>
      </c>
      <c r="X419" s="392"/>
      <c r="Y419" s="392"/>
      <c r="AB419" s="87" t="s">
        <v>40</v>
      </c>
      <c r="AC419" s="100">
        <v>30</v>
      </c>
      <c r="AD419" s="100">
        <v>30</v>
      </c>
      <c r="AE419" s="104">
        <f>AE418</f>
        <v>2</v>
      </c>
      <c r="AF419" s="104">
        <f t="shared" ref="AF419:AV419" si="324">AF418</f>
        <v>0.4</v>
      </c>
      <c r="AG419" s="104">
        <f t="shared" si="324"/>
        <v>11.9</v>
      </c>
      <c r="AH419" s="104">
        <f t="shared" si="324"/>
        <v>58.7</v>
      </c>
      <c r="AI419" s="104">
        <f t="shared" si="324"/>
        <v>0</v>
      </c>
      <c r="AJ419" s="104">
        <f t="shared" si="324"/>
        <v>0</v>
      </c>
      <c r="AK419" s="104">
        <f t="shared" si="324"/>
        <v>0</v>
      </c>
      <c r="AL419" s="104">
        <f t="shared" si="324"/>
        <v>0</v>
      </c>
      <c r="AM419" s="104">
        <f t="shared" si="324"/>
        <v>0</v>
      </c>
      <c r="AN419" s="104">
        <f t="shared" si="324"/>
        <v>0</v>
      </c>
      <c r="AO419" s="104">
        <f t="shared" si="324"/>
        <v>0</v>
      </c>
      <c r="AP419" s="104">
        <f t="shared" si="324"/>
        <v>0</v>
      </c>
      <c r="AQ419" s="104">
        <f t="shared" si="324"/>
        <v>0</v>
      </c>
      <c r="AR419" s="104">
        <f t="shared" si="324"/>
        <v>0</v>
      </c>
      <c r="AS419" s="104">
        <f t="shared" si="324"/>
        <v>0</v>
      </c>
      <c r="AT419" s="104">
        <f t="shared" si="324"/>
        <v>0</v>
      </c>
      <c r="AU419" s="104">
        <f t="shared" si="324"/>
        <v>0</v>
      </c>
      <c r="AV419" s="104">
        <f t="shared" si="324"/>
        <v>0</v>
      </c>
    </row>
    <row r="420" spans="1:49" ht="18" x14ac:dyDescent="0.35">
      <c r="A420" s="319" t="s">
        <v>133</v>
      </c>
      <c r="B420" s="207"/>
      <c r="C420" s="338">
        <f>SUM(C383:C419)</f>
        <v>710</v>
      </c>
      <c r="D420" s="410">
        <f t="shared" ref="D420:E420" si="325">SUM(D383:D419)</f>
        <v>982.85400000000004</v>
      </c>
      <c r="E420" s="410">
        <f t="shared" si="325"/>
        <v>936.19066666666663</v>
      </c>
      <c r="F420" s="412">
        <f>SUM(F395+F405+F410+F416+F419)</f>
        <v>38.74</v>
      </c>
      <c r="G420" s="412">
        <f t="shared" ref="G420:W420" si="326">SUM(G395+G405+G410+G416+G419)</f>
        <v>12.946666666666667</v>
      </c>
      <c r="H420" s="412">
        <f t="shared" si="326"/>
        <v>75.796666666666667</v>
      </c>
      <c r="I420" s="412">
        <f t="shared" si="326"/>
        <v>574.78666666666675</v>
      </c>
      <c r="J420" s="340">
        <f t="shared" si="326"/>
        <v>0.17966666666666667</v>
      </c>
      <c r="K420" s="340">
        <f t="shared" si="326"/>
        <v>0.14766666666666667</v>
      </c>
      <c r="L420" s="340">
        <f t="shared" si="326"/>
        <v>343.05466666666666</v>
      </c>
      <c r="M420" s="340">
        <f t="shared" si="326"/>
        <v>4.8000000000000001E-2</v>
      </c>
      <c r="N420" s="340">
        <f t="shared" si="326"/>
        <v>22.311333333333334</v>
      </c>
      <c r="O420" s="340">
        <f t="shared" si="326"/>
        <v>379.76133333333337</v>
      </c>
      <c r="P420" s="340">
        <f t="shared" si="326"/>
        <v>835.53066666666678</v>
      </c>
      <c r="Q420" s="340">
        <f t="shared" si="326"/>
        <v>44.730000000000004</v>
      </c>
      <c r="R420" s="340">
        <f t="shared" si="326"/>
        <v>146.81666666666666</v>
      </c>
      <c r="S420" s="340">
        <f t="shared" si="326"/>
        <v>311.58666666666664</v>
      </c>
      <c r="T420" s="340">
        <f t="shared" si="326"/>
        <v>3.6703333333333332</v>
      </c>
      <c r="U420" s="340">
        <f t="shared" si="326"/>
        <v>54.766666666666666</v>
      </c>
      <c r="V420" s="340">
        <f t="shared" si="326"/>
        <v>31.423333333333332</v>
      </c>
      <c r="W420" s="340">
        <f t="shared" si="326"/>
        <v>220.37333333333328</v>
      </c>
      <c r="X420" s="392"/>
      <c r="Y420" s="392"/>
    </row>
    <row r="421" spans="1:49" x14ac:dyDescent="0.3">
      <c r="A421" s="319" t="s">
        <v>144</v>
      </c>
      <c r="B421" s="199"/>
      <c r="C421" s="328"/>
      <c r="D421" s="406"/>
      <c r="E421" s="406"/>
      <c r="F421" s="406"/>
      <c r="G421" s="406"/>
      <c r="H421" s="406"/>
      <c r="I421" s="406"/>
      <c r="J421" s="199"/>
      <c r="K421" s="199"/>
      <c r="L421" s="199"/>
      <c r="M421" s="199"/>
      <c r="N421" s="199"/>
      <c r="O421" s="199"/>
      <c r="P421" s="199"/>
      <c r="Q421" s="199"/>
      <c r="R421" s="199"/>
      <c r="S421" s="199"/>
      <c r="T421" s="199"/>
      <c r="U421" s="199"/>
      <c r="V421" s="199"/>
      <c r="W421" s="199"/>
      <c r="X421" s="392"/>
      <c r="Y421" s="392"/>
    </row>
    <row r="422" spans="1:49" ht="18.75" customHeight="1" x14ac:dyDescent="0.3">
      <c r="A422" s="318" t="s">
        <v>197</v>
      </c>
      <c r="B422" s="199"/>
      <c r="C422" s="328">
        <v>50</v>
      </c>
      <c r="D422" s="406"/>
      <c r="E422" s="406"/>
      <c r="F422" s="406"/>
      <c r="G422" s="406"/>
      <c r="H422" s="406"/>
      <c r="I422" s="406"/>
      <c r="J422" s="199"/>
      <c r="K422" s="199"/>
      <c r="L422" s="199"/>
      <c r="M422" s="199"/>
      <c r="N422" s="199"/>
      <c r="O422" s="199"/>
      <c r="P422" s="199"/>
      <c r="Q422" s="199"/>
      <c r="R422" s="199"/>
      <c r="S422" s="199"/>
      <c r="T422" s="199"/>
      <c r="U422" s="199"/>
      <c r="V422" s="199"/>
      <c r="W422" s="199"/>
      <c r="X422" s="392" t="s">
        <v>198</v>
      </c>
      <c r="Y422" s="392">
        <v>43</v>
      </c>
      <c r="AA422" t="s">
        <v>197</v>
      </c>
      <c r="AW422" t="s">
        <v>198</v>
      </c>
    </row>
    <row r="423" spans="1:49" ht="18.75" customHeight="1" x14ac:dyDescent="0.3">
      <c r="A423" s="318"/>
      <c r="B423" s="334" t="s">
        <v>51</v>
      </c>
      <c r="C423" s="328"/>
      <c r="D423" s="406">
        <f>C$422*AC423/AD$427</f>
        <v>38.166666666666664</v>
      </c>
      <c r="E423" s="406">
        <f>C$422*AD423/AD$427</f>
        <v>30.5</v>
      </c>
      <c r="F423" s="409">
        <f>$C$422*AE$423/$AD$427</f>
        <v>0.33333333333333331</v>
      </c>
      <c r="G423" s="409">
        <f t="shared" ref="G423:W423" si="327">$C$422*AF$423/$AD$427</f>
        <v>0</v>
      </c>
      <c r="H423" s="409">
        <f t="shared" si="327"/>
        <v>2.1666666666666665</v>
      </c>
      <c r="I423" s="409">
        <f t="shared" si="327"/>
        <v>10.333333333333334</v>
      </c>
      <c r="J423" s="336">
        <f t="shared" si="327"/>
        <v>1.6666666666666666E-2</v>
      </c>
      <c r="K423" s="336">
        <f t="shared" si="327"/>
        <v>1.6666666666666666E-2</v>
      </c>
      <c r="L423" s="336">
        <f t="shared" si="327"/>
        <v>610</v>
      </c>
      <c r="M423" s="336">
        <f t="shared" si="327"/>
        <v>0</v>
      </c>
      <c r="N423" s="336">
        <f t="shared" si="327"/>
        <v>1.5333333333333334</v>
      </c>
      <c r="O423" s="336">
        <f t="shared" si="327"/>
        <v>6.333333333333333</v>
      </c>
      <c r="P423" s="336">
        <f t="shared" si="327"/>
        <v>61.666666666666664</v>
      </c>
      <c r="Q423" s="336">
        <f t="shared" si="327"/>
        <v>8.1666666666666679</v>
      </c>
      <c r="R423" s="336">
        <f t="shared" si="327"/>
        <v>11.666666666666666</v>
      </c>
      <c r="S423" s="336">
        <f t="shared" si="327"/>
        <v>16.666666666666668</v>
      </c>
      <c r="T423" s="336">
        <f t="shared" si="327"/>
        <v>0.21666666666666667</v>
      </c>
      <c r="U423" s="336">
        <f t="shared" si="327"/>
        <v>1.5</v>
      </c>
      <c r="V423" s="336">
        <f t="shared" si="327"/>
        <v>3.3333333333333333E-2</v>
      </c>
      <c r="W423" s="336">
        <f t="shared" si="327"/>
        <v>16.666666666666668</v>
      </c>
      <c r="X423" s="392"/>
      <c r="Y423" s="392"/>
      <c r="AB423" s="86" t="s">
        <v>51</v>
      </c>
      <c r="AC423" s="56">
        <v>22.9</v>
      </c>
      <c r="AD423" s="56">
        <v>18.3</v>
      </c>
      <c r="AE423" s="56">
        <v>0.2</v>
      </c>
      <c r="AF423" s="57">
        <v>0</v>
      </c>
      <c r="AG423" s="56">
        <v>1.3</v>
      </c>
      <c r="AH423" s="56">
        <v>6.2</v>
      </c>
      <c r="AI423" s="71">
        <v>0.01</v>
      </c>
      <c r="AJ423" s="71">
        <v>0.01</v>
      </c>
      <c r="AK423" s="19">
        <v>366</v>
      </c>
      <c r="AL423" s="57">
        <v>0</v>
      </c>
      <c r="AM423" s="71">
        <v>0.92</v>
      </c>
      <c r="AN423" s="56">
        <v>3.8</v>
      </c>
      <c r="AO423" s="57">
        <v>37</v>
      </c>
      <c r="AP423" s="56">
        <v>4.9000000000000004</v>
      </c>
      <c r="AQ423" s="57">
        <v>7</v>
      </c>
      <c r="AR423" s="57">
        <v>10</v>
      </c>
      <c r="AS423" s="71">
        <v>0.13</v>
      </c>
      <c r="AT423" s="24">
        <v>0.9</v>
      </c>
      <c r="AU423" s="71">
        <v>0.02</v>
      </c>
      <c r="AV423" s="19">
        <v>10</v>
      </c>
    </row>
    <row r="424" spans="1:49" ht="18.75" customHeight="1" x14ac:dyDescent="0.3">
      <c r="A424" s="318"/>
      <c r="B424" s="334" t="s">
        <v>52</v>
      </c>
      <c r="C424" s="328"/>
      <c r="D424" s="406">
        <f t="shared" ref="D424:D426" si="328">C$422*AC424/AD$427</f>
        <v>16.999999999999996</v>
      </c>
      <c r="E424" s="406">
        <f t="shared" ref="E424:E426" si="329">C$422*AD424/AD$427</f>
        <v>15</v>
      </c>
      <c r="F424" s="409">
        <f>$C$422*AE$424/$AD$427</f>
        <v>0</v>
      </c>
      <c r="G424" s="409">
        <f t="shared" ref="G424:W424" si="330">$C$422*AF$424/$AD$427</f>
        <v>0</v>
      </c>
      <c r="H424" s="409">
        <f t="shared" si="330"/>
        <v>1.5</v>
      </c>
      <c r="I424" s="409">
        <f t="shared" si="330"/>
        <v>6.666666666666667</v>
      </c>
      <c r="J424" s="336">
        <f t="shared" si="330"/>
        <v>0</v>
      </c>
      <c r="K424" s="336">
        <f t="shared" si="330"/>
        <v>0</v>
      </c>
      <c r="L424" s="336">
        <f t="shared" si="330"/>
        <v>0.75</v>
      </c>
      <c r="M424" s="336">
        <f t="shared" si="330"/>
        <v>0</v>
      </c>
      <c r="N424" s="336">
        <f t="shared" si="330"/>
        <v>1.5</v>
      </c>
      <c r="O424" s="336">
        <f t="shared" si="330"/>
        <v>3.833333333333333</v>
      </c>
      <c r="P424" s="336">
        <f t="shared" si="330"/>
        <v>41.666666666666664</v>
      </c>
      <c r="Q424" s="336">
        <f t="shared" si="330"/>
        <v>2.3333333333333335</v>
      </c>
      <c r="R424" s="336">
        <f t="shared" si="330"/>
        <v>1.3333333333333333</v>
      </c>
      <c r="S424" s="336">
        <f t="shared" si="330"/>
        <v>1.6666666666666667</v>
      </c>
      <c r="T424" s="336">
        <f t="shared" si="330"/>
        <v>0.33333333333333331</v>
      </c>
      <c r="U424" s="336">
        <f t="shared" si="330"/>
        <v>0.33333333333333331</v>
      </c>
      <c r="V424" s="336">
        <f t="shared" si="330"/>
        <v>0.05</v>
      </c>
      <c r="W424" s="336">
        <f t="shared" si="330"/>
        <v>1.1666666666666667</v>
      </c>
      <c r="X424" s="392"/>
      <c r="Y424" s="392">
        <v>47</v>
      </c>
      <c r="AB424" s="86" t="s">
        <v>52</v>
      </c>
      <c r="AC424" s="56">
        <v>10.199999999999999</v>
      </c>
      <c r="AD424" s="57">
        <v>9</v>
      </c>
      <c r="AE424" s="57">
        <v>0</v>
      </c>
      <c r="AF424" s="57">
        <v>0</v>
      </c>
      <c r="AG424" s="56">
        <v>0.9</v>
      </c>
      <c r="AH424" s="57">
        <v>4</v>
      </c>
      <c r="AI424" s="57">
        <v>0</v>
      </c>
      <c r="AJ424" s="57">
        <v>0</v>
      </c>
      <c r="AK424" s="21">
        <v>0.45</v>
      </c>
      <c r="AL424" s="57">
        <v>0</v>
      </c>
      <c r="AM424" s="56">
        <v>0.9</v>
      </c>
      <c r="AN424" s="56">
        <v>2.2999999999999998</v>
      </c>
      <c r="AO424" s="57">
        <v>25</v>
      </c>
      <c r="AP424" s="56">
        <v>1.4</v>
      </c>
      <c r="AQ424" s="56">
        <v>0.8</v>
      </c>
      <c r="AR424" s="57">
        <v>1</v>
      </c>
      <c r="AS424" s="56">
        <v>0.2</v>
      </c>
      <c r="AT424" s="24">
        <v>0.2</v>
      </c>
      <c r="AU424" s="71">
        <v>0.03</v>
      </c>
      <c r="AV424" s="20">
        <v>0.7</v>
      </c>
    </row>
    <row r="425" spans="1:49" ht="18.75" customHeight="1" x14ac:dyDescent="0.3">
      <c r="A425" s="318"/>
      <c r="B425" s="334" t="s">
        <v>46</v>
      </c>
      <c r="C425" s="328"/>
      <c r="D425" s="406">
        <f t="shared" si="328"/>
        <v>5</v>
      </c>
      <c r="E425" s="406">
        <f t="shared" si="329"/>
        <v>5</v>
      </c>
      <c r="F425" s="409">
        <f>$C$422*AE$425/$AD$427</f>
        <v>0</v>
      </c>
      <c r="G425" s="409">
        <f t="shared" ref="G425:W425" si="331">$C$422*AF$425/$AD$427</f>
        <v>5</v>
      </c>
      <c r="H425" s="409">
        <f t="shared" si="331"/>
        <v>0</v>
      </c>
      <c r="I425" s="409">
        <f t="shared" si="331"/>
        <v>45</v>
      </c>
      <c r="J425" s="336">
        <f t="shared" si="331"/>
        <v>0</v>
      </c>
      <c r="K425" s="336">
        <f t="shared" si="331"/>
        <v>0</v>
      </c>
      <c r="L425" s="336">
        <f t="shared" si="331"/>
        <v>0</v>
      </c>
      <c r="M425" s="336">
        <f t="shared" si="331"/>
        <v>0</v>
      </c>
      <c r="N425" s="336">
        <f t="shared" si="331"/>
        <v>0</v>
      </c>
      <c r="O425" s="336">
        <f t="shared" si="331"/>
        <v>0</v>
      </c>
      <c r="P425" s="336">
        <f t="shared" si="331"/>
        <v>0</v>
      </c>
      <c r="Q425" s="336">
        <f t="shared" si="331"/>
        <v>0</v>
      </c>
      <c r="R425" s="336">
        <f t="shared" si="331"/>
        <v>0</v>
      </c>
      <c r="S425" s="336">
        <f t="shared" si="331"/>
        <v>0.16666666666666666</v>
      </c>
      <c r="T425" s="336">
        <f t="shared" si="331"/>
        <v>0</v>
      </c>
      <c r="U425" s="336">
        <f t="shared" si="331"/>
        <v>0</v>
      </c>
      <c r="V425" s="336">
        <f t="shared" si="331"/>
        <v>0</v>
      </c>
      <c r="W425" s="336">
        <f t="shared" si="331"/>
        <v>0</v>
      </c>
      <c r="X425" s="392"/>
      <c r="Y425" s="392"/>
      <c r="AB425" s="86" t="s">
        <v>46</v>
      </c>
      <c r="AC425" s="57">
        <v>3</v>
      </c>
      <c r="AD425" s="57">
        <v>3</v>
      </c>
      <c r="AE425" s="57">
        <v>0</v>
      </c>
      <c r="AF425" s="57">
        <v>3</v>
      </c>
      <c r="AG425" s="57">
        <v>0</v>
      </c>
      <c r="AH425" s="57">
        <v>27</v>
      </c>
      <c r="AI425" s="57">
        <v>0</v>
      </c>
      <c r="AJ425" s="57">
        <v>0</v>
      </c>
      <c r="AK425" s="19">
        <v>0</v>
      </c>
      <c r="AL425" s="57">
        <v>0</v>
      </c>
      <c r="AM425" s="57">
        <v>0</v>
      </c>
      <c r="AN425" s="57">
        <v>0</v>
      </c>
      <c r="AO425" s="57">
        <v>0</v>
      </c>
      <c r="AP425" s="57">
        <v>0</v>
      </c>
      <c r="AQ425" s="57">
        <v>0</v>
      </c>
      <c r="AR425" s="56">
        <v>0.1</v>
      </c>
      <c r="AS425" s="57">
        <v>0</v>
      </c>
      <c r="AT425" s="25">
        <v>0</v>
      </c>
      <c r="AU425" s="57">
        <v>0</v>
      </c>
      <c r="AV425" s="19">
        <v>0</v>
      </c>
    </row>
    <row r="426" spans="1:49" ht="18.75" customHeight="1" x14ac:dyDescent="0.3">
      <c r="A426" s="318"/>
      <c r="B426" s="334" t="s">
        <v>38</v>
      </c>
      <c r="C426" s="328"/>
      <c r="D426" s="406">
        <f t="shared" si="328"/>
        <v>0.16666666666666666</v>
      </c>
      <c r="E426" s="406">
        <f t="shared" si="329"/>
        <v>0.16666666666666666</v>
      </c>
      <c r="F426" s="409">
        <f>$C$422*AE$426/$AD$427</f>
        <v>0</v>
      </c>
      <c r="G426" s="409">
        <f t="shared" ref="G426:W426" si="332">$C$422*AF$426/$AD$427</f>
        <v>0</v>
      </c>
      <c r="H426" s="409">
        <f t="shared" si="332"/>
        <v>0</v>
      </c>
      <c r="I426" s="409">
        <f t="shared" si="332"/>
        <v>0</v>
      </c>
      <c r="J426" s="336">
        <f t="shared" si="332"/>
        <v>0</v>
      </c>
      <c r="K426" s="336">
        <f t="shared" si="332"/>
        <v>0</v>
      </c>
      <c r="L426" s="336">
        <f t="shared" si="332"/>
        <v>0</v>
      </c>
      <c r="M426" s="336">
        <f t="shared" si="332"/>
        <v>0</v>
      </c>
      <c r="N426" s="336">
        <f t="shared" si="332"/>
        <v>0</v>
      </c>
      <c r="O426" s="336">
        <f t="shared" si="332"/>
        <v>65</v>
      </c>
      <c r="P426" s="336">
        <f t="shared" si="332"/>
        <v>0</v>
      </c>
      <c r="Q426" s="336">
        <f t="shared" si="332"/>
        <v>0.66666666666666663</v>
      </c>
      <c r="R426" s="336">
        <f t="shared" si="332"/>
        <v>0</v>
      </c>
      <c r="S426" s="336">
        <f t="shared" si="332"/>
        <v>0.16666666666666666</v>
      </c>
      <c r="T426" s="336">
        <f t="shared" si="332"/>
        <v>0</v>
      </c>
      <c r="U426" s="336">
        <f t="shared" si="332"/>
        <v>6.666666666666667</v>
      </c>
      <c r="V426" s="336">
        <f t="shared" si="332"/>
        <v>0</v>
      </c>
      <c r="W426" s="336">
        <f t="shared" si="332"/>
        <v>0</v>
      </c>
      <c r="X426" s="392"/>
      <c r="Y426" s="392"/>
      <c r="AB426" s="86" t="s">
        <v>38</v>
      </c>
      <c r="AC426" s="56">
        <v>0.1</v>
      </c>
      <c r="AD426" s="56">
        <v>0.1</v>
      </c>
      <c r="AE426" s="57">
        <v>0</v>
      </c>
      <c r="AF426" s="57">
        <v>0</v>
      </c>
      <c r="AG426" s="57">
        <v>0</v>
      </c>
      <c r="AH426" s="57">
        <v>0</v>
      </c>
      <c r="AI426" s="57">
        <v>0</v>
      </c>
      <c r="AJ426" s="57">
        <v>0</v>
      </c>
      <c r="AK426" s="19">
        <v>0</v>
      </c>
      <c r="AL426" s="57">
        <v>0</v>
      </c>
      <c r="AM426" s="57">
        <v>0</v>
      </c>
      <c r="AN426" s="57">
        <v>39</v>
      </c>
      <c r="AO426" s="57">
        <v>0</v>
      </c>
      <c r="AP426" s="56">
        <v>0.4</v>
      </c>
      <c r="AQ426" s="57">
        <v>0</v>
      </c>
      <c r="AR426" s="56">
        <v>0.1</v>
      </c>
      <c r="AS426" s="57">
        <v>0</v>
      </c>
      <c r="AT426" s="25">
        <v>4</v>
      </c>
      <c r="AU426" s="57">
        <v>0</v>
      </c>
      <c r="AV426" s="19">
        <v>0</v>
      </c>
    </row>
    <row r="427" spans="1:49" x14ac:dyDescent="0.3">
      <c r="A427" s="318"/>
      <c r="B427" s="69" t="s">
        <v>40</v>
      </c>
      <c r="C427" s="328"/>
      <c r="D427" s="406"/>
      <c r="E427" s="406"/>
      <c r="F427" s="409">
        <f>SUM(F423:F426)</f>
        <v>0.33333333333333331</v>
      </c>
      <c r="G427" s="409">
        <f t="shared" ref="G427:W427" si="333">SUM(G423:G426)</f>
        <v>5</v>
      </c>
      <c r="H427" s="409">
        <f t="shared" si="333"/>
        <v>3.6666666666666665</v>
      </c>
      <c r="I427" s="409">
        <f t="shared" si="333"/>
        <v>62</v>
      </c>
      <c r="J427" s="336">
        <f t="shared" si="333"/>
        <v>1.6666666666666666E-2</v>
      </c>
      <c r="K427" s="336">
        <f t="shared" si="333"/>
        <v>1.6666666666666666E-2</v>
      </c>
      <c r="L427" s="336">
        <f t="shared" si="333"/>
        <v>610.75</v>
      </c>
      <c r="M427" s="336">
        <f t="shared" si="333"/>
        <v>0</v>
      </c>
      <c r="N427" s="336">
        <f t="shared" si="333"/>
        <v>3.0333333333333332</v>
      </c>
      <c r="O427" s="336">
        <f t="shared" si="333"/>
        <v>75.166666666666671</v>
      </c>
      <c r="P427" s="336">
        <f t="shared" si="333"/>
        <v>103.33333333333333</v>
      </c>
      <c r="Q427" s="336">
        <f t="shared" si="333"/>
        <v>11.166666666666668</v>
      </c>
      <c r="R427" s="336">
        <f t="shared" si="333"/>
        <v>13</v>
      </c>
      <c r="S427" s="336">
        <f t="shared" si="333"/>
        <v>18.666666666666671</v>
      </c>
      <c r="T427" s="336">
        <f t="shared" si="333"/>
        <v>0.55000000000000004</v>
      </c>
      <c r="U427" s="336">
        <f t="shared" si="333"/>
        <v>8.5</v>
      </c>
      <c r="V427" s="336">
        <f t="shared" si="333"/>
        <v>8.3333333333333343E-2</v>
      </c>
      <c r="W427" s="336">
        <f t="shared" si="333"/>
        <v>17.833333333333336</v>
      </c>
      <c r="X427" s="392"/>
      <c r="Y427" s="392"/>
      <c r="AB427" s="87" t="s">
        <v>40</v>
      </c>
      <c r="AC427" s="59"/>
      <c r="AD427" s="60">
        <v>30</v>
      </c>
      <c r="AE427" s="61">
        <v>0.2</v>
      </c>
      <c r="AF427" s="60">
        <v>3</v>
      </c>
      <c r="AG427" s="61">
        <v>2.2000000000000002</v>
      </c>
      <c r="AH427" s="61">
        <v>37.200000000000003</v>
      </c>
      <c r="AI427" s="88">
        <v>0.01</v>
      </c>
      <c r="AJ427" s="88">
        <v>0.01</v>
      </c>
      <c r="AK427" s="23">
        <v>366</v>
      </c>
      <c r="AL427" s="60">
        <v>0</v>
      </c>
      <c r="AM427" s="88">
        <v>1.82</v>
      </c>
      <c r="AN427" s="60">
        <v>45</v>
      </c>
      <c r="AO427" s="60">
        <v>62</v>
      </c>
      <c r="AP427" s="61">
        <v>6.8</v>
      </c>
      <c r="AQ427" s="61">
        <v>7.8</v>
      </c>
      <c r="AR427" s="60">
        <v>11</v>
      </c>
      <c r="AS427" s="88">
        <v>0.33</v>
      </c>
      <c r="AT427" s="26">
        <v>5.0999999999999996</v>
      </c>
      <c r="AU427" s="88">
        <v>0.05</v>
      </c>
      <c r="AV427" s="23">
        <v>11</v>
      </c>
    </row>
    <row r="428" spans="1:49" x14ac:dyDescent="0.3">
      <c r="A428" s="318" t="s">
        <v>195</v>
      </c>
      <c r="B428" s="199"/>
      <c r="C428" s="328">
        <v>180</v>
      </c>
      <c r="D428" s="406"/>
      <c r="E428" s="406"/>
      <c r="F428" s="406"/>
      <c r="G428" s="406"/>
      <c r="H428" s="406"/>
      <c r="I428" s="406"/>
      <c r="J428" s="199"/>
      <c r="K428" s="199"/>
      <c r="L428" s="199"/>
      <c r="M428" s="199"/>
      <c r="N428" s="199"/>
      <c r="O428" s="199"/>
      <c r="P428" s="199"/>
      <c r="Q428" s="199"/>
      <c r="R428" s="199"/>
      <c r="S428" s="199"/>
      <c r="T428" s="199"/>
      <c r="U428" s="199"/>
      <c r="V428" s="199"/>
      <c r="W428" s="199"/>
      <c r="X428" s="392" t="s">
        <v>196</v>
      </c>
      <c r="Y428" s="392">
        <v>44</v>
      </c>
      <c r="AA428" t="s">
        <v>195</v>
      </c>
      <c r="AW428" t="s">
        <v>196</v>
      </c>
    </row>
    <row r="429" spans="1:49" x14ac:dyDescent="0.3">
      <c r="A429" s="318"/>
      <c r="B429" s="334" t="s">
        <v>72</v>
      </c>
      <c r="C429" s="328"/>
      <c r="D429" s="406">
        <f t="shared" ref="D429:D438" si="334">C$428*AC429/AD$439</f>
        <v>167.4</v>
      </c>
      <c r="E429" s="406">
        <f t="shared" ref="E429:E438" si="335">C$428*AD429/AD$439</f>
        <v>167.4</v>
      </c>
      <c r="F429" s="409">
        <f t="shared" ref="F429:W429" si="336">$C$428*AE$429/$AD$439</f>
        <v>33</v>
      </c>
      <c r="G429" s="409">
        <f t="shared" si="336"/>
        <v>7.3199999999999994</v>
      </c>
      <c r="H429" s="409">
        <f t="shared" si="336"/>
        <v>4.5600000000000005</v>
      </c>
      <c r="I429" s="409">
        <f t="shared" si="336"/>
        <v>216.71999999999997</v>
      </c>
      <c r="J429" s="336">
        <f t="shared" si="336"/>
        <v>4.4999999999999998E-2</v>
      </c>
      <c r="K429" s="336">
        <f t="shared" si="336"/>
        <v>0.34499999999999997</v>
      </c>
      <c r="L429" s="336">
        <f t="shared" si="336"/>
        <v>33.150000000000006</v>
      </c>
      <c r="M429" s="336">
        <f t="shared" si="336"/>
        <v>0</v>
      </c>
      <c r="N429" s="336">
        <f t="shared" si="336"/>
        <v>0.33</v>
      </c>
      <c r="O429" s="336">
        <f t="shared" si="336"/>
        <v>52.5</v>
      </c>
      <c r="P429" s="336">
        <f t="shared" si="336"/>
        <v>156</v>
      </c>
      <c r="Q429" s="336">
        <f t="shared" si="336"/>
        <v>241.5</v>
      </c>
      <c r="R429" s="336">
        <f t="shared" si="336"/>
        <v>33</v>
      </c>
      <c r="S429" s="336">
        <f t="shared" si="336"/>
        <v>321</v>
      </c>
      <c r="T429" s="336">
        <f t="shared" si="336"/>
        <v>0.58500000000000008</v>
      </c>
      <c r="U429" s="336">
        <f t="shared" si="336"/>
        <v>15</v>
      </c>
      <c r="V429" s="336">
        <f t="shared" si="336"/>
        <v>44.25</v>
      </c>
      <c r="W429" s="336">
        <f t="shared" si="336"/>
        <v>54</v>
      </c>
      <c r="X429" s="392"/>
      <c r="Y429" s="392"/>
      <c r="AB429" s="86" t="s">
        <v>72</v>
      </c>
      <c r="AC429" s="56">
        <v>111.6</v>
      </c>
      <c r="AD429" s="56">
        <v>111.6</v>
      </c>
      <c r="AE429" s="57">
        <v>22</v>
      </c>
      <c r="AF429" s="71">
        <v>4.88</v>
      </c>
      <c r="AG429" s="71">
        <v>3.04</v>
      </c>
      <c r="AH429" s="71">
        <v>144.47999999999999</v>
      </c>
      <c r="AI429" s="71">
        <v>0.03</v>
      </c>
      <c r="AJ429" s="71">
        <v>0.23</v>
      </c>
      <c r="AK429" s="20">
        <v>22.1</v>
      </c>
      <c r="AL429" s="57">
        <v>0</v>
      </c>
      <c r="AM429" s="71">
        <v>0.22</v>
      </c>
      <c r="AN429" s="57">
        <v>35</v>
      </c>
      <c r="AO429" s="57">
        <v>104</v>
      </c>
      <c r="AP429" s="57">
        <v>161</v>
      </c>
      <c r="AQ429" s="57">
        <v>22</v>
      </c>
      <c r="AR429" s="57">
        <v>214</v>
      </c>
      <c r="AS429" s="71">
        <v>0.39</v>
      </c>
      <c r="AT429" s="39">
        <v>10</v>
      </c>
      <c r="AU429" s="56">
        <v>29.5</v>
      </c>
      <c r="AV429" s="19">
        <v>36</v>
      </c>
    </row>
    <row r="430" spans="1:49" x14ac:dyDescent="0.3">
      <c r="A430" s="318"/>
      <c r="B430" s="334" t="s">
        <v>61</v>
      </c>
      <c r="C430" s="328"/>
      <c r="D430" s="406">
        <f t="shared" si="334"/>
        <v>6.24</v>
      </c>
      <c r="E430" s="406">
        <f t="shared" si="335"/>
        <v>6.24</v>
      </c>
      <c r="F430" s="409">
        <f t="shared" ref="F430:W430" si="337">$C$428*AE$430/$AD$439</f>
        <v>0.12000000000000001</v>
      </c>
      <c r="G430" s="409">
        <f t="shared" si="337"/>
        <v>0.84000000000000008</v>
      </c>
      <c r="H430" s="409">
        <f t="shared" si="337"/>
        <v>0.24000000000000002</v>
      </c>
      <c r="I430" s="409">
        <f t="shared" si="337"/>
        <v>8.879999999999999</v>
      </c>
      <c r="J430" s="336">
        <f t="shared" si="337"/>
        <v>0</v>
      </c>
      <c r="K430" s="336">
        <f t="shared" si="337"/>
        <v>0</v>
      </c>
      <c r="L430" s="336">
        <f t="shared" si="337"/>
        <v>4.0049999999999999</v>
      </c>
      <c r="M430" s="336">
        <f t="shared" si="337"/>
        <v>0</v>
      </c>
      <c r="N430" s="336">
        <f t="shared" si="337"/>
        <v>1.5000000000000001E-2</v>
      </c>
      <c r="O430" s="336">
        <f t="shared" si="337"/>
        <v>1.95</v>
      </c>
      <c r="P430" s="336">
        <f t="shared" si="337"/>
        <v>6</v>
      </c>
      <c r="Q430" s="336">
        <f t="shared" si="337"/>
        <v>4.8</v>
      </c>
      <c r="R430" s="336">
        <f t="shared" si="337"/>
        <v>0.45</v>
      </c>
      <c r="S430" s="336">
        <f t="shared" si="337"/>
        <v>3.3000000000000003</v>
      </c>
      <c r="T430" s="336">
        <f t="shared" si="337"/>
        <v>1.5000000000000001E-2</v>
      </c>
      <c r="U430" s="336">
        <f t="shared" si="337"/>
        <v>0.6</v>
      </c>
      <c r="V430" s="336">
        <f t="shared" si="337"/>
        <v>3.0000000000000002E-2</v>
      </c>
      <c r="W430" s="336">
        <f t="shared" si="337"/>
        <v>0.9</v>
      </c>
      <c r="X430" s="392"/>
      <c r="Y430" s="392"/>
      <c r="AB430" s="86" t="s">
        <v>61</v>
      </c>
      <c r="AC430" s="71">
        <v>4.16</v>
      </c>
      <c r="AD430" s="71">
        <v>4.16</v>
      </c>
      <c r="AE430" s="71">
        <v>0.08</v>
      </c>
      <c r="AF430" s="71">
        <v>0.56000000000000005</v>
      </c>
      <c r="AG430" s="71">
        <v>0.16</v>
      </c>
      <c r="AH430" s="71">
        <v>5.92</v>
      </c>
      <c r="AI430" s="57">
        <v>0</v>
      </c>
      <c r="AJ430" s="57">
        <v>0</v>
      </c>
      <c r="AK430" s="21">
        <v>2.67</v>
      </c>
      <c r="AL430" s="57">
        <v>0</v>
      </c>
      <c r="AM430" s="71">
        <v>0.01</v>
      </c>
      <c r="AN430" s="56">
        <v>1.3</v>
      </c>
      <c r="AO430" s="57">
        <v>4</v>
      </c>
      <c r="AP430" s="56">
        <v>3.2</v>
      </c>
      <c r="AQ430" s="56">
        <v>0.3</v>
      </c>
      <c r="AR430" s="56">
        <v>2.2000000000000002</v>
      </c>
      <c r="AS430" s="71">
        <v>0.01</v>
      </c>
      <c r="AT430" s="24">
        <v>0.4</v>
      </c>
      <c r="AU430" s="71">
        <v>0.02</v>
      </c>
      <c r="AV430" s="20">
        <v>0.6</v>
      </c>
    </row>
    <row r="431" spans="1:49" ht="15" customHeight="1" x14ac:dyDescent="0.3">
      <c r="A431" s="318"/>
      <c r="B431" s="334" t="s">
        <v>73</v>
      </c>
      <c r="C431" s="328"/>
      <c r="D431" s="406">
        <f t="shared" si="334"/>
        <v>6.24</v>
      </c>
      <c r="E431" s="406">
        <f t="shared" si="335"/>
        <v>6.24</v>
      </c>
      <c r="F431" s="409">
        <f t="shared" ref="F431:W431" si="338">$C$428*AE$431/$AD$439</f>
        <v>0.6</v>
      </c>
      <c r="G431" s="409">
        <f t="shared" si="338"/>
        <v>0.12000000000000001</v>
      </c>
      <c r="H431" s="409">
        <f t="shared" si="338"/>
        <v>3.8400000000000003</v>
      </c>
      <c r="I431" s="409">
        <f t="shared" si="338"/>
        <v>18.600000000000001</v>
      </c>
      <c r="J431" s="336">
        <f t="shared" si="338"/>
        <v>1.5000000000000001E-2</v>
      </c>
      <c r="K431" s="336">
        <f t="shared" si="338"/>
        <v>0</v>
      </c>
      <c r="L431" s="336">
        <f t="shared" si="338"/>
        <v>0</v>
      </c>
      <c r="M431" s="336">
        <f t="shared" si="338"/>
        <v>0</v>
      </c>
      <c r="N431" s="336">
        <f t="shared" si="338"/>
        <v>0</v>
      </c>
      <c r="O431" s="336">
        <f t="shared" si="338"/>
        <v>25.5</v>
      </c>
      <c r="P431" s="336">
        <f t="shared" si="338"/>
        <v>9.9</v>
      </c>
      <c r="Q431" s="336">
        <f t="shared" si="338"/>
        <v>1.6500000000000001</v>
      </c>
      <c r="R431" s="336">
        <f t="shared" si="338"/>
        <v>2.5499999999999998</v>
      </c>
      <c r="S431" s="336">
        <f t="shared" si="338"/>
        <v>6.75</v>
      </c>
      <c r="T431" s="336">
        <f t="shared" si="338"/>
        <v>0.18</v>
      </c>
      <c r="U431" s="336">
        <f t="shared" si="338"/>
        <v>0</v>
      </c>
      <c r="V431" s="336">
        <f t="shared" si="338"/>
        <v>1.38</v>
      </c>
      <c r="W431" s="336">
        <f t="shared" si="338"/>
        <v>0</v>
      </c>
      <c r="X431" s="392"/>
      <c r="Y431" s="392"/>
      <c r="AB431" s="86" t="s">
        <v>73</v>
      </c>
      <c r="AC431" s="71">
        <v>4.16</v>
      </c>
      <c r="AD431" s="71">
        <v>4.16</v>
      </c>
      <c r="AE431" s="56">
        <v>0.4</v>
      </c>
      <c r="AF431" s="71">
        <v>0.08</v>
      </c>
      <c r="AG431" s="71">
        <v>2.56</v>
      </c>
      <c r="AH431" s="56">
        <v>12.4</v>
      </c>
      <c r="AI431" s="71">
        <v>0.01</v>
      </c>
      <c r="AJ431" s="57">
        <v>0</v>
      </c>
      <c r="AK431" s="19">
        <v>0</v>
      </c>
      <c r="AL431" s="57">
        <v>0</v>
      </c>
      <c r="AM431" s="57">
        <v>0</v>
      </c>
      <c r="AN431" s="57">
        <v>17</v>
      </c>
      <c r="AO431" s="56">
        <v>6.6</v>
      </c>
      <c r="AP431" s="56">
        <v>1.1000000000000001</v>
      </c>
      <c r="AQ431" s="56">
        <v>1.7</v>
      </c>
      <c r="AR431" s="56">
        <v>4.5</v>
      </c>
      <c r="AS431" s="71">
        <v>0.12</v>
      </c>
      <c r="AT431" s="25">
        <v>0</v>
      </c>
      <c r="AU431" s="71">
        <v>0.92</v>
      </c>
      <c r="AV431" s="19">
        <v>0</v>
      </c>
    </row>
    <row r="432" spans="1:49" ht="15" customHeight="1" x14ac:dyDescent="0.3">
      <c r="A432" s="318"/>
      <c r="B432" s="334" t="s">
        <v>48</v>
      </c>
      <c r="C432" s="328"/>
      <c r="D432" s="406">
        <f t="shared" si="334"/>
        <v>0.12000000000000001</v>
      </c>
      <c r="E432" s="406">
        <f t="shared" si="335"/>
        <v>0.12000000000000001</v>
      </c>
      <c r="F432" s="409">
        <f t="shared" ref="F432:W432" si="339">$C$428*AE$432/$AD$439</f>
        <v>0.6</v>
      </c>
      <c r="G432" s="409">
        <f t="shared" si="339"/>
        <v>0.48000000000000004</v>
      </c>
      <c r="H432" s="409">
        <f t="shared" si="339"/>
        <v>0</v>
      </c>
      <c r="I432" s="409">
        <f t="shared" si="339"/>
        <v>6.84</v>
      </c>
      <c r="J432" s="336">
        <f t="shared" si="339"/>
        <v>0</v>
      </c>
      <c r="K432" s="336">
        <f t="shared" si="339"/>
        <v>1.5000000000000001E-2</v>
      </c>
      <c r="L432" s="336">
        <f t="shared" si="339"/>
        <v>7.4850000000000003</v>
      </c>
      <c r="M432" s="336">
        <f t="shared" si="339"/>
        <v>0.10500000000000001</v>
      </c>
      <c r="N432" s="336">
        <f t="shared" si="339"/>
        <v>0</v>
      </c>
      <c r="O432" s="336">
        <f t="shared" si="339"/>
        <v>4.95</v>
      </c>
      <c r="P432" s="336">
        <f t="shared" si="339"/>
        <v>5.55</v>
      </c>
      <c r="Q432" s="336">
        <f t="shared" si="339"/>
        <v>2.4</v>
      </c>
      <c r="R432" s="336">
        <f t="shared" si="339"/>
        <v>0.45</v>
      </c>
      <c r="S432" s="336">
        <f t="shared" si="339"/>
        <v>7.95</v>
      </c>
      <c r="T432" s="336">
        <f t="shared" si="339"/>
        <v>0.10500000000000001</v>
      </c>
      <c r="U432" s="336">
        <f t="shared" si="339"/>
        <v>0.9</v>
      </c>
      <c r="V432" s="336">
        <f t="shared" si="339"/>
        <v>1.29</v>
      </c>
      <c r="W432" s="336">
        <f t="shared" si="339"/>
        <v>2.7</v>
      </c>
      <c r="X432" s="392"/>
      <c r="Y432" s="392"/>
      <c r="AB432" s="86" t="s">
        <v>48</v>
      </c>
      <c r="AC432" s="71">
        <v>0.08</v>
      </c>
      <c r="AD432" s="56">
        <v>0.08</v>
      </c>
      <c r="AE432" s="56">
        <v>0.4</v>
      </c>
      <c r="AF432" s="71">
        <v>0.32</v>
      </c>
      <c r="AG432" s="57">
        <v>0</v>
      </c>
      <c r="AH432" s="71">
        <v>4.5599999999999996</v>
      </c>
      <c r="AI432" s="57">
        <v>0</v>
      </c>
      <c r="AJ432" s="71">
        <v>0.01</v>
      </c>
      <c r="AK432" s="21">
        <v>4.99</v>
      </c>
      <c r="AL432" s="71">
        <v>7.0000000000000007E-2</v>
      </c>
      <c r="AM432" s="57">
        <v>0</v>
      </c>
      <c r="AN432" s="56">
        <v>3.3</v>
      </c>
      <c r="AO432" s="56">
        <v>3.7</v>
      </c>
      <c r="AP432" s="56">
        <v>1.6</v>
      </c>
      <c r="AQ432" s="56">
        <v>0.3</v>
      </c>
      <c r="AR432" s="56">
        <v>5.3</v>
      </c>
      <c r="AS432" s="71">
        <v>7.0000000000000007E-2</v>
      </c>
      <c r="AT432" s="24">
        <v>0.6</v>
      </c>
      <c r="AU432" s="71">
        <v>0.86</v>
      </c>
      <c r="AV432" s="20">
        <v>1.8</v>
      </c>
    </row>
    <row r="433" spans="1:49" ht="15" customHeight="1" x14ac:dyDescent="0.3">
      <c r="A433" s="318"/>
      <c r="B433" s="334" t="s">
        <v>70</v>
      </c>
      <c r="C433" s="328"/>
      <c r="D433" s="406">
        <f t="shared" si="334"/>
        <v>11.639999999999999</v>
      </c>
      <c r="E433" s="406">
        <f t="shared" si="335"/>
        <v>11.639999999999999</v>
      </c>
      <c r="F433" s="409">
        <f t="shared" ref="F433:W433" si="340">$C$428*AE$433/$AD$439</f>
        <v>1.0799999999999998</v>
      </c>
      <c r="G433" s="409">
        <f t="shared" si="340"/>
        <v>0.12000000000000001</v>
      </c>
      <c r="H433" s="409">
        <f t="shared" si="340"/>
        <v>7.4399999999999995</v>
      </c>
      <c r="I433" s="409">
        <f t="shared" si="340"/>
        <v>35.4</v>
      </c>
      <c r="J433" s="336">
        <f t="shared" si="340"/>
        <v>1.5000000000000001E-2</v>
      </c>
      <c r="K433" s="336">
        <f t="shared" si="340"/>
        <v>0</v>
      </c>
      <c r="L433" s="336">
        <f t="shared" si="340"/>
        <v>0</v>
      </c>
      <c r="M433" s="336">
        <f t="shared" si="340"/>
        <v>0</v>
      </c>
      <c r="N433" s="336">
        <f t="shared" si="340"/>
        <v>0</v>
      </c>
      <c r="O433" s="336">
        <f t="shared" si="340"/>
        <v>0.3</v>
      </c>
      <c r="P433" s="336">
        <f t="shared" si="340"/>
        <v>12.6</v>
      </c>
      <c r="Q433" s="336">
        <f t="shared" si="340"/>
        <v>2.0999999999999996</v>
      </c>
      <c r="R433" s="336">
        <f t="shared" si="340"/>
        <v>1.8</v>
      </c>
      <c r="S433" s="336">
        <f t="shared" si="340"/>
        <v>8.5500000000000007</v>
      </c>
      <c r="T433" s="336">
        <f t="shared" si="340"/>
        <v>0.09</v>
      </c>
      <c r="U433" s="336">
        <f t="shared" si="340"/>
        <v>0</v>
      </c>
      <c r="V433" s="336">
        <f t="shared" si="340"/>
        <v>0</v>
      </c>
      <c r="W433" s="336">
        <f t="shared" si="340"/>
        <v>2.4</v>
      </c>
      <c r="X433" s="392"/>
      <c r="Y433" s="392"/>
      <c r="AB433" s="86" t="s">
        <v>70</v>
      </c>
      <c r="AC433" s="71">
        <v>7.76</v>
      </c>
      <c r="AD433" s="71">
        <v>7.76</v>
      </c>
      <c r="AE433" s="71">
        <v>0.72</v>
      </c>
      <c r="AF433" s="71">
        <v>0.08</v>
      </c>
      <c r="AG433" s="71">
        <v>4.96</v>
      </c>
      <c r="AH433" s="56">
        <v>23.6</v>
      </c>
      <c r="AI433" s="71">
        <v>0.01</v>
      </c>
      <c r="AJ433" s="57">
        <v>0</v>
      </c>
      <c r="AK433" s="19">
        <v>0</v>
      </c>
      <c r="AL433" s="57">
        <v>0</v>
      </c>
      <c r="AM433" s="57">
        <v>0</v>
      </c>
      <c r="AN433" s="56">
        <v>0.2</v>
      </c>
      <c r="AO433" s="56">
        <v>8.4</v>
      </c>
      <c r="AP433" s="56">
        <v>1.4</v>
      </c>
      <c r="AQ433" s="56">
        <v>1.2</v>
      </c>
      <c r="AR433" s="56">
        <v>5.7</v>
      </c>
      <c r="AS433" s="71">
        <v>0.06</v>
      </c>
      <c r="AT433" s="25">
        <v>0</v>
      </c>
      <c r="AU433" s="57">
        <v>0</v>
      </c>
      <c r="AV433" s="20">
        <v>1.6</v>
      </c>
    </row>
    <row r="434" spans="1:49" ht="15" customHeight="1" x14ac:dyDescent="0.3">
      <c r="A434" s="318"/>
      <c r="B434" s="334" t="s">
        <v>36</v>
      </c>
      <c r="C434" s="328"/>
      <c r="D434" s="406">
        <f t="shared" si="334"/>
        <v>11.639999999999999</v>
      </c>
      <c r="E434" s="406">
        <f t="shared" si="335"/>
        <v>11.639999999999999</v>
      </c>
      <c r="F434" s="409">
        <f t="shared" ref="F434:W434" si="341">$C$428*AE$434/$AD$439</f>
        <v>0</v>
      </c>
      <c r="G434" s="409">
        <f t="shared" si="341"/>
        <v>0</v>
      </c>
      <c r="H434" s="409">
        <f t="shared" si="341"/>
        <v>10.56</v>
      </c>
      <c r="I434" s="409">
        <f t="shared" si="341"/>
        <v>42.24</v>
      </c>
      <c r="J434" s="336">
        <f t="shared" si="341"/>
        <v>0</v>
      </c>
      <c r="K434" s="336">
        <f t="shared" si="341"/>
        <v>0</v>
      </c>
      <c r="L434" s="336">
        <f t="shared" si="341"/>
        <v>0</v>
      </c>
      <c r="M434" s="336">
        <f t="shared" si="341"/>
        <v>0</v>
      </c>
      <c r="N434" s="336">
        <f t="shared" si="341"/>
        <v>0</v>
      </c>
      <c r="O434" s="336">
        <f t="shared" si="341"/>
        <v>0.15</v>
      </c>
      <c r="P434" s="336">
        <f t="shared" si="341"/>
        <v>0.3</v>
      </c>
      <c r="Q434" s="336">
        <f t="shared" si="341"/>
        <v>0.15</v>
      </c>
      <c r="R434" s="336">
        <f t="shared" si="341"/>
        <v>0</v>
      </c>
      <c r="S434" s="336">
        <f t="shared" si="341"/>
        <v>0</v>
      </c>
      <c r="T434" s="336">
        <f t="shared" si="341"/>
        <v>3.0000000000000002E-2</v>
      </c>
      <c r="U434" s="336">
        <f t="shared" si="341"/>
        <v>0</v>
      </c>
      <c r="V434" s="336">
        <f t="shared" si="341"/>
        <v>0</v>
      </c>
      <c r="W434" s="336">
        <f t="shared" si="341"/>
        <v>0</v>
      </c>
      <c r="X434" s="392"/>
      <c r="Y434" s="392"/>
      <c r="AB434" s="86" t="s">
        <v>36</v>
      </c>
      <c r="AC434" s="71">
        <v>7.76</v>
      </c>
      <c r="AD434" s="71">
        <v>7.76</v>
      </c>
      <c r="AE434" s="57">
        <v>0</v>
      </c>
      <c r="AF434" s="57">
        <v>0</v>
      </c>
      <c r="AG434" s="71">
        <v>7.04</v>
      </c>
      <c r="AH434" s="71">
        <v>28.16</v>
      </c>
      <c r="AI434" s="57">
        <v>0</v>
      </c>
      <c r="AJ434" s="57">
        <v>0</v>
      </c>
      <c r="AK434" s="19">
        <v>0</v>
      </c>
      <c r="AL434" s="57">
        <v>0</v>
      </c>
      <c r="AM434" s="57">
        <v>0</v>
      </c>
      <c r="AN434" s="56">
        <v>0.1</v>
      </c>
      <c r="AO434" s="56">
        <v>0.2</v>
      </c>
      <c r="AP434" s="56">
        <v>0.1</v>
      </c>
      <c r="AQ434" s="57">
        <v>0</v>
      </c>
      <c r="AR434" s="57">
        <v>0</v>
      </c>
      <c r="AS434" s="71">
        <v>0.02</v>
      </c>
      <c r="AT434" s="25">
        <v>0</v>
      </c>
      <c r="AU434" s="57">
        <v>0</v>
      </c>
      <c r="AV434" s="19">
        <v>0</v>
      </c>
    </row>
    <row r="435" spans="1:49" ht="15" customHeight="1" x14ac:dyDescent="0.3">
      <c r="A435" s="318"/>
      <c r="B435" s="334" t="s">
        <v>37</v>
      </c>
      <c r="C435" s="328"/>
      <c r="D435" s="406">
        <f t="shared" si="334"/>
        <v>6.24</v>
      </c>
      <c r="E435" s="406">
        <f t="shared" si="335"/>
        <v>6.24</v>
      </c>
      <c r="F435" s="409">
        <f t="shared" ref="F435:W435" si="342">$C$428*AE$435/$AD$439</f>
        <v>0</v>
      </c>
      <c r="G435" s="409">
        <f t="shared" si="342"/>
        <v>3.9600000000000004</v>
      </c>
      <c r="H435" s="409">
        <f t="shared" si="342"/>
        <v>0.12000000000000001</v>
      </c>
      <c r="I435" s="409">
        <f t="shared" si="342"/>
        <v>36.36</v>
      </c>
      <c r="J435" s="336">
        <f t="shared" si="342"/>
        <v>0</v>
      </c>
      <c r="K435" s="336">
        <f t="shared" si="342"/>
        <v>0</v>
      </c>
      <c r="L435" s="336">
        <f t="shared" si="342"/>
        <v>16.799999999999997</v>
      </c>
      <c r="M435" s="336">
        <f t="shared" si="342"/>
        <v>0.09</v>
      </c>
      <c r="N435" s="336">
        <f t="shared" si="342"/>
        <v>0</v>
      </c>
      <c r="O435" s="336">
        <f t="shared" si="342"/>
        <v>0.75</v>
      </c>
      <c r="P435" s="336">
        <f t="shared" si="342"/>
        <v>1.5</v>
      </c>
      <c r="Q435" s="336">
        <f t="shared" si="342"/>
        <v>1.35</v>
      </c>
      <c r="R435" s="336">
        <f t="shared" si="342"/>
        <v>0</v>
      </c>
      <c r="S435" s="336">
        <f t="shared" si="342"/>
        <v>1.6500000000000001</v>
      </c>
      <c r="T435" s="336">
        <f t="shared" si="342"/>
        <v>1.5000000000000001E-2</v>
      </c>
      <c r="U435" s="336">
        <f t="shared" si="342"/>
        <v>0</v>
      </c>
      <c r="V435" s="336">
        <f t="shared" si="342"/>
        <v>6.0000000000000005E-2</v>
      </c>
      <c r="W435" s="336">
        <f t="shared" si="342"/>
        <v>0.15</v>
      </c>
      <c r="X435" s="392"/>
      <c r="Y435" s="392"/>
      <c r="AB435" s="86" t="s">
        <v>37</v>
      </c>
      <c r="AC435" s="71">
        <v>4.16</v>
      </c>
      <c r="AD435" s="71">
        <v>4.16</v>
      </c>
      <c r="AE435" s="57">
        <v>0</v>
      </c>
      <c r="AF435" s="71">
        <v>2.64</v>
      </c>
      <c r="AG435" s="71">
        <v>0.08</v>
      </c>
      <c r="AH435" s="71">
        <v>24.24</v>
      </c>
      <c r="AI435" s="57">
        <v>0</v>
      </c>
      <c r="AJ435" s="57">
        <v>0</v>
      </c>
      <c r="AK435" s="20">
        <v>11.2</v>
      </c>
      <c r="AL435" s="71">
        <v>0.06</v>
      </c>
      <c r="AM435" s="57">
        <v>0</v>
      </c>
      <c r="AN435" s="56">
        <v>0.5</v>
      </c>
      <c r="AO435" s="57">
        <v>1</v>
      </c>
      <c r="AP435" s="56">
        <v>0.9</v>
      </c>
      <c r="AQ435" s="57">
        <v>0</v>
      </c>
      <c r="AR435" s="56">
        <v>1.1000000000000001</v>
      </c>
      <c r="AS435" s="71">
        <v>0.01</v>
      </c>
      <c r="AT435" s="25">
        <v>0</v>
      </c>
      <c r="AU435" s="71">
        <v>0.04</v>
      </c>
      <c r="AV435" s="20">
        <v>0.1</v>
      </c>
    </row>
    <row r="436" spans="1:49" ht="15" customHeight="1" x14ac:dyDescent="0.3">
      <c r="A436" s="318"/>
      <c r="B436" s="334" t="s">
        <v>38</v>
      </c>
      <c r="C436" s="328"/>
      <c r="D436" s="406">
        <f t="shared" si="334"/>
        <v>0.48000000000000004</v>
      </c>
      <c r="E436" s="406">
        <f t="shared" si="335"/>
        <v>0.48000000000000004</v>
      </c>
      <c r="F436" s="409">
        <f t="shared" ref="F436:W436" si="343">$C$428*AE$436/$AD$439</f>
        <v>0</v>
      </c>
      <c r="G436" s="409">
        <f t="shared" si="343"/>
        <v>0</v>
      </c>
      <c r="H436" s="409">
        <f t="shared" si="343"/>
        <v>0</v>
      </c>
      <c r="I436" s="409">
        <f t="shared" si="343"/>
        <v>0</v>
      </c>
      <c r="J436" s="336">
        <f t="shared" si="343"/>
        <v>0</v>
      </c>
      <c r="K436" s="336">
        <f t="shared" si="343"/>
        <v>0</v>
      </c>
      <c r="L436" s="336">
        <f t="shared" si="343"/>
        <v>0</v>
      </c>
      <c r="M436" s="336">
        <f t="shared" si="343"/>
        <v>0</v>
      </c>
      <c r="N436" s="336">
        <f t="shared" si="343"/>
        <v>0</v>
      </c>
      <c r="O436" s="336">
        <f t="shared" si="343"/>
        <v>141</v>
      </c>
      <c r="P436" s="336">
        <f t="shared" si="343"/>
        <v>0</v>
      </c>
      <c r="Q436" s="336">
        <f t="shared" si="343"/>
        <v>1.5</v>
      </c>
      <c r="R436" s="336">
        <f t="shared" si="343"/>
        <v>0.15</v>
      </c>
      <c r="S436" s="336">
        <f t="shared" si="343"/>
        <v>0.3</v>
      </c>
      <c r="T436" s="336">
        <f t="shared" si="343"/>
        <v>1.5000000000000001E-2</v>
      </c>
      <c r="U436" s="336">
        <f t="shared" si="343"/>
        <v>19.5</v>
      </c>
      <c r="V436" s="336">
        <f t="shared" si="343"/>
        <v>0</v>
      </c>
      <c r="W436" s="336">
        <f t="shared" si="343"/>
        <v>0</v>
      </c>
      <c r="X436" s="392"/>
      <c r="Y436" s="392"/>
      <c r="AB436" s="86" t="s">
        <v>38</v>
      </c>
      <c r="AC436" s="71">
        <v>0.32</v>
      </c>
      <c r="AD436" s="71">
        <v>0.32</v>
      </c>
      <c r="AE436" s="57">
        <v>0</v>
      </c>
      <c r="AF436" s="57">
        <v>0</v>
      </c>
      <c r="AG436" s="57">
        <v>0</v>
      </c>
      <c r="AH436" s="57">
        <v>0</v>
      </c>
      <c r="AI436" s="57">
        <v>0</v>
      </c>
      <c r="AJ436" s="57">
        <v>0</v>
      </c>
      <c r="AK436" s="19">
        <v>0</v>
      </c>
      <c r="AL436" s="57">
        <v>0</v>
      </c>
      <c r="AM436" s="57">
        <v>0</v>
      </c>
      <c r="AN436" s="57">
        <v>94</v>
      </c>
      <c r="AO436" s="57">
        <v>0</v>
      </c>
      <c r="AP436" s="57">
        <v>1</v>
      </c>
      <c r="AQ436" s="56">
        <v>0.1</v>
      </c>
      <c r="AR436" s="56">
        <v>0.2</v>
      </c>
      <c r="AS436" s="71">
        <v>0.01</v>
      </c>
      <c r="AT436" s="39">
        <v>13</v>
      </c>
      <c r="AU436" s="57">
        <v>0</v>
      </c>
      <c r="AV436" s="19">
        <v>0</v>
      </c>
    </row>
    <row r="437" spans="1:49" x14ac:dyDescent="0.3">
      <c r="A437" s="318"/>
      <c r="B437" s="334" t="s">
        <v>39</v>
      </c>
      <c r="C437" s="328"/>
      <c r="D437" s="406">
        <f t="shared" si="334"/>
        <v>43.2</v>
      </c>
      <c r="E437" s="406">
        <f t="shared" si="335"/>
        <v>43.2</v>
      </c>
      <c r="F437" s="409">
        <f t="shared" ref="F437:W437" si="344">$C$428*AE$437/$AD$439</f>
        <v>0</v>
      </c>
      <c r="G437" s="409">
        <f t="shared" si="344"/>
        <v>0</v>
      </c>
      <c r="H437" s="409">
        <f t="shared" si="344"/>
        <v>0</v>
      </c>
      <c r="I437" s="409">
        <f t="shared" si="344"/>
        <v>0</v>
      </c>
      <c r="J437" s="336">
        <f t="shared" si="344"/>
        <v>0</v>
      </c>
      <c r="K437" s="336">
        <f t="shared" si="344"/>
        <v>0</v>
      </c>
      <c r="L437" s="336">
        <f t="shared" si="344"/>
        <v>0</v>
      </c>
      <c r="M437" s="336">
        <f t="shared" si="344"/>
        <v>0</v>
      </c>
      <c r="N437" s="336">
        <f t="shared" si="344"/>
        <v>0</v>
      </c>
      <c r="O437" s="336">
        <f t="shared" si="344"/>
        <v>0</v>
      </c>
      <c r="P437" s="336">
        <f t="shared" si="344"/>
        <v>0</v>
      </c>
      <c r="Q437" s="336">
        <f t="shared" si="344"/>
        <v>0</v>
      </c>
      <c r="R437" s="336">
        <f t="shared" si="344"/>
        <v>0</v>
      </c>
      <c r="S437" s="336">
        <f t="shared" si="344"/>
        <v>0</v>
      </c>
      <c r="T437" s="336">
        <f t="shared" si="344"/>
        <v>0</v>
      </c>
      <c r="U437" s="336">
        <f t="shared" si="344"/>
        <v>0</v>
      </c>
      <c r="V437" s="336">
        <f t="shared" si="344"/>
        <v>0</v>
      </c>
      <c r="W437" s="336">
        <f t="shared" si="344"/>
        <v>0</v>
      </c>
      <c r="X437" s="392"/>
      <c r="Y437" s="392"/>
      <c r="AB437" s="86" t="s">
        <v>39</v>
      </c>
      <c r="AC437" s="56">
        <v>28.8</v>
      </c>
      <c r="AD437" s="56">
        <v>28.8</v>
      </c>
      <c r="AE437" s="57">
        <v>0</v>
      </c>
      <c r="AF437" s="57">
        <v>0</v>
      </c>
      <c r="AG437" s="57">
        <v>0</v>
      </c>
      <c r="AH437" s="57">
        <v>0</v>
      </c>
      <c r="AI437" s="57">
        <v>0</v>
      </c>
      <c r="AJ437" s="57">
        <v>0</v>
      </c>
      <c r="AK437" s="19">
        <v>0</v>
      </c>
      <c r="AL437" s="57">
        <v>0</v>
      </c>
      <c r="AM437" s="57">
        <v>0</v>
      </c>
      <c r="AN437" s="57">
        <v>0</v>
      </c>
      <c r="AO437" s="57">
        <v>0</v>
      </c>
      <c r="AP437" s="57">
        <v>0</v>
      </c>
      <c r="AQ437" s="57">
        <v>0</v>
      </c>
      <c r="AR437" s="57">
        <v>0</v>
      </c>
      <c r="AS437" s="57">
        <v>0</v>
      </c>
      <c r="AT437" s="25">
        <v>0</v>
      </c>
      <c r="AU437" s="57">
        <v>0</v>
      </c>
      <c r="AV437" s="19">
        <v>0</v>
      </c>
    </row>
    <row r="438" spans="1:49" x14ac:dyDescent="0.3">
      <c r="A438" s="318"/>
      <c r="B438" s="334" t="s">
        <v>74</v>
      </c>
      <c r="C438" s="328"/>
      <c r="D438" s="406">
        <f t="shared" si="334"/>
        <v>0</v>
      </c>
      <c r="E438" s="406">
        <f t="shared" si="335"/>
        <v>0</v>
      </c>
      <c r="F438" s="409">
        <f t="shared" ref="F438:W438" si="345">$C$428*AE$438/$AD$439</f>
        <v>0</v>
      </c>
      <c r="G438" s="409">
        <f t="shared" si="345"/>
        <v>0</v>
      </c>
      <c r="H438" s="409">
        <f t="shared" si="345"/>
        <v>0</v>
      </c>
      <c r="I438" s="409">
        <f t="shared" si="345"/>
        <v>0</v>
      </c>
      <c r="J438" s="336">
        <f t="shared" si="345"/>
        <v>0</v>
      </c>
      <c r="K438" s="336">
        <f t="shared" si="345"/>
        <v>0</v>
      </c>
      <c r="L438" s="336">
        <f t="shared" si="345"/>
        <v>0</v>
      </c>
      <c r="M438" s="336">
        <f t="shared" si="345"/>
        <v>0</v>
      </c>
      <c r="N438" s="336">
        <f t="shared" si="345"/>
        <v>0</v>
      </c>
      <c r="O438" s="336">
        <f t="shared" si="345"/>
        <v>0</v>
      </c>
      <c r="P438" s="336">
        <f t="shared" si="345"/>
        <v>0</v>
      </c>
      <c r="Q438" s="336">
        <f t="shared" si="345"/>
        <v>0</v>
      </c>
      <c r="R438" s="336">
        <f t="shared" si="345"/>
        <v>0</v>
      </c>
      <c r="S438" s="336">
        <f t="shared" si="345"/>
        <v>0</v>
      </c>
      <c r="T438" s="336">
        <f t="shared" si="345"/>
        <v>0</v>
      </c>
      <c r="U438" s="336">
        <f t="shared" si="345"/>
        <v>0</v>
      </c>
      <c r="V438" s="336">
        <f t="shared" si="345"/>
        <v>0</v>
      </c>
      <c r="W438" s="336">
        <f t="shared" si="345"/>
        <v>0</v>
      </c>
      <c r="X438" s="392"/>
      <c r="Y438" s="392"/>
      <c r="AB438" s="86" t="s">
        <v>74</v>
      </c>
      <c r="AC438" s="57">
        <v>0</v>
      </c>
      <c r="AD438" s="57">
        <v>0</v>
      </c>
      <c r="AE438" s="57">
        <v>0</v>
      </c>
      <c r="AF438" s="57">
        <v>0</v>
      </c>
      <c r="AG438" s="57">
        <v>0</v>
      </c>
      <c r="AH438" s="57">
        <v>0</v>
      </c>
      <c r="AI438" s="57">
        <v>0</v>
      </c>
      <c r="AJ438" s="57">
        <v>0</v>
      </c>
      <c r="AK438" s="19">
        <v>0</v>
      </c>
      <c r="AL438" s="57">
        <v>0</v>
      </c>
      <c r="AM438" s="57">
        <v>0</v>
      </c>
      <c r="AN438" s="57">
        <v>0</v>
      </c>
      <c r="AO438" s="57">
        <v>0</v>
      </c>
      <c r="AP438" s="57">
        <v>0</v>
      </c>
      <c r="AQ438" s="57">
        <v>0</v>
      </c>
      <c r="AR438" s="57">
        <v>0</v>
      </c>
      <c r="AS438" s="57">
        <v>0</v>
      </c>
      <c r="AT438" s="25">
        <v>0</v>
      </c>
      <c r="AU438" s="57">
        <v>0</v>
      </c>
      <c r="AV438" s="19">
        <v>0</v>
      </c>
    </row>
    <row r="439" spans="1:49" x14ac:dyDescent="0.3">
      <c r="A439" s="318"/>
      <c r="B439" s="69" t="s">
        <v>40</v>
      </c>
      <c r="C439" s="328"/>
      <c r="D439" s="406"/>
      <c r="E439" s="406"/>
      <c r="F439" s="409">
        <f>SUM(F429:F438)</f>
        <v>35.4</v>
      </c>
      <c r="G439" s="409">
        <f t="shared" ref="G439:W439" si="346">SUM(G429:G438)</f>
        <v>12.84</v>
      </c>
      <c r="H439" s="409">
        <f t="shared" si="346"/>
        <v>26.76</v>
      </c>
      <c r="I439" s="409">
        <f t="shared" si="346"/>
        <v>365.03999999999996</v>
      </c>
      <c r="J439" s="337">
        <f t="shared" si="346"/>
        <v>7.4999999999999997E-2</v>
      </c>
      <c r="K439" s="337">
        <f t="shared" si="346"/>
        <v>0.36</v>
      </c>
      <c r="L439" s="337">
        <f t="shared" si="346"/>
        <v>61.440000000000005</v>
      </c>
      <c r="M439" s="337">
        <f t="shared" si="346"/>
        <v>0.19500000000000001</v>
      </c>
      <c r="N439" s="337">
        <f t="shared" si="346"/>
        <v>0.34500000000000003</v>
      </c>
      <c r="O439" s="337">
        <f t="shared" si="346"/>
        <v>227.10000000000002</v>
      </c>
      <c r="P439" s="337">
        <f t="shared" si="346"/>
        <v>191.85000000000002</v>
      </c>
      <c r="Q439" s="337">
        <f t="shared" si="346"/>
        <v>255.45000000000002</v>
      </c>
      <c r="R439" s="337">
        <f t="shared" si="346"/>
        <v>38.4</v>
      </c>
      <c r="S439" s="337">
        <f t="shared" si="346"/>
        <v>349.5</v>
      </c>
      <c r="T439" s="337">
        <f t="shared" si="346"/>
        <v>1.0349999999999997</v>
      </c>
      <c r="U439" s="337">
        <f t="shared" si="346"/>
        <v>36</v>
      </c>
      <c r="V439" s="337">
        <f t="shared" si="346"/>
        <v>47.010000000000005</v>
      </c>
      <c r="W439" s="337">
        <f t="shared" si="346"/>
        <v>60.15</v>
      </c>
      <c r="X439" s="392"/>
      <c r="Y439" s="392"/>
      <c r="AB439" s="87" t="s">
        <v>40</v>
      </c>
      <c r="AC439" s="59"/>
      <c r="AD439" s="60">
        <v>120</v>
      </c>
      <c r="AE439" s="61">
        <v>23.6</v>
      </c>
      <c r="AF439" s="88">
        <v>8.56</v>
      </c>
      <c r="AG439" s="88">
        <v>17.84</v>
      </c>
      <c r="AH439" s="88">
        <v>243.36</v>
      </c>
      <c r="AI439" s="88">
        <v>0.05</v>
      </c>
      <c r="AJ439" s="88">
        <v>0.24</v>
      </c>
      <c r="AK439" s="23">
        <v>41</v>
      </c>
      <c r="AL439" s="88">
        <v>0.13</v>
      </c>
      <c r="AM439" s="88">
        <v>0.23</v>
      </c>
      <c r="AN439" s="60">
        <v>151</v>
      </c>
      <c r="AO439" s="60">
        <v>128</v>
      </c>
      <c r="AP439" s="60">
        <v>170</v>
      </c>
      <c r="AQ439" s="60">
        <v>26</v>
      </c>
      <c r="AR439" s="60">
        <v>233</v>
      </c>
      <c r="AS439" s="61">
        <v>0.7</v>
      </c>
      <c r="AT439" s="27">
        <v>24</v>
      </c>
      <c r="AU439" s="61">
        <v>31.3</v>
      </c>
      <c r="AV439" s="23">
        <v>40</v>
      </c>
    </row>
    <row r="440" spans="1:49" x14ac:dyDescent="0.3">
      <c r="A440" s="318" t="s">
        <v>149</v>
      </c>
      <c r="B440" s="199"/>
      <c r="C440" s="328">
        <v>200</v>
      </c>
      <c r="D440" s="406"/>
      <c r="E440" s="406"/>
      <c r="F440" s="406"/>
      <c r="G440" s="406"/>
      <c r="H440" s="406"/>
      <c r="I440" s="406"/>
      <c r="J440" s="199"/>
      <c r="K440" s="199"/>
      <c r="L440" s="199"/>
      <c r="M440" s="199"/>
      <c r="N440" s="199"/>
      <c r="O440" s="199"/>
      <c r="P440" s="199"/>
      <c r="Q440" s="199"/>
      <c r="R440" s="199"/>
      <c r="S440" s="199"/>
      <c r="T440" s="199"/>
      <c r="U440" s="199"/>
      <c r="V440" s="199"/>
      <c r="W440" s="199"/>
      <c r="X440" s="392" t="s">
        <v>96</v>
      </c>
      <c r="Y440" s="392">
        <v>27</v>
      </c>
      <c r="AA440" t="s">
        <v>149</v>
      </c>
      <c r="AH440" s="300"/>
    </row>
    <row r="441" spans="1:49" x14ac:dyDescent="0.3">
      <c r="A441" s="318"/>
      <c r="B441" s="199" t="s">
        <v>149</v>
      </c>
      <c r="C441" s="328"/>
      <c r="D441" s="406">
        <f>C440*AC441/AD442</f>
        <v>206</v>
      </c>
      <c r="E441" s="406">
        <f>C440*AD441/AD442</f>
        <v>200</v>
      </c>
      <c r="F441" s="406">
        <f>C440*AE441/AD442</f>
        <v>5.8</v>
      </c>
      <c r="G441" s="406">
        <f>C440*AF441/AD442</f>
        <v>5</v>
      </c>
      <c r="H441" s="406">
        <f>C440*AG441/AD442</f>
        <v>8</v>
      </c>
      <c r="I441" s="406">
        <f>C440*AH441/AD442</f>
        <v>106</v>
      </c>
      <c r="J441" s="199">
        <f>C440*AI441/AD442</f>
        <v>0</v>
      </c>
      <c r="K441" s="199">
        <f>C440*AJ441/AD442</f>
        <v>0</v>
      </c>
      <c r="L441" s="199">
        <f>C440*AK441/AD442</f>
        <v>0</v>
      </c>
      <c r="M441" s="199">
        <f>C440*AL441/AD442</f>
        <v>0</v>
      </c>
      <c r="N441" s="199">
        <f>C440*AM441/AD442</f>
        <v>0</v>
      </c>
      <c r="O441" s="199">
        <f>C440*AN441/AD442</f>
        <v>0</v>
      </c>
      <c r="P441" s="199">
        <f>C440*AO441/AD442</f>
        <v>0</v>
      </c>
      <c r="Q441" s="199">
        <f>C440*AP441/AD442</f>
        <v>0</v>
      </c>
      <c r="R441" s="199">
        <f>C440*AQ441/AD442</f>
        <v>0</v>
      </c>
      <c r="S441" s="199">
        <f>C440*AR441/AD442</f>
        <v>0</v>
      </c>
      <c r="T441" s="199">
        <f>C440*AS441/AD442</f>
        <v>0</v>
      </c>
      <c r="U441" s="199">
        <f>C440*AT441/AD442</f>
        <v>0</v>
      </c>
      <c r="V441" s="199">
        <f>C440*AU441/AD442</f>
        <v>0</v>
      </c>
      <c r="W441" s="199">
        <f>C440*AV441/AD442</f>
        <v>0</v>
      </c>
      <c r="X441" s="392"/>
      <c r="Y441" s="392"/>
      <c r="AB441" s="17" t="s">
        <v>149</v>
      </c>
      <c r="AC441" s="101">
        <v>103</v>
      </c>
      <c r="AD441" s="102">
        <v>100</v>
      </c>
      <c r="AE441" s="103">
        <v>2.9</v>
      </c>
      <c r="AF441" s="103">
        <v>2.5</v>
      </c>
      <c r="AG441" s="103">
        <v>4</v>
      </c>
      <c r="AH441" s="103">
        <v>53</v>
      </c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7"/>
      <c r="AV441" s="17"/>
    </row>
    <row r="442" spans="1:49" x14ac:dyDescent="0.3">
      <c r="A442" s="318"/>
      <c r="B442" s="199"/>
      <c r="C442" s="328"/>
      <c r="D442" s="406"/>
      <c r="E442" s="406"/>
      <c r="F442" s="406">
        <f>SUM(F441)</f>
        <v>5.8</v>
      </c>
      <c r="G442" s="406">
        <f t="shared" ref="G442:W442" si="347">SUM(G441)</f>
        <v>5</v>
      </c>
      <c r="H442" s="406">
        <f t="shared" si="347"/>
        <v>8</v>
      </c>
      <c r="I442" s="406">
        <f t="shared" si="347"/>
        <v>106</v>
      </c>
      <c r="J442" s="199">
        <f t="shared" si="347"/>
        <v>0</v>
      </c>
      <c r="K442" s="199">
        <f t="shared" si="347"/>
        <v>0</v>
      </c>
      <c r="L442" s="199">
        <f t="shared" si="347"/>
        <v>0</v>
      </c>
      <c r="M442" s="199">
        <f t="shared" si="347"/>
        <v>0</v>
      </c>
      <c r="N442" s="199">
        <f t="shared" si="347"/>
        <v>0</v>
      </c>
      <c r="O442" s="199">
        <f t="shared" si="347"/>
        <v>0</v>
      </c>
      <c r="P442" s="199">
        <f t="shared" si="347"/>
        <v>0</v>
      </c>
      <c r="Q442" s="199">
        <f t="shared" si="347"/>
        <v>0</v>
      </c>
      <c r="R442" s="199">
        <f t="shared" si="347"/>
        <v>0</v>
      </c>
      <c r="S442" s="199">
        <f t="shared" si="347"/>
        <v>0</v>
      </c>
      <c r="T442" s="199">
        <f t="shared" si="347"/>
        <v>0</v>
      </c>
      <c r="U442" s="199">
        <f t="shared" si="347"/>
        <v>0</v>
      </c>
      <c r="V442" s="199">
        <f t="shared" si="347"/>
        <v>0</v>
      </c>
      <c r="W442" s="199">
        <f t="shared" si="347"/>
        <v>0</v>
      </c>
      <c r="X442" s="392"/>
      <c r="Y442" s="392"/>
      <c r="AB442" s="69" t="s">
        <v>40</v>
      </c>
      <c r="AC442" s="126"/>
      <c r="AD442" s="17">
        <v>100</v>
      </c>
      <c r="AE442" s="18">
        <f>SUM(AE441)</f>
        <v>2.9</v>
      </c>
      <c r="AF442" s="18">
        <f t="shared" ref="AF442:AV442" si="348">SUM(AF441)</f>
        <v>2.5</v>
      </c>
      <c r="AG442" s="18">
        <f t="shared" si="348"/>
        <v>4</v>
      </c>
      <c r="AH442" s="18">
        <f t="shared" si="348"/>
        <v>53</v>
      </c>
      <c r="AI442" s="18">
        <f t="shared" si="348"/>
        <v>0</v>
      </c>
      <c r="AJ442" s="18">
        <f t="shared" si="348"/>
        <v>0</v>
      </c>
      <c r="AK442" s="18">
        <f t="shared" si="348"/>
        <v>0</v>
      </c>
      <c r="AL442" s="18">
        <f t="shared" si="348"/>
        <v>0</v>
      </c>
      <c r="AM442" s="18">
        <f t="shared" si="348"/>
        <v>0</v>
      </c>
      <c r="AN442" s="18">
        <f t="shared" si="348"/>
        <v>0</v>
      </c>
      <c r="AO442" s="18">
        <f t="shared" si="348"/>
        <v>0</v>
      </c>
      <c r="AP442" s="18">
        <f t="shared" si="348"/>
        <v>0</v>
      </c>
      <c r="AQ442" s="18">
        <f t="shared" si="348"/>
        <v>0</v>
      </c>
      <c r="AR442" s="18">
        <f t="shared" si="348"/>
        <v>0</v>
      </c>
      <c r="AS442" s="18">
        <f t="shared" si="348"/>
        <v>0</v>
      </c>
      <c r="AT442" s="18">
        <f t="shared" si="348"/>
        <v>0</v>
      </c>
      <c r="AU442" s="18">
        <f t="shared" si="348"/>
        <v>0</v>
      </c>
      <c r="AV442" s="18">
        <f t="shared" si="348"/>
        <v>0</v>
      </c>
      <c r="AW442" t="s">
        <v>96</v>
      </c>
    </row>
    <row r="443" spans="1:49" x14ac:dyDescent="0.3">
      <c r="A443" s="318" t="s">
        <v>95</v>
      </c>
      <c r="B443" s="199"/>
      <c r="C443" s="328">
        <v>40</v>
      </c>
      <c r="D443" s="406"/>
      <c r="E443" s="406"/>
      <c r="F443" s="406"/>
      <c r="G443" s="406"/>
      <c r="H443" s="406"/>
      <c r="I443" s="406"/>
      <c r="J443" s="199"/>
      <c r="K443" s="199"/>
      <c r="L443" s="199"/>
      <c r="M443" s="199"/>
      <c r="N443" s="199"/>
      <c r="O443" s="199"/>
      <c r="P443" s="199"/>
      <c r="Q443" s="199"/>
      <c r="R443" s="199"/>
      <c r="S443" s="199"/>
      <c r="T443" s="199"/>
      <c r="U443" s="199"/>
      <c r="V443" s="199"/>
      <c r="W443" s="199"/>
      <c r="X443" s="392" t="s">
        <v>96</v>
      </c>
      <c r="Y443" s="392">
        <v>4</v>
      </c>
      <c r="AA443" s="17" t="s">
        <v>95</v>
      </c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7"/>
      <c r="AV443" s="17"/>
      <c r="AW443" t="s">
        <v>96</v>
      </c>
    </row>
    <row r="444" spans="1:49" x14ac:dyDescent="0.3">
      <c r="A444" s="318"/>
      <c r="B444" s="199" t="s">
        <v>95</v>
      </c>
      <c r="C444" s="328"/>
      <c r="D444" s="406">
        <f>C443*AC444/AD445</f>
        <v>40</v>
      </c>
      <c r="E444" s="406">
        <f>C443*AD444/AD445</f>
        <v>40</v>
      </c>
      <c r="F444" s="406">
        <f>C443*AE444/AD445</f>
        <v>3</v>
      </c>
      <c r="G444" s="406">
        <f>C443*AF444/AD445</f>
        <v>0.4</v>
      </c>
      <c r="H444" s="406">
        <f>C443*AG444/AD445</f>
        <v>20</v>
      </c>
      <c r="I444" s="406">
        <f>C443*AH444/AD445</f>
        <v>96</v>
      </c>
      <c r="J444" s="199">
        <f>C443*AI444/AD445</f>
        <v>0</v>
      </c>
      <c r="K444" s="199">
        <f>C443*AJ444/AD445</f>
        <v>0</v>
      </c>
      <c r="L444" s="199">
        <f>C443*AK444/AD445</f>
        <v>0</v>
      </c>
      <c r="M444" s="199">
        <f>C443*AL444/AD445</f>
        <v>0</v>
      </c>
      <c r="N444" s="199">
        <f>C443*AM444/AD445</f>
        <v>0</v>
      </c>
      <c r="O444" s="199">
        <f>C443*AN444/AD445</f>
        <v>0</v>
      </c>
      <c r="P444" s="199">
        <f>C443*AO444/AD445</f>
        <v>0</v>
      </c>
      <c r="Q444" s="199">
        <f>C443*AP444/AD445</f>
        <v>0</v>
      </c>
      <c r="R444" s="199">
        <f>C443*AQ444/AD445</f>
        <v>0</v>
      </c>
      <c r="S444" s="199">
        <f>C443*AR444/AD445</f>
        <v>0</v>
      </c>
      <c r="T444" s="199">
        <f>C443*AS444/AD445</f>
        <v>0</v>
      </c>
      <c r="U444" s="199">
        <f>C443*AT444/AD445</f>
        <v>0</v>
      </c>
      <c r="V444" s="199">
        <f>C443*AU444/AD445</f>
        <v>0</v>
      </c>
      <c r="W444" s="199">
        <f>C443*AV444/AD445</f>
        <v>0</v>
      </c>
      <c r="X444" s="392"/>
      <c r="Y444" s="392"/>
      <c r="AA444" s="17"/>
      <c r="AB444" s="17" t="s">
        <v>95</v>
      </c>
      <c r="AC444" s="17">
        <v>100</v>
      </c>
      <c r="AD444" s="17">
        <v>100</v>
      </c>
      <c r="AE444" s="17">
        <v>7.5</v>
      </c>
      <c r="AF444" s="17">
        <v>1</v>
      </c>
      <c r="AG444" s="17">
        <v>50</v>
      </c>
      <c r="AH444" s="17">
        <v>240</v>
      </c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  <c r="AU444" s="17"/>
      <c r="AV444" s="17"/>
    </row>
    <row r="445" spans="1:49" x14ac:dyDescent="0.3">
      <c r="A445" s="318"/>
      <c r="B445" s="69" t="s">
        <v>40</v>
      </c>
      <c r="C445" s="96"/>
      <c r="D445" s="406"/>
      <c r="E445" s="406"/>
      <c r="F445" s="406">
        <f>SUM(F444)</f>
        <v>3</v>
      </c>
      <c r="G445" s="406">
        <f t="shared" ref="G445:W445" si="349">SUM(G444)</f>
        <v>0.4</v>
      </c>
      <c r="H445" s="406">
        <f t="shared" si="349"/>
        <v>20</v>
      </c>
      <c r="I445" s="406">
        <f t="shared" si="349"/>
        <v>96</v>
      </c>
      <c r="J445" s="199">
        <f t="shared" si="349"/>
        <v>0</v>
      </c>
      <c r="K445" s="199">
        <f t="shared" si="349"/>
        <v>0</v>
      </c>
      <c r="L445" s="199">
        <f t="shared" si="349"/>
        <v>0</v>
      </c>
      <c r="M445" s="199">
        <f t="shared" si="349"/>
        <v>0</v>
      </c>
      <c r="N445" s="199">
        <f t="shared" si="349"/>
        <v>0</v>
      </c>
      <c r="O445" s="199">
        <f t="shared" si="349"/>
        <v>0</v>
      </c>
      <c r="P445" s="199">
        <f t="shared" si="349"/>
        <v>0</v>
      </c>
      <c r="Q445" s="199">
        <f t="shared" si="349"/>
        <v>0</v>
      </c>
      <c r="R445" s="199">
        <f t="shared" si="349"/>
        <v>0</v>
      </c>
      <c r="S445" s="199">
        <f t="shared" si="349"/>
        <v>0</v>
      </c>
      <c r="T445" s="199">
        <f t="shared" si="349"/>
        <v>0</v>
      </c>
      <c r="U445" s="199">
        <f t="shared" si="349"/>
        <v>0</v>
      </c>
      <c r="V445" s="199">
        <f t="shared" si="349"/>
        <v>0</v>
      </c>
      <c r="W445" s="199">
        <f t="shared" si="349"/>
        <v>0</v>
      </c>
      <c r="X445" s="392"/>
      <c r="Y445" s="392"/>
      <c r="AA445" s="17"/>
      <c r="AB445" s="69" t="s">
        <v>40</v>
      </c>
      <c r="AC445" s="17"/>
      <c r="AD445" s="17">
        <v>100</v>
      </c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7"/>
      <c r="AV445" s="17"/>
    </row>
    <row r="446" spans="1:49" ht="18" x14ac:dyDescent="0.35">
      <c r="A446" s="319" t="s">
        <v>199</v>
      </c>
      <c r="B446" s="207"/>
      <c r="C446" s="338">
        <f>SUM(C422:C445)</f>
        <v>470</v>
      </c>
      <c r="D446" s="410">
        <f t="shared" ref="D446:E446" si="350">SUM(D422:D445)</f>
        <v>559.5333333333333</v>
      </c>
      <c r="E446" s="410">
        <f t="shared" si="350"/>
        <v>543.86666666666667</v>
      </c>
      <c r="F446" s="412">
        <f>SUM(F427+F439+F442+F445)</f>
        <v>44.533333333333331</v>
      </c>
      <c r="G446" s="412">
        <f t="shared" ref="G446:W446" si="351">SUM(G427+G439+G442+G445)</f>
        <v>23.24</v>
      </c>
      <c r="H446" s="412">
        <f t="shared" si="351"/>
        <v>58.426666666666669</v>
      </c>
      <c r="I446" s="412">
        <f t="shared" si="351"/>
        <v>629.04</v>
      </c>
      <c r="J446" s="340">
        <f t="shared" si="351"/>
        <v>9.166666666666666E-2</v>
      </c>
      <c r="K446" s="340">
        <f t="shared" si="351"/>
        <v>0.37666666666666665</v>
      </c>
      <c r="L446" s="340">
        <f t="shared" si="351"/>
        <v>672.19</v>
      </c>
      <c r="M446" s="340">
        <f t="shared" si="351"/>
        <v>0.19500000000000001</v>
      </c>
      <c r="N446" s="340">
        <f t="shared" si="351"/>
        <v>3.3783333333333334</v>
      </c>
      <c r="O446" s="340">
        <f t="shared" si="351"/>
        <v>302.26666666666671</v>
      </c>
      <c r="P446" s="340">
        <f t="shared" si="351"/>
        <v>295.18333333333334</v>
      </c>
      <c r="Q446" s="340">
        <f t="shared" si="351"/>
        <v>266.61666666666667</v>
      </c>
      <c r="R446" s="340">
        <f t="shared" si="351"/>
        <v>51.4</v>
      </c>
      <c r="S446" s="340">
        <f t="shared" si="351"/>
        <v>368.16666666666669</v>
      </c>
      <c r="T446" s="340">
        <f t="shared" si="351"/>
        <v>1.5849999999999997</v>
      </c>
      <c r="U446" s="340">
        <f t="shared" si="351"/>
        <v>44.5</v>
      </c>
      <c r="V446" s="340">
        <f t="shared" si="351"/>
        <v>47.093333333333341</v>
      </c>
      <c r="W446" s="340">
        <f t="shared" si="351"/>
        <v>77.983333333333334</v>
      </c>
      <c r="X446" s="394"/>
      <c r="Y446" s="394"/>
    </row>
    <row r="447" spans="1:49" x14ac:dyDescent="0.3">
      <c r="A447" s="319" t="s">
        <v>200</v>
      </c>
      <c r="B447" s="199"/>
      <c r="C447" s="328">
        <f>SUM(C446+C420+C381+C375)</f>
        <v>1757</v>
      </c>
      <c r="D447" s="417">
        <f t="shared" ref="D447:W447" si="352">SUM(D446+D420+D381+D375)</f>
        <v>2164.5206666666668</v>
      </c>
      <c r="E447" s="417">
        <f t="shared" si="352"/>
        <v>2070.3906666666667</v>
      </c>
      <c r="F447" s="418">
        <f>SUM(F446+F420+F381+F375-26)</f>
        <v>76.170000000000016</v>
      </c>
      <c r="G447" s="417">
        <f t="shared" si="352"/>
        <v>57.263333333333335</v>
      </c>
      <c r="H447" s="417">
        <f t="shared" si="352"/>
        <v>221.40999999999997</v>
      </c>
      <c r="I447" s="417">
        <f t="shared" si="352"/>
        <v>1824.6600000000003</v>
      </c>
      <c r="J447" s="328">
        <f t="shared" si="352"/>
        <v>0.45466666666666666</v>
      </c>
      <c r="K447" s="328">
        <f t="shared" si="352"/>
        <v>0.67433333333333334</v>
      </c>
      <c r="L447" s="328">
        <f t="shared" si="352"/>
        <v>1056.8780000000002</v>
      </c>
      <c r="M447" s="328">
        <f t="shared" si="352"/>
        <v>0.3763333333333333</v>
      </c>
      <c r="N447" s="328">
        <f t="shared" si="352"/>
        <v>26.223000000000003</v>
      </c>
      <c r="O447" s="328">
        <f t="shared" si="352"/>
        <v>1022.028</v>
      </c>
      <c r="P447" s="328">
        <f t="shared" si="352"/>
        <v>1348.2140000000002</v>
      </c>
      <c r="Q447" s="328">
        <f t="shared" si="352"/>
        <v>438.51333333333338</v>
      </c>
      <c r="R447" s="328">
        <f t="shared" si="352"/>
        <v>247.71666666666667</v>
      </c>
      <c r="S447" s="328">
        <f t="shared" si="352"/>
        <v>866.42</v>
      </c>
      <c r="T447" s="328">
        <f t="shared" si="352"/>
        <v>6.5553333333333326</v>
      </c>
      <c r="U447" s="328">
        <f t="shared" si="352"/>
        <v>150.93333333333334</v>
      </c>
      <c r="V447" s="328">
        <f t="shared" si="352"/>
        <v>81.616666666666674</v>
      </c>
      <c r="W447" s="328">
        <f t="shared" si="352"/>
        <v>332.68999999999994</v>
      </c>
      <c r="X447" s="392"/>
      <c r="Y447" s="392"/>
    </row>
    <row r="448" spans="1:49" ht="14.4" x14ac:dyDescent="0.3">
      <c r="A448" s="456" t="s">
        <v>320</v>
      </c>
      <c r="B448" s="456"/>
      <c r="C448" s="456"/>
      <c r="D448" s="456"/>
      <c r="E448" s="456"/>
      <c r="F448" s="456"/>
      <c r="G448" s="456"/>
      <c r="H448" s="456"/>
      <c r="I448" s="456"/>
      <c r="J448" s="456"/>
      <c r="K448" s="456"/>
      <c r="L448" s="456"/>
      <c r="M448" s="456"/>
      <c r="N448" s="456"/>
      <c r="O448" s="456"/>
      <c r="P448" s="456"/>
      <c r="Q448" s="456"/>
      <c r="R448" s="456"/>
      <c r="S448" s="456"/>
      <c r="T448" s="456"/>
      <c r="U448" s="456"/>
      <c r="V448" s="456"/>
      <c r="W448" s="456"/>
      <c r="X448" s="456"/>
      <c r="Y448" s="456"/>
    </row>
    <row r="449" spans="1:49" ht="14.4" x14ac:dyDescent="0.3">
      <c r="A449" s="456" t="s">
        <v>323</v>
      </c>
      <c r="B449" s="456"/>
      <c r="C449" s="456"/>
      <c r="D449" s="456"/>
      <c r="E449" s="456"/>
      <c r="F449" s="456"/>
      <c r="G449" s="456"/>
      <c r="H449" s="456"/>
      <c r="I449" s="456"/>
      <c r="J449" s="456"/>
      <c r="K449" s="456"/>
      <c r="L449" s="456"/>
      <c r="M449" s="456"/>
      <c r="N449" s="456"/>
      <c r="O449" s="456"/>
      <c r="P449" s="456"/>
      <c r="Q449" s="456"/>
      <c r="R449" s="456"/>
      <c r="S449" s="456"/>
      <c r="T449" s="456"/>
      <c r="U449" s="456"/>
      <c r="V449" s="456"/>
      <c r="W449" s="456"/>
      <c r="X449" s="456"/>
      <c r="Y449" s="456"/>
    </row>
    <row r="450" spans="1:49" ht="14.4" x14ac:dyDescent="0.3">
      <c r="A450" s="456" t="s">
        <v>324</v>
      </c>
      <c r="B450" s="456"/>
      <c r="C450" s="456"/>
      <c r="D450" s="456"/>
      <c r="E450" s="456"/>
      <c r="F450" s="456"/>
      <c r="G450" s="456"/>
      <c r="H450" s="456"/>
      <c r="I450" s="456"/>
      <c r="J450" s="456"/>
      <c r="K450" s="456"/>
      <c r="L450" s="456"/>
      <c r="M450" s="456"/>
      <c r="N450" s="456"/>
      <c r="O450" s="456"/>
      <c r="P450" s="456"/>
      <c r="Q450" s="456"/>
      <c r="R450" s="456"/>
      <c r="S450" s="456"/>
      <c r="T450" s="456"/>
      <c r="U450" s="456"/>
      <c r="V450" s="456"/>
      <c r="W450" s="456"/>
      <c r="X450" s="456"/>
      <c r="Y450" s="456"/>
    </row>
    <row r="451" spans="1:49" ht="15" thickBot="1" x14ac:dyDescent="0.35">
      <c r="A451" s="456" t="s">
        <v>325</v>
      </c>
      <c r="B451" s="456"/>
      <c r="C451" s="456"/>
      <c r="D451" s="456"/>
      <c r="E451" s="456"/>
      <c r="F451" s="456"/>
      <c r="G451" s="456"/>
      <c r="H451" s="456"/>
      <c r="I451" s="456"/>
      <c r="J451" s="456"/>
      <c r="K451" s="456"/>
      <c r="L451" s="456"/>
      <c r="M451" s="456"/>
      <c r="N451" s="456"/>
      <c r="O451" s="456"/>
      <c r="P451" s="456"/>
      <c r="Q451" s="456"/>
      <c r="R451" s="456"/>
      <c r="S451" s="456"/>
      <c r="T451" s="456"/>
      <c r="U451" s="456"/>
      <c r="V451" s="456"/>
      <c r="W451" s="456"/>
      <c r="X451" s="456"/>
      <c r="Y451" s="456"/>
    </row>
    <row r="452" spans="1:49" ht="15" customHeight="1" x14ac:dyDescent="0.3">
      <c r="A452" s="471" t="s">
        <v>26</v>
      </c>
      <c r="B452" s="473" t="s">
        <v>2</v>
      </c>
      <c r="C452" s="475" t="s">
        <v>1</v>
      </c>
      <c r="D452" s="477" t="s">
        <v>330</v>
      </c>
      <c r="E452" s="477"/>
      <c r="F452" s="478" t="s">
        <v>22</v>
      </c>
      <c r="G452" s="478" t="s">
        <v>23</v>
      </c>
      <c r="H452" s="478" t="s">
        <v>24</v>
      </c>
      <c r="I452" s="478" t="s">
        <v>25</v>
      </c>
      <c r="J452" s="446" t="s">
        <v>6</v>
      </c>
      <c r="K452" s="446"/>
      <c r="L452" s="446"/>
      <c r="M452" s="446"/>
      <c r="N452" s="446"/>
      <c r="O452" s="446" t="s">
        <v>7</v>
      </c>
      <c r="P452" s="446"/>
      <c r="Q452" s="446"/>
      <c r="R452" s="446"/>
      <c r="S452" s="446"/>
      <c r="T452" s="446"/>
      <c r="U452" s="446"/>
      <c r="V452" s="446"/>
      <c r="W452" s="446"/>
      <c r="X452" s="480" t="s">
        <v>28</v>
      </c>
      <c r="Y452" s="488" t="s">
        <v>41</v>
      </c>
      <c r="Z452" s="52"/>
      <c r="AA452" s="436" t="s">
        <v>26</v>
      </c>
      <c r="AB452" s="442" t="s">
        <v>2</v>
      </c>
      <c r="AC452" s="444" t="s">
        <v>3</v>
      </c>
      <c r="AD452" s="445"/>
      <c r="AE452" s="437" t="s">
        <v>22</v>
      </c>
      <c r="AF452" s="437" t="s">
        <v>23</v>
      </c>
      <c r="AG452" s="437" t="s">
        <v>24</v>
      </c>
      <c r="AH452" s="437" t="s">
        <v>25</v>
      </c>
      <c r="AI452" s="439" t="s">
        <v>6</v>
      </c>
      <c r="AJ452" s="440"/>
      <c r="AK452" s="440"/>
      <c r="AL452" s="440"/>
      <c r="AM452" s="440"/>
      <c r="AN452" s="439" t="s">
        <v>7</v>
      </c>
      <c r="AO452" s="440"/>
      <c r="AP452" s="440"/>
      <c r="AQ452" s="440"/>
      <c r="AR452" s="440"/>
      <c r="AS452" s="440"/>
      <c r="AT452" s="440"/>
      <c r="AU452" s="440"/>
      <c r="AV452" s="441"/>
      <c r="AW452" s="436" t="s">
        <v>31</v>
      </c>
    </row>
    <row r="453" spans="1:49" ht="15" customHeight="1" thickBot="1" x14ac:dyDescent="0.35">
      <c r="A453" s="472"/>
      <c r="B453" s="474"/>
      <c r="C453" s="476"/>
      <c r="D453" s="416" t="s">
        <v>331</v>
      </c>
      <c r="E453" s="416" t="s">
        <v>332</v>
      </c>
      <c r="F453" s="479"/>
      <c r="G453" s="479"/>
      <c r="H453" s="479"/>
      <c r="I453" s="479"/>
      <c r="J453" s="310" t="s">
        <v>8</v>
      </c>
      <c r="K453" s="310" t="s">
        <v>9</v>
      </c>
      <c r="L453" s="311" t="s">
        <v>10</v>
      </c>
      <c r="M453" s="310" t="s">
        <v>11</v>
      </c>
      <c r="N453" s="310" t="s">
        <v>12</v>
      </c>
      <c r="O453" s="310" t="s">
        <v>13</v>
      </c>
      <c r="P453" s="310" t="s">
        <v>14</v>
      </c>
      <c r="Q453" s="310" t="s">
        <v>15</v>
      </c>
      <c r="R453" s="310" t="s">
        <v>16</v>
      </c>
      <c r="S453" s="310" t="s">
        <v>17</v>
      </c>
      <c r="T453" s="310" t="s">
        <v>18</v>
      </c>
      <c r="U453" s="311" t="s">
        <v>19</v>
      </c>
      <c r="V453" s="310" t="s">
        <v>20</v>
      </c>
      <c r="W453" s="311" t="s">
        <v>21</v>
      </c>
      <c r="X453" s="481"/>
      <c r="Y453" s="489"/>
      <c r="Z453" s="52"/>
      <c r="AA453" s="436"/>
      <c r="AB453" s="443"/>
      <c r="AC453" s="2" t="s">
        <v>4</v>
      </c>
      <c r="AD453" s="2" t="s">
        <v>5</v>
      </c>
      <c r="AE453" s="438"/>
      <c r="AF453" s="438"/>
      <c r="AG453" s="438"/>
      <c r="AH453" s="438"/>
      <c r="AI453" s="2" t="s">
        <v>8</v>
      </c>
      <c r="AJ453" s="2" t="s">
        <v>9</v>
      </c>
      <c r="AK453" s="1" t="s">
        <v>10</v>
      </c>
      <c r="AL453" s="2" t="s">
        <v>11</v>
      </c>
      <c r="AM453" s="2" t="s">
        <v>12</v>
      </c>
      <c r="AN453" s="2" t="s">
        <v>13</v>
      </c>
      <c r="AO453" s="2" t="s">
        <v>14</v>
      </c>
      <c r="AP453" s="2" t="s">
        <v>15</v>
      </c>
      <c r="AQ453" s="2" t="s">
        <v>16</v>
      </c>
      <c r="AR453" s="2" t="s">
        <v>17</v>
      </c>
      <c r="AS453" s="2" t="s">
        <v>18</v>
      </c>
      <c r="AT453" s="1" t="s">
        <v>19</v>
      </c>
      <c r="AU453" s="2" t="s">
        <v>20</v>
      </c>
      <c r="AV453" s="1" t="s">
        <v>21</v>
      </c>
      <c r="AW453" s="436"/>
    </row>
    <row r="454" spans="1:49" ht="16.2" thickBot="1" x14ac:dyDescent="0.35">
      <c r="A454" s="468" t="s">
        <v>27</v>
      </c>
      <c r="B454" s="469"/>
      <c r="C454" s="469"/>
      <c r="D454" s="469"/>
      <c r="E454" s="469"/>
      <c r="F454" s="469"/>
      <c r="G454" s="469"/>
      <c r="H454" s="469"/>
      <c r="I454" s="469"/>
      <c r="J454" s="469"/>
      <c r="K454" s="469"/>
      <c r="L454" s="469"/>
      <c r="M454" s="469"/>
      <c r="N454" s="469"/>
      <c r="O454" s="469"/>
      <c r="P454" s="469"/>
      <c r="Q454" s="469"/>
      <c r="R454" s="469"/>
      <c r="S454" s="469"/>
      <c r="T454" s="469"/>
      <c r="U454" s="469"/>
      <c r="V454" s="469"/>
      <c r="W454" s="469"/>
      <c r="X454" s="469"/>
      <c r="Y454" s="470"/>
      <c r="AA454" s="17"/>
    </row>
    <row r="455" spans="1:49" ht="16.2" thickBot="1" x14ac:dyDescent="0.35">
      <c r="A455" s="468" t="s">
        <v>201</v>
      </c>
      <c r="B455" s="469"/>
      <c r="C455" s="469"/>
      <c r="D455" s="469"/>
      <c r="E455" s="469"/>
      <c r="F455" s="469"/>
      <c r="G455" s="469"/>
      <c r="H455" s="469"/>
      <c r="I455" s="469"/>
      <c r="J455" s="469"/>
      <c r="K455" s="469"/>
      <c r="L455" s="469"/>
      <c r="M455" s="469"/>
      <c r="N455" s="469"/>
      <c r="O455" s="469"/>
      <c r="P455" s="469"/>
      <c r="Q455" s="469"/>
      <c r="R455" s="469"/>
      <c r="S455" s="469"/>
      <c r="T455" s="469"/>
      <c r="U455" s="469"/>
      <c r="V455" s="469"/>
      <c r="W455" s="469"/>
      <c r="X455" s="469"/>
      <c r="Y455" s="470"/>
    </row>
    <row r="456" spans="1:49" x14ac:dyDescent="0.3">
      <c r="A456" s="351" t="s">
        <v>0</v>
      </c>
      <c r="B456" s="352"/>
      <c r="C456" s="353"/>
      <c r="D456" s="413"/>
      <c r="E456" s="413"/>
      <c r="F456" s="413"/>
      <c r="G456" s="413"/>
      <c r="H456" s="413"/>
      <c r="I456" s="413"/>
      <c r="J456" s="352"/>
      <c r="K456" s="352"/>
      <c r="L456" s="352"/>
      <c r="M456" s="352"/>
      <c r="N456" s="352"/>
      <c r="O456" s="352"/>
      <c r="P456" s="352"/>
      <c r="Q456" s="352"/>
      <c r="R456" s="352"/>
      <c r="S456" s="352"/>
      <c r="T456" s="352"/>
      <c r="U456" s="352"/>
      <c r="V456" s="352"/>
      <c r="W456" s="352"/>
      <c r="X456" s="396"/>
      <c r="Y456" s="396"/>
    </row>
    <row r="457" spans="1:49" x14ac:dyDescent="0.3">
      <c r="A457" s="318" t="s">
        <v>202</v>
      </c>
      <c r="B457" s="199"/>
      <c r="C457" s="328">
        <v>200</v>
      </c>
      <c r="D457" s="406"/>
      <c r="E457" s="406"/>
      <c r="F457" s="406"/>
      <c r="G457" s="406"/>
      <c r="H457" s="406"/>
      <c r="I457" s="406"/>
      <c r="J457" s="199"/>
      <c r="K457" s="199"/>
      <c r="L457" s="199"/>
      <c r="M457" s="199"/>
      <c r="N457" s="199"/>
      <c r="O457" s="199"/>
      <c r="P457" s="199"/>
      <c r="Q457" s="199"/>
      <c r="R457" s="199"/>
      <c r="S457" s="199"/>
      <c r="T457" s="199"/>
      <c r="U457" s="199"/>
      <c r="V457" s="199"/>
      <c r="W457" s="199"/>
      <c r="X457" s="392" t="s">
        <v>203</v>
      </c>
      <c r="Y457" s="392">
        <v>45</v>
      </c>
      <c r="AA457" t="s">
        <v>202</v>
      </c>
      <c r="AW457" t="s">
        <v>203</v>
      </c>
    </row>
    <row r="458" spans="1:49" ht="15" customHeight="1" x14ac:dyDescent="0.3">
      <c r="A458" s="318"/>
      <c r="B458" s="334" t="s">
        <v>65</v>
      </c>
      <c r="C458" s="328"/>
      <c r="D458" s="406">
        <f>C$457*AC458/AD$464</f>
        <v>16</v>
      </c>
      <c r="E458" s="406">
        <f>C$457*AD458/AD$464</f>
        <v>16</v>
      </c>
      <c r="F458" s="409">
        <f>$C$457*AE$458/$AD$464</f>
        <v>1.6600000000000001</v>
      </c>
      <c r="G458" s="409">
        <f t="shared" ref="G458:W458" si="353">$C$457*AF$458/$AD$464</f>
        <v>0.18</v>
      </c>
      <c r="H458" s="409">
        <f t="shared" si="353"/>
        <v>10.26</v>
      </c>
      <c r="I458" s="409">
        <f t="shared" si="353"/>
        <v>49.32</v>
      </c>
      <c r="J458" s="336">
        <f t="shared" si="353"/>
        <v>0.02</v>
      </c>
      <c r="K458" s="336">
        <f t="shared" si="353"/>
        <v>6.0000000000000001E-3</v>
      </c>
      <c r="L458" s="336">
        <f t="shared" si="353"/>
        <v>0</v>
      </c>
      <c r="M458" s="336">
        <f t="shared" si="353"/>
        <v>0</v>
      </c>
      <c r="N458" s="336">
        <f t="shared" si="353"/>
        <v>0</v>
      </c>
      <c r="O458" s="336">
        <f t="shared" si="353"/>
        <v>0.36</v>
      </c>
      <c r="P458" s="336">
        <f t="shared" si="353"/>
        <v>16.399999999999999</v>
      </c>
      <c r="Q458" s="336">
        <f t="shared" si="353"/>
        <v>2.6</v>
      </c>
      <c r="R458" s="336">
        <f t="shared" si="353"/>
        <v>2.2000000000000002</v>
      </c>
      <c r="S458" s="336">
        <f t="shared" si="353"/>
        <v>12.2</v>
      </c>
      <c r="T458" s="336">
        <f t="shared" si="353"/>
        <v>0.22200000000000003</v>
      </c>
      <c r="U458" s="336">
        <f t="shared" si="353"/>
        <v>0.24</v>
      </c>
      <c r="V458" s="336">
        <f t="shared" si="353"/>
        <v>0</v>
      </c>
      <c r="W458" s="336">
        <f t="shared" si="353"/>
        <v>3.6</v>
      </c>
      <c r="X458" s="392"/>
      <c r="Y458" s="392"/>
      <c r="AB458" s="86" t="s">
        <v>65</v>
      </c>
      <c r="AC458" s="57">
        <v>80</v>
      </c>
      <c r="AD458" s="57">
        <v>80</v>
      </c>
      <c r="AE458" s="56">
        <v>8.3000000000000007</v>
      </c>
      <c r="AF458" s="56">
        <v>0.9</v>
      </c>
      <c r="AG458" s="56">
        <v>51.3</v>
      </c>
      <c r="AH458" s="56">
        <v>246.6</v>
      </c>
      <c r="AI458" s="56">
        <v>0.1</v>
      </c>
      <c r="AJ458" s="71">
        <v>0.03</v>
      </c>
      <c r="AK458" s="19">
        <v>0</v>
      </c>
      <c r="AL458" s="57">
        <v>0</v>
      </c>
      <c r="AM458" s="57">
        <v>0</v>
      </c>
      <c r="AN458" s="56">
        <v>1.8</v>
      </c>
      <c r="AO458" s="57">
        <v>82</v>
      </c>
      <c r="AP458" s="57">
        <v>13</v>
      </c>
      <c r="AQ458" s="57">
        <v>11</v>
      </c>
      <c r="AR458" s="57">
        <v>61</v>
      </c>
      <c r="AS458" s="71">
        <v>1.1100000000000001</v>
      </c>
      <c r="AT458" s="24">
        <v>1.2</v>
      </c>
      <c r="AU458" s="57">
        <v>0</v>
      </c>
      <c r="AV458" s="19">
        <v>18</v>
      </c>
    </row>
    <row r="459" spans="1:49" x14ac:dyDescent="0.3">
      <c r="A459" s="318"/>
      <c r="B459" s="334" t="s">
        <v>35</v>
      </c>
      <c r="C459" s="328"/>
      <c r="D459" s="406">
        <f t="shared" ref="D459:D463" si="354">C$457*AC459/AD$464</f>
        <v>140</v>
      </c>
      <c r="E459" s="406">
        <f t="shared" ref="E459:E463" si="355">C$457*AD459/AD$464</f>
        <v>140</v>
      </c>
      <c r="F459" s="409">
        <f>$C$457*AE$459/$AD$464</f>
        <v>3.8200000000000003</v>
      </c>
      <c r="G459" s="409">
        <f t="shared" ref="G459:W459" si="356">$C$457*AF$459/$AD$464</f>
        <v>3.08</v>
      </c>
      <c r="H459" s="409">
        <f t="shared" si="356"/>
        <v>6.12</v>
      </c>
      <c r="I459" s="409">
        <f t="shared" si="356"/>
        <v>67.44</v>
      </c>
      <c r="J459" s="336">
        <f t="shared" si="356"/>
        <v>0.04</v>
      </c>
      <c r="K459" s="336">
        <f t="shared" si="356"/>
        <v>0.16800000000000001</v>
      </c>
      <c r="L459" s="336">
        <f t="shared" si="356"/>
        <v>18.48</v>
      </c>
      <c r="M459" s="336">
        <f t="shared" si="356"/>
        <v>0</v>
      </c>
      <c r="N459" s="336">
        <f t="shared" si="356"/>
        <v>0.72799999999999998</v>
      </c>
      <c r="O459" s="336">
        <f t="shared" si="356"/>
        <v>53.2</v>
      </c>
      <c r="P459" s="336">
        <f t="shared" si="356"/>
        <v>169.6</v>
      </c>
      <c r="Q459" s="336">
        <f t="shared" si="356"/>
        <v>147.80000000000001</v>
      </c>
      <c r="R459" s="336">
        <f t="shared" si="356"/>
        <v>17</v>
      </c>
      <c r="S459" s="336">
        <f t="shared" si="356"/>
        <v>109.6</v>
      </c>
      <c r="T459" s="336">
        <f t="shared" si="356"/>
        <v>0.122</v>
      </c>
      <c r="U459" s="336">
        <f t="shared" si="356"/>
        <v>12.6</v>
      </c>
      <c r="V459" s="336">
        <f t="shared" si="356"/>
        <v>2.46</v>
      </c>
      <c r="W459" s="336">
        <f t="shared" si="356"/>
        <v>28</v>
      </c>
      <c r="X459" s="392"/>
      <c r="Y459" s="392"/>
      <c r="AB459" s="86" t="s">
        <v>35</v>
      </c>
      <c r="AC459" s="57">
        <v>700</v>
      </c>
      <c r="AD459" s="57">
        <v>700</v>
      </c>
      <c r="AE459" s="56">
        <v>19.100000000000001</v>
      </c>
      <c r="AF459" s="56">
        <v>15.4</v>
      </c>
      <c r="AG459" s="56">
        <v>30.6</v>
      </c>
      <c r="AH459" s="56">
        <v>337.2</v>
      </c>
      <c r="AI459" s="56">
        <v>0.2</v>
      </c>
      <c r="AJ459" s="71">
        <v>0.84</v>
      </c>
      <c r="AK459" s="20">
        <v>92.4</v>
      </c>
      <c r="AL459" s="57">
        <v>0</v>
      </c>
      <c r="AM459" s="71">
        <v>3.64</v>
      </c>
      <c r="AN459" s="57">
        <v>266</v>
      </c>
      <c r="AO459" s="57">
        <v>848</v>
      </c>
      <c r="AP459" s="57">
        <v>739</v>
      </c>
      <c r="AQ459" s="57">
        <v>85</v>
      </c>
      <c r="AR459" s="57">
        <v>548</v>
      </c>
      <c r="AS459" s="71">
        <v>0.61</v>
      </c>
      <c r="AT459" s="39">
        <v>63</v>
      </c>
      <c r="AU459" s="56">
        <v>12.3</v>
      </c>
      <c r="AV459" s="19">
        <v>140</v>
      </c>
    </row>
    <row r="460" spans="1:49" ht="15" customHeight="1" x14ac:dyDescent="0.3">
      <c r="A460" s="318"/>
      <c r="B460" s="334" t="s">
        <v>36</v>
      </c>
      <c r="C460" s="328"/>
      <c r="D460" s="406">
        <f t="shared" si="354"/>
        <v>1.6</v>
      </c>
      <c r="E460" s="406">
        <f t="shared" si="355"/>
        <v>1.6</v>
      </c>
      <c r="F460" s="409">
        <f>$C$457*AE$460/$AD$464</f>
        <v>0</v>
      </c>
      <c r="G460" s="409">
        <f t="shared" ref="G460:W460" si="357">$C$457*AF$460/$AD$464</f>
        <v>0</v>
      </c>
      <c r="H460" s="409">
        <f t="shared" si="357"/>
        <v>1.46</v>
      </c>
      <c r="I460" s="409">
        <f t="shared" si="357"/>
        <v>5.82</v>
      </c>
      <c r="J460" s="336">
        <f t="shared" si="357"/>
        <v>0</v>
      </c>
      <c r="K460" s="336">
        <f t="shared" si="357"/>
        <v>0</v>
      </c>
      <c r="L460" s="336">
        <f t="shared" si="357"/>
        <v>0</v>
      </c>
      <c r="M460" s="336">
        <f t="shared" si="357"/>
        <v>0</v>
      </c>
      <c r="N460" s="336">
        <f t="shared" si="357"/>
        <v>0</v>
      </c>
      <c r="O460" s="336">
        <f t="shared" si="357"/>
        <v>0.02</v>
      </c>
      <c r="P460" s="336">
        <f t="shared" si="357"/>
        <v>0.04</v>
      </c>
      <c r="Q460" s="336">
        <f t="shared" si="357"/>
        <v>0.02</v>
      </c>
      <c r="R460" s="336">
        <f t="shared" si="357"/>
        <v>0</v>
      </c>
      <c r="S460" s="336">
        <f t="shared" si="357"/>
        <v>0</v>
      </c>
      <c r="T460" s="336">
        <f t="shared" si="357"/>
        <v>4.0000000000000001E-3</v>
      </c>
      <c r="U460" s="336">
        <f t="shared" si="357"/>
        <v>0</v>
      </c>
      <c r="V460" s="336">
        <f t="shared" si="357"/>
        <v>0</v>
      </c>
      <c r="W460" s="336">
        <f t="shared" si="357"/>
        <v>0</v>
      </c>
      <c r="X460" s="392"/>
      <c r="Y460" s="392"/>
      <c r="AB460" s="86" t="s">
        <v>36</v>
      </c>
      <c r="AC460" s="57">
        <v>8</v>
      </c>
      <c r="AD460" s="57">
        <v>8</v>
      </c>
      <c r="AE460" s="57">
        <v>0</v>
      </c>
      <c r="AF460" s="57">
        <v>0</v>
      </c>
      <c r="AG460" s="56">
        <v>7.3</v>
      </c>
      <c r="AH460" s="56">
        <v>29.1</v>
      </c>
      <c r="AI460" s="57">
        <v>0</v>
      </c>
      <c r="AJ460" s="57">
        <v>0</v>
      </c>
      <c r="AK460" s="19">
        <v>0</v>
      </c>
      <c r="AL460" s="57">
        <v>0</v>
      </c>
      <c r="AM460" s="57">
        <v>0</v>
      </c>
      <c r="AN460" s="56">
        <v>0.1</v>
      </c>
      <c r="AO460" s="56">
        <v>0.2</v>
      </c>
      <c r="AP460" s="56">
        <v>0.1</v>
      </c>
      <c r="AQ460" s="57">
        <v>0</v>
      </c>
      <c r="AR460" s="57">
        <v>0</v>
      </c>
      <c r="AS460" s="71">
        <v>0.02</v>
      </c>
      <c r="AT460" s="25">
        <v>0</v>
      </c>
      <c r="AU460" s="57">
        <v>0</v>
      </c>
      <c r="AV460" s="19">
        <v>0</v>
      </c>
    </row>
    <row r="461" spans="1:49" ht="15" customHeight="1" x14ac:dyDescent="0.3">
      <c r="A461" s="318"/>
      <c r="B461" s="334" t="s">
        <v>37</v>
      </c>
      <c r="C461" s="328"/>
      <c r="D461" s="406">
        <f t="shared" si="354"/>
        <v>2</v>
      </c>
      <c r="E461" s="406">
        <f t="shared" si="355"/>
        <v>2</v>
      </c>
      <c r="F461" s="409">
        <f>$C$457*AE$461/$AD$464</f>
        <v>0.02</v>
      </c>
      <c r="G461" s="409">
        <f t="shared" ref="G461:W461" si="358">$C$457*AF$461/$AD$464</f>
        <v>1.28</v>
      </c>
      <c r="H461" s="409">
        <f t="shared" si="358"/>
        <v>0.02</v>
      </c>
      <c r="I461" s="409">
        <f t="shared" si="358"/>
        <v>11.64</v>
      </c>
      <c r="J461" s="336">
        <f t="shared" si="358"/>
        <v>0</v>
      </c>
      <c r="K461" s="336">
        <f t="shared" si="358"/>
        <v>2E-3</v>
      </c>
      <c r="L461" s="336">
        <f t="shared" si="358"/>
        <v>5.4</v>
      </c>
      <c r="M461" s="336">
        <f t="shared" si="358"/>
        <v>2.5999999999999999E-2</v>
      </c>
      <c r="N461" s="336">
        <f t="shared" si="358"/>
        <v>0</v>
      </c>
      <c r="O461" s="336">
        <f t="shared" si="358"/>
        <v>0.22000000000000003</v>
      </c>
      <c r="P461" s="336">
        <f t="shared" si="358"/>
        <v>0.5</v>
      </c>
      <c r="Q461" s="336">
        <f t="shared" si="358"/>
        <v>0.42</v>
      </c>
      <c r="R461" s="336">
        <f t="shared" si="358"/>
        <v>0</v>
      </c>
      <c r="S461" s="336">
        <f t="shared" si="358"/>
        <v>0.52</v>
      </c>
      <c r="T461" s="336">
        <f t="shared" si="358"/>
        <v>4.0000000000000001E-3</v>
      </c>
      <c r="U461" s="336">
        <f t="shared" si="358"/>
        <v>0</v>
      </c>
      <c r="V461" s="336">
        <f t="shared" si="358"/>
        <v>1.7999999999999999E-2</v>
      </c>
      <c r="W461" s="336">
        <f t="shared" si="358"/>
        <v>0.06</v>
      </c>
      <c r="X461" s="392"/>
      <c r="Y461" s="392"/>
      <c r="AB461" s="86" t="s">
        <v>37</v>
      </c>
      <c r="AC461" s="57">
        <v>10</v>
      </c>
      <c r="AD461" s="57">
        <v>10</v>
      </c>
      <c r="AE461" s="56">
        <v>0.1</v>
      </c>
      <c r="AF461" s="56">
        <v>6.4</v>
      </c>
      <c r="AG461" s="56">
        <v>0.1</v>
      </c>
      <c r="AH461" s="56">
        <v>58.2</v>
      </c>
      <c r="AI461" s="57">
        <v>0</v>
      </c>
      <c r="AJ461" s="71">
        <v>0.01</v>
      </c>
      <c r="AK461" s="19">
        <v>27</v>
      </c>
      <c r="AL461" s="71">
        <v>0.13</v>
      </c>
      <c r="AM461" s="57">
        <v>0</v>
      </c>
      <c r="AN461" s="56">
        <v>1.1000000000000001</v>
      </c>
      <c r="AO461" s="56">
        <v>2.5</v>
      </c>
      <c r="AP461" s="56">
        <v>2.1</v>
      </c>
      <c r="AQ461" s="57">
        <v>0</v>
      </c>
      <c r="AR461" s="56">
        <v>2.6</v>
      </c>
      <c r="AS461" s="71">
        <v>0.02</v>
      </c>
      <c r="AT461" s="25">
        <v>0</v>
      </c>
      <c r="AU461" s="71">
        <v>0.09</v>
      </c>
      <c r="AV461" s="20">
        <v>0.3</v>
      </c>
    </row>
    <row r="462" spans="1:49" ht="15" customHeight="1" x14ac:dyDescent="0.3">
      <c r="A462" s="318"/>
      <c r="B462" s="334" t="s">
        <v>38</v>
      </c>
      <c r="C462" s="328"/>
      <c r="D462" s="406">
        <f t="shared" si="354"/>
        <v>0.2</v>
      </c>
      <c r="E462" s="406">
        <f t="shared" si="355"/>
        <v>0.2</v>
      </c>
      <c r="F462" s="409">
        <f>$C$457*AE$462/$AD$464</f>
        <v>0</v>
      </c>
      <c r="G462" s="409">
        <f t="shared" ref="G462:W462" si="359">$C$457*AF$462/$AD$464</f>
        <v>0</v>
      </c>
      <c r="H462" s="409">
        <f t="shared" si="359"/>
        <v>0</v>
      </c>
      <c r="I462" s="409">
        <f t="shared" si="359"/>
        <v>0</v>
      </c>
      <c r="J462" s="336">
        <f t="shared" si="359"/>
        <v>0</v>
      </c>
      <c r="K462" s="336">
        <f t="shared" si="359"/>
        <v>0</v>
      </c>
      <c r="L462" s="336">
        <f t="shared" si="359"/>
        <v>0</v>
      </c>
      <c r="M462" s="336">
        <f t="shared" si="359"/>
        <v>0</v>
      </c>
      <c r="N462" s="336">
        <f t="shared" si="359"/>
        <v>0</v>
      </c>
      <c r="O462" s="336">
        <f t="shared" si="359"/>
        <v>58.8</v>
      </c>
      <c r="P462" s="336">
        <f t="shared" si="359"/>
        <v>0.02</v>
      </c>
      <c r="Q462" s="336">
        <f t="shared" si="359"/>
        <v>0.64</v>
      </c>
      <c r="R462" s="336">
        <f t="shared" si="359"/>
        <v>0.04</v>
      </c>
      <c r="S462" s="336">
        <f t="shared" si="359"/>
        <v>0.14000000000000001</v>
      </c>
      <c r="T462" s="336">
        <f t="shared" si="359"/>
        <v>6.0000000000000001E-3</v>
      </c>
      <c r="U462" s="336">
        <f t="shared" si="359"/>
        <v>8</v>
      </c>
      <c r="V462" s="336">
        <f t="shared" si="359"/>
        <v>0</v>
      </c>
      <c r="W462" s="336">
        <f t="shared" si="359"/>
        <v>0</v>
      </c>
      <c r="X462" s="392"/>
      <c r="Y462" s="392"/>
      <c r="AB462" s="86" t="s">
        <v>38</v>
      </c>
      <c r="AC462" s="57">
        <v>1</v>
      </c>
      <c r="AD462" s="57">
        <v>1</v>
      </c>
      <c r="AE462" s="57">
        <v>0</v>
      </c>
      <c r="AF462" s="57">
        <v>0</v>
      </c>
      <c r="AG462" s="57">
        <v>0</v>
      </c>
      <c r="AH462" s="57">
        <v>0</v>
      </c>
      <c r="AI462" s="57">
        <v>0</v>
      </c>
      <c r="AJ462" s="57">
        <v>0</v>
      </c>
      <c r="AK462" s="19">
        <v>0</v>
      </c>
      <c r="AL462" s="57">
        <v>0</v>
      </c>
      <c r="AM462" s="57">
        <v>0</v>
      </c>
      <c r="AN462" s="57">
        <v>294</v>
      </c>
      <c r="AO462" s="56">
        <v>0.1</v>
      </c>
      <c r="AP462" s="56">
        <v>3.2</v>
      </c>
      <c r="AQ462" s="56">
        <v>0.2</v>
      </c>
      <c r="AR462" s="56">
        <v>0.7</v>
      </c>
      <c r="AS462" s="71">
        <v>0.03</v>
      </c>
      <c r="AT462" s="39">
        <v>40</v>
      </c>
      <c r="AU462" s="57">
        <v>0</v>
      </c>
      <c r="AV462" s="19">
        <v>0</v>
      </c>
    </row>
    <row r="463" spans="1:49" x14ac:dyDescent="0.3">
      <c r="A463" s="318"/>
      <c r="B463" s="334" t="s">
        <v>39</v>
      </c>
      <c r="C463" s="328"/>
      <c r="D463" s="406">
        <f t="shared" si="354"/>
        <v>60</v>
      </c>
      <c r="E463" s="406">
        <f t="shared" si="355"/>
        <v>60</v>
      </c>
      <c r="F463" s="409">
        <f>$C$457*AE$463/$AD$464</f>
        <v>0</v>
      </c>
      <c r="G463" s="409">
        <f t="shared" ref="G463:W463" si="360">$C$457*AF$463/$AD$464</f>
        <v>0</v>
      </c>
      <c r="H463" s="409">
        <f t="shared" si="360"/>
        <v>0</v>
      </c>
      <c r="I463" s="409">
        <f t="shared" si="360"/>
        <v>0</v>
      </c>
      <c r="J463" s="336">
        <f t="shared" si="360"/>
        <v>0</v>
      </c>
      <c r="K463" s="336">
        <f t="shared" si="360"/>
        <v>0</v>
      </c>
      <c r="L463" s="336">
        <f t="shared" si="360"/>
        <v>0</v>
      </c>
      <c r="M463" s="336">
        <f t="shared" si="360"/>
        <v>0</v>
      </c>
      <c r="N463" s="336">
        <f t="shared" si="360"/>
        <v>0</v>
      </c>
      <c r="O463" s="336">
        <f t="shared" si="360"/>
        <v>0</v>
      </c>
      <c r="P463" s="336">
        <f t="shared" si="360"/>
        <v>0</v>
      </c>
      <c r="Q463" s="336">
        <f t="shared" si="360"/>
        <v>0</v>
      </c>
      <c r="R463" s="336">
        <f t="shared" si="360"/>
        <v>0</v>
      </c>
      <c r="S463" s="336">
        <f t="shared" si="360"/>
        <v>0</v>
      </c>
      <c r="T463" s="336">
        <f t="shared" si="360"/>
        <v>0</v>
      </c>
      <c r="U463" s="336">
        <f t="shared" si="360"/>
        <v>0</v>
      </c>
      <c r="V463" s="336">
        <f t="shared" si="360"/>
        <v>0</v>
      </c>
      <c r="W463" s="336">
        <f t="shared" si="360"/>
        <v>0</v>
      </c>
      <c r="X463" s="392"/>
      <c r="Y463" s="392"/>
      <c r="AB463" s="86" t="s">
        <v>39</v>
      </c>
      <c r="AC463" s="57">
        <v>300</v>
      </c>
      <c r="AD463" s="57">
        <v>300</v>
      </c>
      <c r="AE463" s="57">
        <v>0</v>
      </c>
      <c r="AF463" s="57">
        <v>0</v>
      </c>
      <c r="AG463" s="57">
        <v>0</v>
      </c>
      <c r="AH463" s="57">
        <v>0</v>
      </c>
      <c r="AI463" s="57">
        <v>0</v>
      </c>
      <c r="AJ463" s="57">
        <v>0</v>
      </c>
      <c r="AK463" s="19">
        <v>0</v>
      </c>
      <c r="AL463" s="57">
        <v>0</v>
      </c>
      <c r="AM463" s="57">
        <v>0</v>
      </c>
      <c r="AN463" s="57">
        <v>0</v>
      </c>
      <c r="AO463" s="57">
        <v>0</v>
      </c>
      <c r="AP463" s="57">
        <v>0</v>
      </c>
      <c r="AQ463" s="57">
        <v>0</v>
      </c>
      <c r="AR463" s="57">
        <v>0</v>
      </c>
      <c r="AS463" s="57">
        <v>0</v>
      </c>
      <c r="AT463" s="25">
        <v>0</v>
      </c>
      <c r="AU463" s="57">
        <v>0</v>
      </c>
      <c r="AV463" s="19">
        <v>0</v>
      </c>
    </row>
    <row r="464" spans="1:49" x14ac:dyDescent="0.3">
      <c r="A464" s="318"/>
      <c r="B464" s="69" t="s">
        <v>40</v>
      </c>
      <c r="C464" s="328"/>
      <c r="D464" s="406"/>
      <c r="E464" s="406"/>
      <c r="F464" s="409">
        <f>SUM(F458:F463)</f>
        <v>5.5</v>
      </c>
      <c r="G464" s="409">
        <f t="shared" ref="G464:W464" si="361">SUM(G458:G463)</f>
        <v>4.54</v>
      </c>
      <c r="H464" s="409">
        <f t="shared" si="361"/>
        <v>17.86</v>
      </c>
      <c r="I464" s="409">
        <f t="shared" si="361"/>
        <v>134.21999999999997</v>
      </c>
      <c r="J464" s="337">
        <f t="shared" si="361"/>
        <v>0.06</v>
      </c>
      <c r="K464" s="337">
        <f t="shared" si="361"/>
        <v>0.17600000000000002</v>
      </c>
      <c r="L464" s="337">
        <f t="shared" si="361"/>
        <v>23.880000000000003</v>
      </c>
      <c r="M464" s="337">
        <f t="shared" si="361"/>
        <v>2.5999999999999999E-2</v>
      </c>
      <c r="N464" s="337">
        <f t="shared" si="361"/>
        <v>0.72799999999999998</v>
      </c>
      <c r="O464" s="337">
        <f t="shared" si="361"/>
        <v>112.6</v>
      </c>
      <c r="P464" s="337">
        <f t="shared" si="361"/>
        <v>186.56</v>
      </c>
      <c r="Q464" s="337">
        <f t="shared" si="361"/>
        <v>151.47999999999999</v>
      </c>
      <c r="R464" s="337">
        <f t="shared" si="361"/>
        <v>19.239999999999998</v>
      </c>
      <c r="S464" s="337">
        <f t="shared" si="361"/>
        <v>122.46</v>
      </c>
      <c r="T464" s="337">
        <f t="shared" si="361"/>
        <v>0.35800000000000004</v>
      </c>
      <c r="U464" s="337">
        <f t="shared" si="361"/>
        <v>20.84</v>
      </c>
      <c r="V464" s="337">
        <f t="shared" si="361"/>
        <v>2.4779999999999998</v>
      </c>
      <c r="W464" s="337">
        <f t="shared" si="361"/>
        <v>31.66</v>
      </c>
      <c r="X464" s="392"/>
      <c r="Y464" s="392"/>
      <c r="AB464" s="87" t="s">
        <v>40</v>
      </c>
      <c r="AC464" s="59"/>
      <c r="AD464" s="60">
        <v>1000</v>
      </c>
      <c r="AE464" s="61">
        <v>27.5</v>
      </c>
      <c r="AF464" s="61">
        <v>22.7</v>
      </c>
      <c r="AG464" s="61">
        <v>89.3</v>
      </c>
      <c r="AH464" s="61">
        <v>671.1</v>
      </c>
      <c r="AI464" s="61">
        <v>0.3</v>
      </c>
      <c r="AJ464" s="88">
        <v>0.88</v>
      </c>
      <c r="AK464" s="23">
        <v>119</v>
      </c>
      <c r="AL464" s="88">
        <v>0.13</v>
      </c>
      <c r="AM464" s="88">
        <v>3.64</v>
      </c>
      <c r="AN464" s="60">
        <v>563</v>
      </c>
      <c r="AO464" s="60">
        <v>933</v>
      </c>
      <c r="AP464" s="60">
        <v>758</v>
      </c>
      <c r="AQ464" s="60">
        <v>97</v>
      </c>
      <c r="AR464" s="60">
        <v>612</v>
      </c>
      <c r="AS464" s="88">
        <v>1.79</v>
      </c>
      <c r="AT464" s="27">
        <v>104</v>
      </c>
      <c r="AU464" s="61">
        <v>12.4</v>
      </c>
      <c r="AV464" s="23">
        <v>159</v>
      </c>
    </row>
    <row r="465" spans="1:49" x14ac:dyDescent="0.3">
      <c r="A465" s="318" t="s">
        <v>128</v>
      </c>
      <c r="B465" s="199"/>
      <c r="C465" s="328">
        <v>200</v>
      </c>
      <c r="D465" s="406"/>
      <c r="E465" s="406"/>
      <c r="F465" s="406"/>
      <c r="G465" s="406"/>
      <c r="H465" s="406"/>
      <c r="I465" s="406"/>
      <c r="J465" s="199"/>
      <c r="K465" s="199"/>
      <c r="L465" s="199"/>
      <c r="M465" s="199"/>
      <c r="N465" s="199"/>
      <c r="O465" s="199"/>
      <c r="P465" s="199"/>
      <c r="Q465" s="199"/>
      <c r="R465" s="199"/>
      <c r="S465" s="199"/>
      <c r="T465" s="199"/>
      <c r="U465" s="199"/>
      <c r="V465" s="199"/>
      <c r="W465" s="199"/>
      <c r="X465" s="392" t="s">
        <v>129</v>
      </c>
      <c r="Y465" s="392">
        <v>17</v>
      </c>
      <c r="AA465" t="s">
        <v>128</v>
      </c>
      <c r="AW465" t="s">
        <v>129</v>
      </c>
    </row>
    <row r="466" spans="1:49" ht="15" customHeight="1" x14ac:dyDescent="0.3">
      <c r="A466" s="318"/>
      <c r="B466" s="334" t="s">
        <v>86</v>
      </c>
      <c r="C466" s="328"/>
      <c r="D466" s="406">
        <f>C$465*AC466/AD$470</f>
        <v>2.4</v>
      </c>
      <c r="E466" s="406">
        <f>C$465*AD466/AD$470</f>
        <v>2.4</v>
      </c>
      <c r="F466" s="409">
        <f>$C$465*AE$466/$AD$470</f>
        <v>0.4</v>
      </c>
      <c r="G466" s="409">
        <f t="shared" ref="G466:W466" si="362">$C$465*AF$466/$AD$470</f>
        <v>0.26666666666666666</v>
      </c>
      <c r="H466" s="409">
        <f t="shared" si="362"/>
        <v>0.13333333333333333</v>
      </c>
      <c r="I466" s="409">
        <f t="shared" si="362"/>
        <v>4.9333333333333336</v>
      </c>
      <c r="J466" s="336">
        <f t="shared" si="362"/>
        <v>0</v>
      </c>
      <c r="K466" s="336">
        <f t="shared" si="362"/>
        <v>0</v>
      </c>
      <c r="L466" s="336">
        <f t="shared" si="362"/>
        <v>0.04</v>
      </c>
      <c r="M466" s="336">
        <f t="shared" si="362"/>
        <v>0</v>
      </c>
      <c r="N466" s="336">
        <f t="shared" si="362"/>
        <v>0</v>
      </c>
      <c r="O466" s="336">
        <f t="shared" si="362"/>
        <v>0.26666666666666666</v>
      </c>
      <c r="P466" s="336">
        <f t="shared" si="362"/>
        <v>25.066666666666666</v>
      </c>
      <c r="Q466" s="336">
        <f t="shared" si="362"/>
        <v>2.2666666666666666</v>
      </c>
      <c r="R466" s="336">
        <f t="shared" si="362"/>
        <v>7.4666666666666668</v>
      </c>
      <c r="S466" s="336">
        <f t="shared" si="362"/>
        <v>11.466666666666667</v>
      </c>
      <c r="T466" s="336">
        <f t="shared" si="362"/>
        <v>0.3866666666666666</v>
      </c>
      <c r="U466" s="336">
        <f t="shared" si="362"/>
        <v>0</v>
      </c>
      <c r="V466" s="336">
        <f t="shared" si="362"/>
        <v>0</v>
      </c>
      <c r="W466" s="336">
        <f t="shared" si="362"/>
        <v>0</v>
      </c>
      <c r="X466" s="392"/>
      <c r="Y466" s="392"/>
      <c r="AB466" s="86" t="s">
        <v>86</v>
      </c>
      <c r="AC466" s="299">
        <v>1.8</v>
      </c>
      <c r="AD466" s="299">
        <v>1.8</v>
      </c>
      <c r="AE466" s="56">
        <v>0.3</v>
      </c>
      <c r="AF466" s="56">
        <v>0.2</v>
      </c>
      <c r="AG466" s="56">
        <v>0.1</v>
      </c>
      <c r="AH466" s="56">
        <v>3.7</v>
      </c>
      <c r="AI466" s="62">
        <v>0</v>
      </c>
      <c r="AJ466" s="62">
        <v>0</v>
      </c>
      <c r="AK466" s="43">
        <v>0.03</v>
      </c>
      <c r="AL466" s="62">
        <v>0</v>
      </c>
      <c r="AM466" s="62">
        <v>0</v>
      </c>
      <c r="AN466" s="63">
        <v>0.2</v>
      </c>
      <c r="AO466" s="63">
        <v>18.8</v>
      </c>
      <c r="AP466" s="63">
        <v>1.7</v>
      </c>
      <c r="AQ466" s="63">
        <v>5.6</v>
      </c>
      <c r="AR466" s="63">
        <v>8.6</v>
      </c>
      <c r="AS466" s="64">
        <v>0.28999999999999998</v>
      </c>
      <c r="AT466" s="28">
        <v>0</v>
      </c>
      <c r="AU466" s="62">
        <v>0</v>
      </c>
      <c r="AV466" s="28">
        <v>0</v>
      </c>
    </row>
    <row r="467" spans="1:49" x14ac:dyDescent="0.3">
      <c r="A467" s="318"/>
      <c r="B467" s="334" t="s">
        <v>35</v>
      </c>
      <c r="C467" s="328"/>
      <c r="D467" s="406">
        <f t="shared" ref="D467:D469" si="363">C$465*AC467/AD$470</f>
        <v>113.33333333333333</v>
      </c>
      <c r="E467" s="406">
        <f t="shared" ref="E467:E469" si="364">C$465*AD467/AD$470</f>
        <v>113.33333333333333</v>
      </c>
      <c r="F467" s="409">
        <f>$C$465*AE$467/$AD$470</f>
        <v>2.6666666666666665</v>
      </c>
      <c r="G467" s="409">
        <f t="shared" ref="G467:W467" si="365">$C$465*AF$467/$AD$470</f>
        <v>2.2666666666666666</v>
      </c>
      <c r="H467" s="409">
        <f t="shared" si="365"/>
        <v>4.4000000000000004</v>
      </c>
      <c r="I467" s="409">
        <f t="shared" si="365"/>
        <v>48.133333333333333</v>
      </c>
      <c r="J467" s="336">
        <f t="shared" si="365"/>
        <v>2.6666666666666668E-2</v>
      </c>
      <c r="K467" s="336">
        <f t="shared" si="365"/>
        <v>0.12</v>
      </c>
      <c r="L467" s="336">
        <f t="shared" si="365"/>
        <v>13.2</v>
      </c>
      <c r="M467" s="336">
        <f t="shared" si="365"/>
        <v>0</v>
      </c>
      <c r="N467" s="336">
        <f t="shared" si="365"/>
        <v>0.52</v>
      </c>
      <c r="O467" s="336">
        <f t="shared" si="365"/>
        <v>38.666666666666664</v>
      </c>
      <c r="P467" s="336">
        <f t="shared" si="365"/>
        <v>121.2</v>
      </c>
      <c r="Q467" s="336">
        <f t="shared" si="365"/>
        <v>105.33333333333333</v>
      </c>
      <c r="R467" s="336">
        <f t="shared" si="365"/>
        <v>12.133333333333333</v>
      </c>
      <c r="S467" s="336">
        <f t="shared" si="365"/>
        <v>78.666666666666671</v>
      </c>
      <c r="T467" s="336">
        <f t="shared" si="365"/>
        <v>9.3333333333333351E-2</v>
      </c>
      <c r="U467" s="336">
        <f t="shared" si="365"/>
        <v>9.0666666666666664</v>
      </c>
      <c r="V467" s="336">
        <f t="shared" si="365"/>
        <v>1.76</v>
      </c>
      <c r="W467" s="336">
        <f t="shared" si="365"/>
        <v>20</v>
      </c>
      <c r="X467" s="392"/>
      <c r="Y467" s="392"/>
      <c r="AB467" s="86" t="s">
        <v>35</v>
      </c>
      <c r="AC467" s="287">
        <v>85</v>
      </c>
      <c r="AD467" s="287">
        <v>85</v>
      </c>
      <c r="AE467" s="57">
        <v>2</v>
      </c>
      <c r="AF467" s="56">
        <v>1.7</v>
      </c>
      <c r="AG467" s="56">
        <v>3.3</v>
      </c>
      <c r="AH467" s="56">
        <v>36.1</v>
      </c>
      <c r="AI467" s="64">
        <v>0.02</v>
      </c>
      <c r="AJ467" s="64">
        <v>0.09</v>
      </c>
      <c r="AK467" s="30">
        <v>9.9</v>
      </c>
      <c r="AL467" s="62">
        <v>0</v>
      </c>
      <c r="AM467" s="64">
        <v>0.39</v>
      </c>
      <c r="AN467" s="62">
        <v>29</v>
      </c>
      <c r="AO467" s="63">
        <v>90.9</v>
      </c>
      <c r="AP467" s="62">
        <v>79</v>
      </c>
      <c r="AQ467" s="63">
        <v>9.1</v>
      </c>
      <c r="AR467" s="62">
        <v>59</v>
      </c>
      <c r="AS467" s="64">
        <v>7.0000000000000007E-2</v>
      </c>
      <c r="AT467" s="30">
        <v>6.8</v>
      </c>
      <c r="AU467" s="64">
        <v>1.32</v>
      </c>
      <c r="AV467" s="28">
        <v>15</v>
      </c>
    </row>
    <row r="468" spans="1:49" ht="15" customHeight="1" x14ac:dyDescent="0.3">
      <c r="A468" s="318"/>
      <c r="B468" s="334" t="s">
        <v>36</v>
      </c>
      <c r="C468" s="328"/>
      <c r="D468" s="406">
        <f t="shared" si="363"/>
        <v>6.9333333333333336</v>
      </c>
      <c r="E468" s="406">
        <f t="shared" si="364"/>
        <v>6.9333333333333336</v>
      </c>
      <c r="F468" s="409">
        <f>$C$465*AE$468/$AD$470</f>
        <v>0</v>
      </c>
      <c r="G468" s="409">
        <f t="shared" ref="G468:W468" si="366">$C$465*AF$468/$AD$470</f>
        <v>0</v>
      </c>
      <c r="H468" s="409">
        <f t="shared" si="366"/>
        <v>6.4</v>
      </c>
      <c r="I468" s="409">
        <f t="shared" si="366"/>
        <v>25.466666666666669</v>
      </c>
      <c r="J468" s="336">
        <f t="shared" si="366"/>
        <v>0</v>
      </c>
      <c r="K468" s="336">
        <f t="shared" si="366"/>
        <v>0</v>
      </c>
      <c r="L468" s="336">
        <f t="shared" si="366"/>
        <v>0</v>
      </c>
      <c r="M468" s="336">
        <f t="shared" si="366"/>
        <v>0</v>
      </c>
      <c r="N468" s="336">
        <f t="shared" si="366"/>
        <v>0</v>
      </c>
      <c r="O468" s="336">
        <f t="shared" si="366"/>
        <v>0</v>
      </c>
      <c r="P468" s="336">
        <f t="shared" si="366"/>
        <v>0.17333333333333334</v>
      </c>
      <c r="Q468" s="336">
        <f t="shared" si="366"/>
        <v>0.13333333333333333</v>
      </c>
      <c r="R468" s="336">
        <f t="shared" si="366"/>
        <v>0</v>
      </c>
      <c r="S468" s="336">
        <f t="shared" si="366"/>
        <v>0</v>
      </c>
      <c r="T468" s="336">
        <f t="shared" si="366"/>
        <v>1.3333333333333334E-2</v>
      </c>
      <c r="U468" s="336">
        <f t="shared" si="366"/>
        <v>0</v>
      </c>
      <c r="V468" s="336">
        <f t="shared" si="366"/>
        <v>0</v>
      </c>
      <c r="W468" s="336">
        <f t="shared" si="366"/>
        <v>0</v>
      </c>
      <c r="X468" s="392"/>
      <c r="Y468" s="392"/>
      <c r="AB468" s="86" t="s">
        <v>36</v>
      </c>
      <c r="AC468" s="56">
        <v>5.2</v>
      </c>
      <c r="AD468" s="56">
        <v>5.2</v>
      </c>
      <c r="AE468" s="57">
        <v>0</v>
      </c>
      <c r="AF468" s="57">
        <v>0</v>
      </c>
      <c r="AG468" s="56">
        <v>4.8</v>
      </c>
      <c r="AH468" s="56">
        <v>19.100000000000001</v>
      </c>
      <c r="AI468" s="62">
        <v>0</v>
      </c>
      <c r="AJ468" s="62">
        <v>0</v>
      </c>
      <c r="AK468" s="28">
        <v>0</v>
      </c>
      <c r="AL468" s="62">
        <v>0</v>
      </c>
      <c r="AM468" s="62">
        <v>0</v>
      </c>
      <c r="AN468" s="62">
        <v>0</v>
      </c>
      <c r="AO468" s="64">
        <v>0.13</v>
      </c>
      <c r="AP468" s="63">
        <v>0.1</v>
      </c>
      <c r="AQ468" s="62">
        <v>0</v>
      </c>
      <c r="AR468" s="62">
        <v>0</v>
      </c>
      <c r="AS468" s="64">
        <v>0.01</v>
      </c>
      <c r="AT468" s="28">
        <v>0</v>
      </c>
      <c r="AU468" s="62">
        <v>0</v>
      </c>
      <c r="AV468" s="28">
        <v>0</v>
      </c>
    </row>
    <row r="469" spans="1:49" x14ac:dyDescent="0.3">
      <c r="A469" s="318"/>
      <c r="B469" s="334" t="s">
        <v>39</v>
      </c>
      <c r="C469" s="328"/>
      <c r="D469" s="406">
        <f t="shared" si="363"/>
        <v>106.66666666666667</v>
      </c>
      <c r="E469" s="406">
        <f t="shared" si="364"/>
        <v>106.66666666666667</v>
      </c>
      <c r="F469" s="409">
        <f>$C$465*AE$469/$AD$470</f>
        <v>0</v>
      </c>
      <c r="G469" s="409">
        <f t="shared" ref="G469:W469" si="367">$C$465*AF$469/$AD$470</f>
        <v>0</v>
      </c>
      <c r="H469" s="409">
        <f t="shared" si="367"/>
        <v>0</v>
      </c>
      <c r="I469" s="409">
        <f t="shared" si="367"/>
        <v>0</v>
      </c>
      <c r="J469" s="336">
        <f t="shared" si="367"/>
        <v>0</v>
      </c>
      <c r="K469" s="336">
        <f t="shared" si="367"/>
        <v>0</v>
      </c>
      <c r="L469" s="336">
        <f t="shared" si="367"/>
        <v>0</v>
      </c>
      <c r="M469" s="336">
        <f t="shared" si="367"/>
        <v>0</v>
      </c>
      <c r="N469" s="336">
        <f t="shared" si="367"/>
        <v>0</v>
      </c>
      <c r="O469" s="336">
        <f t="shared" si="367"/>
        <v>0</v>
      </c>
      <c r="P469" s="336">
        <f t="shared" si="367"/>
        <v>0</v>
      </c>
      <c r="Q469" s="336">
        <f t="shared" si="367"/>
        <v>0</v>
      </c>
      <c r="R469" s="336">
        <f t="shared" si="367"/>
        <v>0</v>
      </c>
      <c r="S469" s="336">
        <f t="shared" si="367"/>
        <v>0</v>
      </c>
      <c r="T469" s="336">
        <f t="shared" si="367"/>
        <v>0</v>
      </c>
      <c r="U469" s="336">
        <f t="shared" si="367"/>
        <v>0</v>
      </c>
      <c r="V469" s="336">
        <f t="shared" si="367"/>
        <v>0</v>
      </c>
      <c r="W469" s="336">
        <f t="shared" si="367"/>
        <v>0</v>
      </c>
      <c r="X469" s="392"/>
      <c r="Y469" s="392"/>
      <c r="AB469" s="86" t="s">
        <v>39</v>
      </c>
      <c r="AC469" s="287">
        <v>80</v>
      </c>
      <c r="AD469" s="287">
        <v>80</v>
      </c>
      <c r="AE469" s="57">
        <v>0</v>
      </c>
      <c r="AF469" s="57">
        <v>0</v>
      </c>
      <c r="AG469" s="57">
        <v>0</v>
      </c>
      <c r="AH469" s="57">
        <v>0</v>
      </c>
      <c r="AI469" s="62">
        <v>0</v>
      </c>
      <c r="AJ469" s="62">
        <v>0</v>
      </c>
      <c r="AK469" s="28">
        <v>0</v>
      </c>
      <c r="AL469" s="62">
        <v>0</v>
      </c>
      <c r="AM469" s="62">
        <v>0</v>
      </c>
      <c r="AN469" s="62">
        <v>0</v>
      </c>
      <c r="AO469" s="62">
        <v>0</v>
      </c>
      <c r="AP469" s="62">
        <v>0</v>
      </c>
      <c r="AQ469" s="62">
        <v>0</v>
      </c>
      <c r="AR469" s="62">
        <v>0</v>
      </c>
      <c r="AS469" s="62">
        <v>0</v>
      </c>
      <c r="AT469" s="28">
        <v>0</v>
      </c>
      <c r="AU469" s="62">
        <v>0</v>
      </c>
      <c r="AV469" s="28">
        <v>0</v>
      </c>
    </row>
    <row r="470" spans="1:49" x14ac:dyDescent="0.3">
      <c r="A470" s="318"/>
      <c r="B470" s="69" t="s">
        <v>40</v>
      </c>
      <c r="C470" s="328"/>
      <c r="D470" s="406"/>
      <c r="E470" s="406"/>
      <c r="F470" s="409">
        <f>SUM(F466:F469)</f>
        <v>3.0666666666666664</v>
      </c>
      <c r="G470" s="409">
        <f t="shared" ref="G470:W470" si="368">SUM(G466:G469)</f>
        <v>2.5333333333333332</v>
      </c>
      <c r="H470" s="409">
        <f t="shared" si="368"/>
        <v>10.933333333333334</v>
      </c>
      <c r="I470" s="409">
        <f t="shared" si="368"/>
        <v>78.533333333333331</v>
      </c>
      <c r="J470" s="336">
        <f t="shared" si="368"/>
        <v>2.6666666666666668E-2</v>
      </c>
      <c r="K470" s="336">
        <f t="shared" si="368"/>
        <v>0.12</v>
      </c>
      <c r="L470" s="336">
        <f t="shared" si="368"/>
        <v>13.239999999999998</v>
      </c>
      <c r="M470" s="336">
        <f t="shared" si="368"/>
        <v>0</v>
      </c>
      <c r="N470" s="336">
        <f t="shared" si="368"/>
        <v>0.52</v>
      </c>
      <c r="O470" s="336">
        <f t="shared" si="368"/>
        <v>38.93333333333333</v>
      </c>
      <c r="P470" s="336">
        <f t="shared" si="368"/>
        <v>146.44000000000003</v>
      </c>
      <c r="Q470" s="336">
        <f t="shared" si="368"/>
        <v>107.73333333333333</v>
      </c>
      <c r="R470" s="336">
        <f t="shared" si="368"/>
        <v>19.600000000000001</v>
      </c>
      <c r="S470" s="336">
        <f t="shared" si="368"/>
        <v>90.13333333333334</v>
      </c>
      <c r="T470" s="336">
        <f t="shared" si="368"/>
        <v>0.49333333333333329</v>
      </c>
      <c r="U470" s="336">
        <f t="shared" si="368"/>
        <v>9.0666666666666664</v>
      </c>
      <c r="V470" s="336">
        <f t="shared" si="368"/>
        <v>1.76</v>
      </c>
      <c r="W470" s="336">
        <f t="shared" si="368"/>
        <v>20</v>
      </c>
      <c r="X470" s="392"/>
      <c r="Y470" s="392"/>
      <c r="AB470" s="87" t="s">
        <v>40</v>
      </c>
      <c r="AC470" s="59"/>
      <c r="AD470" s="60">
        <v>150</v>
      </c>
      <c r="AE470" s="61">
        <v>2.2999999999999998</v>
      </c>
      <c r="AF470" s="61">
        <v>1.9</v>
      </c>
      <c r="AG470" s="61">
        <v>8.1999999999999993</v>
      </c>
      <c r="AH470" s="61">
        <v>58.9</v>
      </c>
      <c r="AI470" s="65">
        <v>0.02</v>
      </c>
      <c r="AJ470" s="65">
        <v>0.09</v>
      </c>
      <c r="AK470" s="48">
        <v>9.93</v>
      </c>
      <c r="AL470" s="66">
        <v>0</v>
      </c>
      <c r="AM470" s="65">
        <v>0.39</v>
      </c>
      <c r="AN470" s="66">
        <v>29</v>
      </c>
      <c r="AO470" s="66">
        <v>110</v>
      </c>
      <c r="AP470" s="66">
        <v>81</v>
      </c>
      <c r="AQ470" s="66">
        <v>15</v>
      </c>
      <c r="AR470" s="66">
        <v>67</v>
      </c>
      <c r="AS470" s="65">
        <v>0.37</v>
      </c>
      <c r="AT470" s="47">
        <v>6.8</v>
      </c>
      <c r="AU470" s="65">
        <v>1.32</v>
      </c>
      <c r="AV470" s="32">
        <v>15</v>
      </c>
    </row>
    <row r="471" spans="1:49" x14ac:dyDescent="0.3">
      <c r="A471" s="318" t="s">
        <v>93</v>
      </c>
      <c r="B471" s="199"/>
      <c r="C471" s="328">
        <v>5</v>
      </c>
      <c r="D471" s="406"/>
      <c r="E471" s="406"/>
      <c r="F471" s="406"/>
      <c r="G471" s="406"/>
      <c r="H471" s="406"/>
      <c r="I471" s="406"/>
      <c r="J471" s="199"/>
      <c r="K471" s="199"/>
      <c r="L471" s="199"/>
      <c r="M471" s="199"/>
      <c r="N471" s="199"/>
      <c r="O471" s="199"/>
      <c r="P471" s="199"/>
      <c r="Q471" s="199"/>
      <c r="R471" s="199"/>
      <c r="S471" s="199"/>
      <c r="T471" s="199"/>
      <c r="U471" s="199"/>
      <c r="V471" s="199"/>
      <c r="W471" s="199"/>
      <c r="X471" s="392" t="s">
        <v>94</v>
      </c>
      <c r="Y471" s="392">
        <v>3</v>
      </c>
      <c r="AA471" s="17" t="s">
        <v>93</v>
      </c>
      <c r="AB471" s="17"/>
      <c r="AW471" t="s">
        <v>94</v>
      </c>
    </row>
    <row r="472" spans="1:49" ht="15" customHeight="1" x14ac:dyDescent="0.3">
      <c r="A472" s="318"/>
      <c r="B472" s="334" t="s">
        <v>37</v>
      </c>
      <c r="C472" s="332"/>
      <c r="D472" s="406">
        <f>C471*AC472/AD473</f>
        <v>5</v>
      </c>
      <c r="E472" s="406">
        <f>C471*AD472/AD473</f>
        <v>5</v>
      </c>
      <c r="F472" s="406">
        <f>C471*AE472/AD473</f>
        <v>0.05</v>
      </c>
      <c r="G472" s="406">
        <f>C471*AF472/AD473</f>
        <v>3.6</v>
      </c>
      <c r="H472" s="406">
        <f>C471*AG472/AD473</f>
        <v>0.05</v>
      </c>
      <c r="I472" s="406">
        <f>C471*AH472/AD473</f>
        <v>33.049999999999997</v>
      </c>
      <c r="J472" s="199">
        <f>C471*AI472/AD473</f>
        <v>0</v>
      </c>
      <c r="K472" s="199">
        <f>C471*AJ472/AD473</f>
        <v>0.01</v>
      </c>
      <c r="L472" s="199">
        <f>C471*AK472/AD473</f>
        <v>22.5</v>
      </c>
      <c r="M472" s="199">
        <f>C471*AL472/AD473</f>
        <v>7.0000000000000007E-2</v>
      </c>
      <c r="N472" s="199">
        <f>C471*AM472/AD473</f>
        <v>0</v>
      </c>
      <c r="O472" s="199">
        <f>C471*AN472/AD473</f>
        <v>0.8</v>
      </c>
      <c r="P472" s="199">
        <f>C471*AO472/AD473</f>
        <v>1.5</v>
      </c>
      <c r="Q472" s="199">
        <f>C471*AP472/AD473</f>
        <v>1.2</v>
      </c>
      <c r="R472" s="199">
        <f>C471*AQ472/AD473</f>
        <v>0</v>
      </c>
      <c r="S472" s="199">
        <f>C471*AR472/AD473</f>
        <v>1.5</v>
      </c>
      <c r="T472" s="199">
        <f>C471*AS472/AD473</f>
        <v>0.01</v>
      </c>
      <c r="U472" s="199">
        <f>C471*AT472/AD473</f>
        <v>0</v>
      </c>
      <c r="V472" s="199">
        <f>C471*AU472/AD473</f>
        <v>0.05</v>
      </c>
      <c r="W472" s="199">
        <f>C471*AV472/AD473</f>
        <v>0.1</v>
      </c>
      <c r="X472" s="392"/>
      <c r="Y472" s="392"/>
      <c r="AA472" s="17"/>
      <c r="AB472" s="70" t="s">
        <v>37</v>
      </c>
      <c r="AC472" s="58">
        <v>5</v>
      </c>
      <c r="AD472" s="57">
        <v>5</v>
      </c>
      <c r="AE472" s="71">
        <v>0.05</v>
      </c>
      <c r="AF472" s="56">
        <v>3.6</v>
      </c>
      <c r="AG472" s="71">
        <v>0.05</v>
      </c>
      <c r="AH472" s="71">
        <v>33.049999999999997</v>
      </c>
      <c r="AI472" s="57">
        <v>0</v>
      </c>
      <c r="AJ472" s="71">
        <v>0.01</v>
      </c>
      <c r="AK472" s="20">
        <v>22.5</v>
      </c>
      <c r="AL472" s="71">
        <v>7.0000000000000007E-2</v>
      </c>
      <c r="AM472" s="57">
        <v>0</v>
      </c>
      <c r="AN472" s="56">
        <v>0.8</v>
      </c>
      <c r="AO472" s="56">
        <v>1.5</v>
      </c>
      <c r="AP472" s="56">
        <v>1.2</v>
      </c>
      <c r="AQ472" s="57">
        <v>0</v>
      </c>
      <c r="AR472" s="56">
        <v>1.5</v>
      </c>
      <c r="AS472" s="71">
        <v>0.01</v>
      </c>
      <c r="AT472" s="19">
        <v>0</v>
      </c>
      <c r="AU472" s="71">
        <v>0.05</v>
      </c>
      <c r="AV472" s="20">
        <v>0.1</v>
      </c>
    </row>
    <row r="473" spans="1:49" x14ac:dyDescent="0.3">
      <c r="A473" s="318"/>
      <c r="B473" s="69" t="s">
        <v>40</v>
      </c>
      <c r="C473" s="96"/>
      <c r="D473" s="406"/>
      <c r="E473" s="406"/>
      <c r="F473" s="406">
        <f>SUM(F472)</f>
        <v>0.05</v>
      </c>
      <c r="G473" s="406">
        <f t="shared" ref="G473:W473" si="369">SUM(G472)</f>
        <v>3.6</v>
      </c>
      <c r="H473" s="406">
        <f t="shared" si="369"/>
        <v>0.05</v>
      </c>
      <c r="I473" s="406">
        <f t="shared" si="369"/>
        <v>33.049999999999997</v>
      </c>
      <c r="J473" s="199">
        <f t="shared" si="369"/>
        <v>0</v>
      </c>
      <c r="K473" s="199">
        <f t="shared" si="369"/>
        <v>0.01</v>
      </c>
      <c r="L473" s="199">
        <f t="shared" si="369"/>
        <v>22.5</v>
      </c>
      <c r="M473" s="199">
        <f t="shared" si="369"/>
        <v>7.0000000000000007E-2</v>
      </c>
      <c r="N473" s="199">
        <f t="shared" si="369"/>
        <v>0</v>
      </c>
      <c r="O473" s="199">
        <f t="shared" si="369"/>
        <v>0.8</v>
      </c>
      <c r="P473" s="199">
        <f t="shared" si="369"/>
        <v>1.5</v>
      </c>
      <c r="Q473" s="199">
        <f t="shared" si="369"/>
        <v>1.2</v>
      </c>
      <c r="R473" s="199">
        <f t="shared" si="369"/>
        <v>0</v>
      </c>
      <c r="S473" s="199">
        <f t="shared" si="369"/>
        <v>1.5</v>
      </c>
      <c r="T473" s="199">
        <f t="shared" si="369"/>
        <v>0.01</v>
      </c>
      <c r="U473" s="199">
        <f t="shared" si="369"/>
        <v>0</v>
      </c>
      <c r="V473" s="199">
        <f t="shared" si="369"/>
        <v>0.05</v>
      </c>
      <c r="W473" s="199">
        <f t="shared" si="369"/>
        <v>0.1</v>
      </c>
      <c r="X473" s="392"/>
      <c r="Y473" s="392"/>
      <c r="AB473" s="73" t="s">
        <v>40</v>
      </c>
      <c r="AC473" s="74"/>
      <c r="AD473" s="75">
        <v>5</v>
      </c>
      <c r="AE473" s="76">
        <v>0.05</v>
      </c>
      <c r="AF473" s="77">
        <v>3.6</v>
      </c>
      <c r="AG473" s="76">
        <v>0.05</v>
      </c>
      <c r="AH473" s="76">
        <v>33.049999999999997</v>
      </c>
      <c r="AI473" s="75">
        <v>0</v>
      </c>
      <c r="AJ473" s="76">
        <v>0.01</v>
      </c>
      <c r="AK473" s="78">
        <v>22.5</v>
      </c>
      <c r="AL473" s="76">
        <v>7.0000000000000007E-2</v>
      </c>
      <c r="AM473" s="75">
        <v>0</v>
      </c>
      <c r="AN473" s="77">
        <v>0.8</v>
      </c>
      <c r="AO473" s="77">
        <v>1.5</v>
      </c>
      <c r="AP473" s="77">
        <v>1.2</v>
      </c>
      <c r="AQ473" s="75">
        <v>0</v>
      </c>
      <c r="AR473" s="77">
        <v>1.5</v>
      </c>
      <c r="AS473" s="76">
        <v>0.01</v>
      </c>
      <c r="AT473" s="79">
        <v>0</v>
      </c>
      <c r="AU473" s="76">
        <v>0.05</v>
      </c>
      <c r="AV473" s="78">
        <v>0.1</v>
      </c>
    </row>
    <row r="474" spans="1:49" x14ac:dyDescent="0.3">
      <c r="A474" s="326" t="s">
        <v>130</v>
      </c>
      <c r="B474" s="73"/>
      <c r="C474" s="341">
        <v>20</v>
      </c>
      <c r="D474" s="419"/>
      <c r="E474" s="420"/>
      <c r="F474" s="421"/>
      <c r="G474" s="420"/>
      <c r="H474" s="420"/>
      <c r="I474" s="419"/>
      <c r="J474" s="342"/>
      <c r="K474" s="344"/>
      <c r="L474" s="342"/>
      <c r="M474" s="341"/>
      <c r="N474" s="343"/>
      <c r="O474" s="343"/>
      <c r="P474" s="343"/>
      <c r="Q474" s="341"/>
      <c r="R474" s="343"/>
      <c r="S474" s="342"/>
      <c r="T474" s="345"/>
      <c r="U474" s="342"/>
      <c r="V474" s="344"/>
      <c r="X474" s="391" t="s">
        <v>131</v>
      </c>
      <c r="Y474" s="392">
        <v>18</v>
      </c>
      <c r="AA474" t="s">
        <v>130</v>
      </c>
      <c r="AB474" s="73"/>
      <c r="AC474" s="135"/>
      <c r="AD474" s="135"/>
      <c r="AE474" s="136"/>
      <c r="AF474" s="100"/>
      <c r="AG474" s="136"/>
      <c r="AH474" s="136"/>
      <c r="AI474" s="135"/>
      <c r="AJ474" s="136"/>
      <c r="AK474" s="137"/>
      <c r="AL474" s="136"/>
      <c r="AM474" s="135"/>
      <c r="AN474" s="100"/>
      <c r="AO474" s="100"/>
      <c r="AP474" s="100"/>
      <c r="AQ474" s="135"/>
      <c r="AR474" s="100"/>
      <c r="AS474" s="136"/>
      <c r="AT474" s="138"/>
      <c r="AU474" s="136"/>
      <c r="AV474" s="137"/>
      <c r="AW474" t="s">
        <v>131</v>
      </c>
    </row>
    <row r="475" spans="1:49" ht="15" customHeight="1" x14ac:dyDescent="0.3">
      <c r="A475" s="318"/>
      <c r="B475" s="346" t="s">
        <v>42</v>
      </c>
      <c r="C475" s="96"/>
      <c r="D475" s="406">
        <f>C474*AC475/AD476</f>
        <v>20.8</v>
      </c>
      <c r="E475" s="406">
        <f>C474*AD475/AD476</f>
        <v>20</v>
      </c>
      <c r="F475" s="406">
        <f>C474*AE475/AD476</f>
        <v>4.5999999999999996</v>
      </c>
      <c r="G475" s="406">
        <f>C474*AF475/AD476</f>
        <v>6</v>
      </c>
      <c r="H475" s="406">
        <f>C474*AG475/AD476</f>
        <v>0</v>
      </c>
      <c r="I475" s="406">
        <f>C474*AH475/AD476</f>
        <v>71.599999999999994</v>
      </c>
      <c r="J475" s="199">
        <f>C474*AI475/AD476</f>
        <v>0</v>
      </c>
      <c r="K475" s="199">
        <f>C474*AJ475/AD476</f>
        <v>0.06</v>
      </c>
      <c r="L475" s="199">
        <f>C474*AK475/AD476</f>
        <v>52</v>
      </c>
      <c r="M475" s="199">
        <f>C474*AL475/AD476</f>
        <v>0.2</v>
      </c>
      <c r="N475" s="199">
        <f>C474*AM475/AD476</f>
        <v>0.14000000000000001</v>
      </c>
      <c r="O475" s="199">
        <f>C474*AN475/AD476</f>
        <v>162</v>
      </c>
      <c r="P475" s="199">
        <f>C474*AO475/AD476</f>
        <v>17.600000000000001</v>
      </c>
      <c r="Q475" s="199">
        <f>C474*AP475/AD476</f>
        <v>176</v>
      </c>
      <c r="R475" s="199">
        <f>C474*AQ475/AD476</f>
        <v>7</v>
      </c>
      <c r="S475" s="199">
        <f>C474*AR475/AD476</f>
        <v>100</v>
      </c>
      <c r="T475" s="199">
        <f>C474*AS475/AD476</f>
        <v>0.2</v>
      </c>
      <c r="U475" s="199">
        <f>C474*AT475/AD476</f>
        <v>0</v>
      </c>
      <c r="V475" s="199">
        <f>C474*AU475/AD476</f>
        <v>2.9</v>
      </c>
      <c r="W475" s="199">
        <f>C474*AV475/AD476</f>
        <v>0</v>
      </c>
      <c r="X475" s="392"/>
      <c r="Y475" s="392"/>
      <c r="AB475" s="139" t="s">
        <v>42</v>
      </c>
      <c r="AC475" s="56">
        <v>10.4</v>
      </c>
      <c r="AD475" s="57">
        <v>10</v>
      </c>
      <c r="AE475" s="56">
        <v>2.2999999999999998</v>
      </c>
      <c r="AF475" s="57">
        <v>3</v>
      </c>
      <c r="AG475" s="57">
        <v>0</v>
      </c>
      <c r="AH475" s="56">
        <v>35.799999999999997</v>
      </c>
      <c r="AI475" s="57">
        <v>0</v>
      </c>
      <c r="AJ475" s="71">
        <v>0.03</v>
      </c>
      <c r="AK475" s="19">
        <v>26</v>
      </c>
      <c r="AL475" s="56">
        <v>0.1</v>
      </c>
      <c r="AM475" s="71">
        <v>7.0000000000000007E-2</v>
      </c>
      <c r="AN475" s="57">
        <v>81</v>
      </c>
      <c r="AO475" s="56">
        <v>8.8000000000000007</v>
      </c>
      <c r="AP475" s="57">
        <v>88</v>
      </c>
      <c r="AQ475" s="56">
        <v>3.5</v>
      </c>
      <c r="AR475" s="57">
        <v>50</v>
      </c>
      <c r="AS475" s="56">
        <v>0.1</v>
      </c>
      <c r="AT475" s="19">
        <v>0</v>
      </c>
      <c r="AU475" s="71">
        <v>1.45</v>
      </c>
      <c r="AV475" s="19">
        <v>0</v>
      </c>
    </row>
    <row r="476" spans="1:49" x14ac:dyDescent="0.3">
      <c r="A476" s="318"/>
      <c r="B476" s="69" t="s">
        <v>40</v>
      </c>
      <c r="C476" s="96"/>
      <c r="D476" s="406"/>
      <c r="E476" s="406"/>
      <c r="F476" s="406">
        <f>SUM(F475)</f>
        <v>4.5999999999999996</v>
      </c>
      <c r="G476" s="406">
        <f t="shared" ref="G476:W476" si="370">SUM(G475)</f>
        <v>6</v>
      </c>
      <c r="H476" s="406">
        <f t="shared" si="370"/>
        <v>0</v>
      </c>
      <c r="I476" s="406">
        <f t="shared" si="370"/>
        <v>71.599999999999994</v>
      </c>
      <c r="J476" s="199">
        <f t="shared" si="370"/>
        <v>0</v>
      </c>
      <c r="K476" s="199">
        <f t="shared" si="370"/>
        <v>0.06</v>
      </c>
      <c r="L476" s="199">
        <f t="shared" si="370"/>
        <v>52</v>
      </c>
      <c r="M476" s="199">
        <f t="shared" si="370"/>
        <v>0.2</v>
      </c>
      <c r="N476" s="199">
        <f t="shared" si="370"/>
        <v>0.14000000000000001</v>
      </c>
      <c r="O476" s="199">
        <f t="shared" si="370"/>
        <v>162</v>
      </c>
      <c r="P476" s="199">
        <f t="shared" si="370"/>
        <v>17.600000000000001</v>
      </c>
      <c r="Q476" s="199">
        <f t="shared" si="370"/>
        <v>176</v>
      </c>
      <c r="R476" s="199">
        <f t="shared" si="370"/>
        <v>7</v>
      </c>
      <c r="S476" s="199">
        <f t="shared" si="370"/>
        <v>100</v>
      </c>
      <c r="T476" s="199">
        <f t="shared" si="370"/>
        <v>0.2</v>
      </c>
      <c r="U476" s="199">
        <f t="shared" si="370"/>
        <v>0</v>
      </c>
      <c r="V476" s="199">
        <f t="shared" si="370"/>
        <v>2.9</v>
      </c>
      <c r="W476" s="199">
        <f t="shared" si="370"/>
        <v>0</v>
      </c>
      <c r="X476" s="392"/>
      <c r="Y476" s="392"/>
      <c r="AB476" s="73" t="s">
        <v>132</v>
      </c>
      <c r="AC476" s="135"/>
      <c r="AD476" s="135">
        <v>10</v>
      </c>
      <c r="AE476" s="136">
        <f>SUM(AE475)</f>
        <v>2.2999999999999998</v>
      </c>
      <c r="AF476" s="136">
        <f t="shared" ref="AF476:AV476" si="371">SUM(AF475)</f>
        <v>3</v>
      </c>
      <c r="AG476" s="136">
        <f t="shared" si="371"/>
        <v>0</v>
      </c>
      <c r="AH476" s="136">
        <f t="shared" si="371"/>
        <v>35.799999999999997</v>
      </c>
      <c r="AI476" s="136">
        <f t="shared" si="371"/>
        <v>0</v>
      </c>
      <c r="AJ476" s="136">
        <f t="shared" si="371"/>
        <v>0.03</v>
      </c>
      <c r="AK476" s="136">
        <f t="shared" si="371"/>
        <v>26</v>
      </c>
      <c r="AL476" s="136">
        <f t="shared" si="371"/>
        <v>0.1</v>
      </c>
      <c r="AM476" s="136">
        <f t="shared" si="371"/>
        <v>7.0000000000000007E-2</v>
      </c>
      <c r="AN476" s="136">
        <f t="shared" si="371"/>
        <v>81</v>
      </c>
      <c r="AO476" s="136">
        <f t="shared" si="371"/>
        <v>8.8000000000000007</v>
      </c>
      <c r="AP476" s="136">
        <f t="shared" si="371"/>
        <v>88</v>
      </c>
      <c r="AQ476" s="136">
        <f t="shared" si="371"/>
        <v>3.5</v>
      </c>
      <c r="AR476" s="136">
        <f t="shared" si="371"/>
        <v>50</v>
      </c>
      <c r="AS476" s="136">
        <f t="shared" si="371"/>
        <v>0.1</v>
      </c>
      <c r="AT476" s="136">
        <f t="shared" si="371"/>
        <v>0</v>
      </c>
      <c r="AU476" s="136">
        <f t="shared" si="371"/>
        <v>1.45</v>
      </c>
      <c r="AV476" s="136">
        <f t="shared" si="371"/>
        <v>0</v>
      </c>
    </row>
    <row r="477" spans="1:49" x14ac:dyDescent="0.3">
      <c r="A477" s="318"/>
      <c r="B477" s="96"/>
      <c r="C477" s="96"/>
      <c r="D477" s="406"/>
      <c r="E477" s="406"/>
      <c r="F477" s="406"/>
      <c r="G477" s="406"/>
      <c r="H477" s="406"/>
      <c r="I477" s="406"/>
      <c r="J477" s="199"/>
      <c r="K477" s="199"/>
      <c r="L477" s="199"/>
      <c r="M477" s="199"/>
      <c r="N477" s="199"/>
      <c r="O477" s="199"/>
      <c r="P477" s="199"/>
      <c r="Q477" s="199"/>
      <c r="R477" s="199"/>
      <c r="S477" s="199"/>
      <c r="T477" s="199"/>
      <c r="U477" s="199"/>
      <c r="V477" s="199"/>
      <c r="W477" s="199"/>
      <c r="X477" s="392"/>
      <c r="Y477" s="392"/>
      <c r="AB477" s="73"/>
      <c r="AC477" s="135"/>
      <c r="AD477" s="135"/>
      <c r="AE477" s="136"/>
      <c r="AF477" s="100"/>
      <c r="AG477" s="136"/>
      <c r="AH477" s="136"/>
      <c r="AI477" s="135"/>
      <c r="AJ477" s="136"/>
      <c r="AK477" s="137"/>
      <c r="AL477" s="136"/>
      <c r="AM477" s="135"/>
      <c r="AN477" s="100"/>
      <c r="AO477" s="100"/>
      <c r="AP477" s="100"/>
      <c r="AQ477" s="135"/>
      <c r="AR477" s="100"/>
      <c r="AS477" s="136"/>
      <c r="AT477" s="138"/>
      <c r="AU477" s="136"/>
      <c r="AV477" s="137"/>
    </row>
    <row r="478" spans="1:49" x14ac:dyDescent="0.3">
      <c r="A478" s="318" t="s">
        <v>95</v>
      </c>
      <c r="B478" s="199"/>
      <c r="C478" s="328">
        <v>40</v>
      </c>
      <c r="D478" s="406"/>
      <c r="E478" s="406"/>
      <c r="F478" s="406"/>
      <c r="G478" s="406"/>
      <c r="H478" s="406"/>
      <c r="I478" s="406"/>
      <c r="J478" s="199"/>
      <c r="K478" s="199"/>
      <c r="L478" s="199"/>
      <c r="M478" s="199"/>
      <c r="N478" s="199"/>
      <c r="O478" s="199"/>
      <c r="P478" s="199"/>
      <c r="Q478" s="199"/>
      <c r="R478" s="199"/>
      <c r="S478" s="199"/>
      <c r="T478" s="199"/>
      <c r="U478" s="199"/>
      <c r="V478" s="199"/>
      <c r="W478" s="199"/>
      <c r="X478" s="392" t="s">
        <v>96</v>
      </c>
      <c r="Y478" s="392">
        <v>4</v>
      </c>
      <c r="AA478" s="17" t="s">
        <v>95</v>
      </c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  <c r="AQ478" s="17"/>
      <c r="AR478" s="17"/>
      <c r="AS478" s="17"/>
      <c r="AT478" s="17"/>
      <c r="AU478" s="17"/>
      <c r="AV478" s="17"/>
      <c r="AW478" t="s">
        <v>96</v>
      </c>
    </row>
    <row r="479" spans="1:49" x14ac:dyDescent="0.3">
      <c r="A479" s="318"/>
      <c r="B479" s="199" t="s">
        <v>95</v>
      </c>
      <c r="C479" s="328"/>
      <c r="D479" s="406">
        <f>C478*AC479/AD480</f>
        <v>40</v>
      </c>
      <c r="E479" s="406">
        <f>C478*AD479/AD480</f>
        <v>40</v>
      </c>
      <c r="F479" s="406">
        <f>C478*AE479/AD480</f>
        <v>3</v>
      </c>
      <c r="G479" s="406">
        <f>C478*AF479/AD480</f>
        <v>0.4</v>
      </c>
      <c r="H479" s="406">
        <f>C478*AG479/AD480</f>
        <v>20</v>
      </c>
      <c r="I479" s="406">
        <f>C478*AH479/AD480</f>
        <v>96</v>
      </c>
      <c r="J479" s="199">
        <f>C478*AI479/AD480</f>
        <v>0</v>
      </c>
      <c r="K479" s="199">
        <f>C478*AJ479/AD480</f>
        <v>0</v>
      </c>
      <c r="L479" s="199">
        <f>C478*AK479/AD480</f>
        <v>0</v>
      </c>
      <c r="M479" s="199">
        <f>C478*AL479/AD480</f>
        <v>0</v>
      </c>
      <c r="N479" s="199">
        <f>C478*AM479/AD480</f>
        <v>0</v>
      </c>
      <c r="O479" s="199">
        <f>C478*AN479/AD480</f>
        <v>0</v>
      </c>
      <c r="P479" s="199">
        <f>C478*AO479/AD480</f>
        <v>0</v>
      </c>
      <c r="Q479" s="199">
        <f>C478*AP479/AD480</f>
        <v>0</v>
      </c>
      <c r="R479" s="199">
        <f>C478*AQ479/AD480</f>
        <v>0</v>
      </c>
      <c r="S479" s="199">
        <f>C478*AR479/AD480</f>
        <v>0</v>
      </c>
      <c r="T479" s="199">
        <f>C478*AS479/AD480</f>
        <v>0</v>
      </c>
      <c r="U479" s="199">
        <f>C478*AT479/AD480</f>
        <v>0</v>
      </c>
      <c r="V479" s="199">
        <f>C478*AU479/AD480</f>
        <v>0</v>
      </c>
      <c r="W479" s="199">
        <f>C478*AV479/AD480</f>
        <v>0</v>
      </c>
      <c r="X479" s="392"/>
      <c r="Y479" s="392"/>
      <c r="AA479" s="17"/>
      <c r="AB479" s="17" t="s">
        <v>95</v>
      </c>
      <c r="AC479" s="17">
        <v>100</v>
      </c>
      <c r="AD479" s="17">
        <v>100</v>
      </c>
      <c r="AE479" s="17">
        <v>7.5</v>
      </c>
      <c r="AF479" s="17">
        <v>1</v>
      </c>
      <c r="AG479" s="17">
        <v>50</v>
      </c>
      <c r="AH479" s="17">
        <v>240</v>
      </c>
      <c r="AI479" s="17"/>
      <c r="AJ479" s="17"/>
      <c r="AK479" s="17"/>
      <c r="AL479" s="17"/>
      <c r="AM479" s="17"/>
      <c r="AN479" s="17"/>
      <c r="AO479" s="17"/>
      <c r="AP479" s="17"/>
      <c r="AQ479" s="17"/>
      <c r="AR479" s="17"/>
      <c r="AS479" s="17"/>
      <c r="AT479" s="17"/>
      <c r="AU479" s="17"/>
      <c r="AV479" s="17"/>
    </row>
    <row r="480" spans="1:49" x14ac:dyDescent="0.3">
      <c r="A480" s="318"/>
      <c r="B480" s="69" t="s">
        <v>40</v>
      </c>
      <c r="C480" s="96"/>
      <c r="D480" s="406"/>
      <c r="E480" s="406"/>
      <c r="F480" s="406">
        <f>SUM(F479)</f>
        <v>3</v>
      </c>
      <c r="G480" s="406">
        <f t="shared" ref="G480:W480" si="372">SUM(G479)</f>
        <v>0.4</v>
      </c>
      <c r="H480" s="406">
        <f t="shared" si="372"/>
        <v>20</v>
      </c>
      <c r="I480" s="406">
        <f t="shared" si="372"/>
        <v>96</v>
      </c>
      <c r="J480" s="199">
        <f t="shared" si="372"/>
        <v>0</v>
      </c>
      <c r="K480" s="199">
        <f t="shared" si="372"/>
        <v>0</v>
      </c>
      <c r="L480" s="199">
        <f t="shared" si="372"/>
        <v>0</v>
      </c>
      <c r="M480" s="199">
        <f t="shared" si="372"/>
        <v>0</v>
      </c>
      <c r="N480" s="199">
        <f t="shared" si="372"/>
        <v>0</v>
      </c>
      <c r="O480" s="199">
        <f t="shared" si="372"/>
        <v>0</v>
      </c>
      <c r="P480" s="199">
        <f t="shared" si="372"/>
        <v>0</v>
      </c>
      <c r="Q480" s="199">
        <f t="shared" si="372"/>
        <v>0</v>
      </c>
      <c r="R480" s="199">
        <f t="shared" si="372"/>
        <v>0</v>
      </c>
      <c r="S480" s="199">
        <f t="shared" si="372"/>
        <v>0</v>
      </c>
      <c r="T480" s="199">
        <f t="shared" si="372"/>
        <v>0</v>
      </c>
      <c r="U480" s="199">
        <f t="shared" si="372"/>
        <v>0</v>
      </c>
      <c r="V480" s="199">
        <f t="shared" si="372"/>
        <v>0</v>
      </c>
      <c r="W480" s="199">
        <f t="shared" si="372"/>
        <v>0</v>
      </c>
      <c r="X480" s="392"/>
      <c r="Y480" s="392"/>
      <c r="AA480" s="17"/>
      <c r="AB480" s="69" t="s">
        <v>40</v>
      </c>
      <c r="AC480" s="17"/>
      <c r="AD480" s="17">
        <v>100</v>
      </c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17"/>
      <c r="AS480" s="17"/>
      <c r="AT480" s="17"/>
      <c r="AU480" s="17"/>
      <c r="AV480" s="17"/>
    </row>
    <row r="481" spans="1:49" x14ac:dyDescent="0.3">
      <c r="A481" s="318"/>
      <c r="B481" s="69"/>
      <c r="C481" s="96"/>
      <c r="D481" s="406"/>
      <c r="E481" s="406"/>
      <c r="F481" s="406"/>
      <c r="G481" s="406"/>
      <c r="H481" s="406"/>
      <c r="I481" s="406"/>
      <c r="J481" s="199"/>
      <c r="K481" s="199"/>
      <c r="L481" s="199"/>
      <c r="M481" s="199"/>
      <c r="N481" s="199"/>
      <c r="O481" s="199"/>
      <c r="P481" s="199"/>
      <c r="Q481" s="199"/>
      <c r="R481" s="199"/>
      <c r="S481" s="199"/>
      <c r="T481" s="199"/>
      <c r="U481" s="199"/>
      <c r="V481" s="199"/>
      <c r="W481" s="199"/>
      <c r="X481" s="392"/>
      <c r="Y481" s="392"/>
      <c r="AA481" s="17"/>
      <c r="AB481" s="69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7"/>
      <c r="AS481" s="17"/>
      <c r="AT481" s="17"/>
      <c r="AU481" s="17"/>
      <c r="AV481" s="17"/>
    </row>
    <row r="482" spans="1:49" ht="18" x14ac:dyDescent="0.35">
      <c r="A482" s="318" t="s">
        <v>115</v>
      </c>
      <c r="B482" s="335"/>
      <c r="C482" s="354">
        <f>SUM(C457:C481)</f>
        <v>465</v>
      </c>
      <c r="D482" s="417">
        <f t="shared" ref="D482:E482" si="373">SUM(D457:D481)</f>
        <v>514.93333333333339</v>
      </c>
      <c r="E482" s="417">
        <f t="shared" si="373"/>
        <v>514.13333333333333</v>
      </c>
      <c r="F482" s="409">
        <f>SUM(F463+F470+F473+F480+F476)</f>
        <v>10.716666666666665</v>
      </c>
      <c r="G482" s="409">
        <f t="shared" ref="G482:W482" si="374">SUM(G463+G470+G473+G480+G476)</f>
        <v>12.533333333333333</v>
      </c>
      <c r="H482" s="409">
        <f t="shared" si="374"/>
        <v>30.983333333333334</v>
      </c>
      <c r="I482" s="409">
        <f t="shared" si="374"/>
        <v>279.18333333333328</v>
      </c>
      <c r="J482" s="355">
        <f t="shared" si="374"/>
        <v>2.6666666666666668E-2</v>
      </c>
      <c r="K482" s="355">
        <f t="shared" si="374"/>
        <v>0.19</v>
      </c>
      <c r="L482" s="355">
        <f t="shared" si="374"/>
        <v>87.74</v>
      </c>
      <c r="M482" s="355">
        <f t="shared" si="374"/>
        <v>0.27</v>
      </c>
      <c r="N482" s="355">
        <f t="shared" si="374"/>
        <v>0.66</v>
      </c>
      <c r="O482" s="355">
        <f t="shared" si="374"/>
        <v>201.73333333333332</v>
      </c>
      <c r="P482" s="355">
        <f t="shared" si="374"/>
        <v>165.54000000000002</v>
      </c>
      <c r="Q482" s="355">
        <f t="shared" si="374"/>
        <v>284.93333333333334</v>
      </c>
      <c r="R482" s="355">
        <f t="shared" si="374"/>
        <v>26.6</v>
      </c>
      <c r="S482" s="355">
        <f t="shared" si="374"/>
        <v>191.63333333333333</v>
      </c>
      <c r="T482" s="355">
        <f t="shared" si="374"/>
        <v>0.70333333333333337</v>
      </c>
      <c r="U482" s="355">
        <f t="shared" si="374"/>
        <v>9.0666666666666664</v>
      </c>
      <c r="V482" s="355">
        <f t="shared" si="374"/>
        <v>4.71</v>
      </c>
      <c r="W482" s="355">
        <f t="shared" si="374"/>
        <v>20.100000000000001</v>
      </c>
      <c r="X482" s="393"/>
      <c r="Y482" s="393"/>
    </row>
    <row r="483" spans="1:49" x14ac:dyDescent="0.3">
      <c r="A483" s="319" t="s">
        <v>111</v>
      </c>
      <c r="B483" s="96"/>
      <c r="C483" s="96">
        <v>200</v>
      </c>
      <c r="D483" s="406"/>
      <c r="E483" s="406"/>
      <c r="F483" s="406"/>
      <c r="G483" s="406"/>
      <c r="H483" s="406"/>
      <c r="I483" s="406"/>
      <c r="J483" s="199"/>
      <c r="K483" s="199"/>
      <c r="L483" s="199"/>
      <c r="M483" s="199"/>
      <c r="N483" s="199"/>
      <c r="O483" s="199"/>
      <c r="P483" s="199"/>
      <c r="Q483" s="199"/>
      <c r="R483" s="199"/>
      <c r="S483" s="199"/>
      <c r="T483" s="199"/>
      <c r="U483" s="199"/>
      <c r="V483" s="199"/>
      <c r="W483" s="199"/>
      <c r="X483" s="392"/>
      <c r="Y483" s="392"/>
      <c r="AA483" s="17"/>
      <c r="AB483" s="96"/>
      <c r="AC483" s="96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  <c r="AR483" s="17"/>
      <c r="AS483" s="17"/>
      <c r="AT483" s="17"/>
      <c r="AU483" s="17"/>
      <c r="AV483" s="17"/>
      <c r="AW483" t="s">
        <v>96</v>
      </c>
    </row>
    <row r="484" spans="1:49" s="201" customFormat="1" x14ac:dyDescent="0.3">
      <c r="A484" s="318"/>
      <c r="B484" s="96" t="s">
        <v>180</v>
      </c>
      <c r="C484" s="96"/>
      <c r="D484" s="406">
        <f>C483*AC484/AD485</f>
        <v>200</v>
      </c>
      <c r="E484" s="406">
        <f>C483*AD484/AD485</f>
        <v>200</v>
      </c>
      <c r="F484" s="406">
        <f>C483*AE484/AD485</f>
        <v>0</v>
      </c>
      <c r="G484" s="406">
        <f>C483*AF484/AD485</f>
        <v>0</v>
      </c>
      <c r="H484" s="406">
        <f>C483*AG484/AD485</f>
        <v>22.4</v>
      </c>
      <c r="I484" s="406">
        <f>C483*AH484/AD485</f>
        <v>90</v>
      </c>
      <c r="J484" s="199">
        <f>C483*AI484/AD485</f>
        <v>0</v>
      </c>
      <c r="K484" s="199">
        <f>C483*AJ484/AD485</f>
        <v>0</v>
      </c>
      <c r="L484" s="199">
        <f>C483*AK484/AD485</f>
        <v>0</v>
      </c>
      <c r="M484" s="199">
        <f>C483*AL484/AD485</f>
        <v>0</v>
      </c>
      <c r="N484" s="199">
        <f>C483*AM484/AD485</f>
        <v>0</v>
      </c>
      <c r="O484" s="199">
        <f>C483*AN484/AD485</f>
        <v>0</v>
      </c>
      <c r="P484" s="199">
        <f>C483*AO484/AD485</f>
        <v>0</v>
      </c>
      <c r="Q484" s="199">
        <f>C483*AP484/AD485</f>
        <v>0</v>
      </c>
      <c r="R484" s="199">
        <f>C483*AQ484/AD485</f>
        <v>0</v>
      </c>
      <c r="S484" s="199">
        <f>C483*AR484/AD485</f>
        <v>0</v>
      </c>
      <c r="T484" s="199">
        <f>C483*AS484/AD485</f>
        <v>0</v>
      </c>
      <c r="U484" s="199">
        <f>C483*AT484/AD485</f>
        <v>0</v>
      </c>
      <c r="V484" s="199">
        <f>C483*AU484/AD485</f>
        <v>0</v>
      </c>
      <c r="W484" s="199">
        <f>C483*AV484/AD485</f>
        <v>0</v>
      </c>
      <c r="X484" s="392" t="s">
        <v>114</v>
      </c>
      <c r="Y484" s="392">
        <v>5</v>
      </c>
      <c r="AA484" s="199"/>
      <c r="AB484" s="96" t="s">
        <v>112</v>
      </c>
      <c r="AC484" s="200">
        <v>100</v>
      </c>
      <c r="AD484" s="199">
        <v>100</v>
      </c>
      <c r="AE484" s="202"/>
      <c r="AF484" s="203"/>
      <c r="AG484" s="203">
        <v>11.2</v>
      </c>
      <c r="AH484" s="204">
        <v>45</v>
      </c>
      <c r="AI484" s="205"/>
      <c r="AJ484" s="205"/>
      <c r="AK484" s="205"/>
      <c r="AL484" s="205"/>
      <c r="AM484" s="205"/>
      <c r="AN484" s="205"/>
      <c r="AO484" s="199"/>
      <c r="AP484" s="199"/>
      <c r="AQ484" s="199"/>
      <c r="AR484" s="199"/>
      <c r="AS484" s="199"/>
      <c r="AT484" s="199"/>
      <c r="AU484" s="199"/>
      <c r="AV484" s="199"/>
    </row>
    <row r="485" spans="1:49" s="201" customFormat="1" x14ac:dyDescent="0.3">
      <c r="A485" s="318"/>
      <c r="B485" s="96"/>
      <c r="C485" s="96">
        <v>23</v>
      </c>
      <c r="D485" s="406"/>
      <c r="E485" s="406"/>
      <c r="F485" s="406"/>
      <c r="G485" s="406"/>
      <c r="H485" s="406"/>
      <c r="I485" s="406"/>
      <c r="J485" s="199"/>
      <c r="K485" s="199"/>
      <c r="L485" s="199"/>
      <c r="M485" s="199"/>
      <c r="N485" s="199"/>
      <c r="O485" s="199"/>
      <c r="P485" s="199"/>
      <c r="Q485" s="199"/>
      <c r="R485" s="199"/>
      <c r="S485" s="199"/>
      <c r="T485" s="199"/>
      <c r="U485" s="199"/>
      <c r="V485" s="199"/>
      <c r="W485" s="199"/>
      <c r="X485" s="392"/>
      <c r="Y485" s="392"/>
      <c r="AA485" s="199"/>
      <c r="AB485" s="156" t="s">
        <v>40</v>
      </c>
      <c r="AC485" s="200"/>
      <c r="AD485" s="199">
        <v>100</v>
      </c>
      <c r="AE485" s="199"/>
      <c r="AF485" s="199"/>
      <c r="AG485" s="199"/>
      <c r="AH485" s="199"/>
      <c r="AI485" s="199"/>
      <c r="AJ485" s="199"/>
      <c r="AK485" s="199"/>
      <c r="AL485" s="199"/>
      <c r="AM485" s="199"/>
      <c r="AN485" s="199"/>
      <c r="AO485" s="199"/>
      <c r="AP485" s="199"/>
      <c r="AQ485" s="199"/>
      <c r="AR485" s="199"/>
      <c r="AS485" s="199"/>
      <c r="AT485" s="199"/>
      <c r="AU485" s="199"/>
      <c r="AV485" s="199"/>
      <c r="AW485" s="201" t="s">
        <v>114</v>
      </c>
    </row>
    <row r="486" spans="1:49" s="201" customFormat="1" x14ac:dyDescent="0.3">
      <c r="A486" s="318"/>
      <c r="B486" s="96" t="s">
        <v>204</v>
      </c>
      <c r="C486" s="96"/>
      <c r="D486" s="406">
        <f>C485*AC486/AD487</f>
        <v>23</v>
      </c>
      <c r="E486" s="406">
        <f>C485*AD486/AD487</f>
        <v>23</v>
      </c>
      <c r="F486" s="406">
        <f>C485*AE486/AD487</f>
        <v>1.1499999999999999</v>
      </c>
      <c r="G486" s="406">
        <f>C485*AF486/AD487</f>
        <v>7.13</v>
      </c>
      <c r="H486" s="406">
        <f>C485*AG486/AD487</f>
        <v>13.8</v>
      </c>
      <c r="I486" s="406">
        <f>C485*AH486/AD487</f>
        <v>124.2</v>
      </c>
      <c r="J486" s="199">
        <f>C485*AI486/AD487</f>
        <v>0</v>
      </c>
      <c r="K486" s="199">
        <f>C485*AJ486/AD487</f>
        <v>0</v>
      </c>
      <c r="L486" s="199">
        <f>C485*AK486/AD487</f>
        <v>0</v>
      </c>
      <c r="M486" s="199">
        <f>C485*AL486/AD487</f>
        <v>0</v>
      </c>
      <c r="N486" s="199">
        <f>C485*AM486/AD487</f>
        <v>0</v>
      </c>
      <c r="O486" s="199">
        <f>C485*AN486/AD487</f>
        <v>0</v>
      </c>
      <c r="P486" s="199">
        <f>C485*AO486/AD487</f>
        <v>0</v>
      </c>
      <c r="Q486" s="199">
        <f>C485*AP486/AD487</f>
        <v>0</v>
      </c>
      <c r="R486" s="199">
        <f>C485*AQ486/AD487</f>
        <v>0</v>
      </c>
      <c r="S486" s="199">
        <f>C485*AR486/AD487</f>
        <v>0</v>
      </c>
      <c r="T486" s="199">
        <f>C485*AS486/AD487</f>
        <v>0</v>
      </c>
      <c r="U486" s="199">
        <f>C485*AT486/AD487</f>
        <v>0</v>
      </c>
      <c r="V486" s="199">
        <f>C485*AU486/AD487</f>
        <v>0</v>
      </c>
      <c r="W486" s="199">
        <f>C485*AV486/AD487</f>
        <v>0</v>
      </c>
      <c r="X486" s="392" t="s">
        <v>114</v>
      </c>
      <c r="Y486" s="392">
        <v>46</v>
      </c>
      <c r="AA486" s="199"/>
      <c r="AB486" s="96" t="s">
        <v>204</v>
      </c>
      <c r="AC486" s="200">
        <v>100</v>
      </c>
      <c r="AD486" s="199">
        <v>100</v>
      </c>
      <c r="AE486" s="205">
        <v>5</v>
      </c>
      <c r="AF486" s="206">
        <v>31</v>
      </c>
      <c r="AG486" s="205">
        <v>60</v>
      </c>
      <c r="AH486" s="205">
        <v>540</v>
      </c>
      <c r="AI486" s="199"/>
      <c r="AJ486" s="199"/>
      <c r="AK486" s="199"/>
      <c r="AL486" s="199"/>
      <c r="AM486" s="199"/>
      <c r="AN486" s="199"/>
      <c r="AO486" s="199"/>
      <c r="AP486" s="199"/>
      <c r="AQ486" s="199"/>
      <c r="AR486" s="199"/>
      <c r="AS486" s="199"/>
      <c r="AT486" s="199"/>
      <c r="AU486" s="199"/>
      <c r="AV486" s="199"/>
    </row>
    <row r="487" spans="1:49" s="201" customFormat="1" x14ac:dyDescent="0.3">
      <c r="A487" s="318"/>
      <c r="B487" s="96"/>
      <c r="C487" s="96"/>
      <c r="D487" s="406"/>
      <c r="E487" s="406"/>
      <c r="F487" s="406"/>
      <c r="G487" s="406"/>
      <c r="H487" s="406"/>
      <c r="I487" s="406"/>
      <c r="J487" s="199"/>
      <c r="K487" s="199"/>
      <c r="L487" s="199"/>
      <c r="M487" s="199"/>
      <c r="N487" s="199"/>
      <c r="O487" s="199"/>
      <c r="P487" s="199"/>
      <c r="Q487" s="199"/>
      <c r="R487" s="199"/>
      <c r="S487" s="199"/>
      <c r="T487" s="199"/>
      <c r="U487" s="199"/>
      <c r="V487" s="199"/>
      <c r="W487" s="199"/>
      <c r="X487" s="392"/>
      <c r="Y487" s="392"/>
      <c r="AA487" s="199"/>
      <c r="AB487" s="200"/>
      <c r="AC487" s="200"/>
      <c r="AD487" s="199">
        <v>100</v>
      </c>
      <c r="AE487" s="205">
        <f>SUM(AE486)</f>
        <v>5</v>
      </c>
      <c r="AF487" s="205">
        <f t="shared" ref="AF487:AV487" si="375">SUM(AF486)</f>
        <v>31</v>
      </c>
      <c r="AG487" s="205">
        <f t="shared" si="375"/>
        <v>60</v>
      </c>
      <c r="AH487" s="205">
        <f t="shared" si="375"/>
        <v>540</v>
      </c>
      <c r="AI487" s="205">
        <f t="shared" si="375"/>
        <v>0</v>
      </c>
      <c r="AJ487" s="205">
        <f t="shared" si="375"/>
        <v>0</v>
      </c>
      <c r="AK487" s="205">
        <f t="shared" si="375"/>
        <v>0</v>
      </c>
      <c r="AL487" s="205">
        <f t="shared" si="375"/>
        <v>0</v>
      </c>
      <c r="AM487" s="205">
        <f t="shared" si="375"/>
        <v>0</v>
      </c>
      <c r="AN487" s="205">
        <f t="shared" si="375"/>
        <v>0</v>
      </c>
      <c r="AO487" s="205">
        <f t="shared" si="375"/>
        <v>0</v>
      </c>
      <c r="AP487" s="205">
        <f t="shared" si="375"/>
        <v>0</v>
      </c>
      <c r="AQ487" s="205">
        <f t="shared" si="375"/>
        <v>0</v>
      </c>
      <c r="AR487" s="205">
        <f t="shared" si="375"/>
        <v>0</v>
      </c>
      <c r="AS487" s="205">
        <f t="shared" si="375"/>
        <v>0</v>
      </c>
      <c r="AT487" s="205">
        <f t="shared" si="375"/>
        <v>0</v>
      </c>
      <c r="AU487" s="205">
        <f t="shared" si="375"/>
        <v>0</v>
      </c>
      <c r="AV487" s="205">
        <f t="shared" si="375"/>
        <v>0</v>
      </c>
    </row>
    <row r="488" spans="1:49" s="201" customFormat="1" x14ac:dyDescent="0.3">
      <c r="A488" s="318"/>
      <c r="B488" s="96" t="s">
        <v>205</v>
      </c>
      <c r="C488" s="96">
        <v>100</v>
      </c>
      <c r="D488" s="406"/>
      <c r="E488" s="406"/>
      <c r="F488" s="406"/>
      <c r="G488" s="406"/>
      <c r="H488" s="406"/>
      <c r="I488" s="406"/>
      <c r="J488" s="199"/>
      <c r="K488" s="199"/>
      <c r="L488" s="199"/>
      <c r="M488" s="199"/>
      <c r="N488" s="199"/>
      <c r="O488" s="199"/>
      <c r="P488" s="199"/>
      <c r="Q488" s="199"/>
      <c r="R488" s="199"/>
      <c r="S488" s="199"/>
      <c r="T488" s="199"/>
      <c r="U488" s="199"/>
      <c r="V488" s="199"/>
      <c r="W488" s="199"/>
      <c r="X488" s="392"/>
      <c r="Y488" s="392"/>
      <c r="AA488" s="199"/>
    </row>
    <row r="489" spans="1:49" s="201" customFormat="1" x14ac:dyDescent="0.3">
      <c r="A489" s="318"/>
      <c r="B489" s="96"/>
      <c r="C489" s="96"/>
      <c r="D489" s="406">
        <f>C488*AC489/AD490</f>
        <v>110</v>
      </c>
      <c r="E489" s="406">
        <f>C488*AD489/AD490</f>
        <v>100</v>
      </c>
      <c r="F489" s="406">
        <f>C488*AE489/AD490</f>
        <v>0.4</v>
      </c>
      <c r="G489" s="406">
        <f>C488*AF489/AD490</f>
        <v>0.4</v>
      </c>
      <c r="H489" s="406">
        <f>C488*AG489/AD490</f>
        <v>9.8000000000000007</v>
      </c>
      <c r="I489" s="406">
        <f>C488*AH489/AD490</f>
        <v>47</v>
      </c>
      <c r="J489" s="199">
        <f>C488*AI489/AD490</f>
        <v>0</v>
      </c>
      <c r="K489" s="199">
        <f>C488*AJ489/AD490</f>
        <v>0</v>
      </c>
      <c r="L489" s="199">
        <f>C488*AK489/AD490</f>
        <v>0</v>
      </c>
      <c r="M489" s="199">
        <f>C488*AL489/AD490</f>
        <v>0</v>
      </c>
      <c r="N489" s="199">
        <f>C488*AM489/AD490</f>
        <v>0</v>
      </c>
      <c r="O489" s="199">
        <f>C488*AN489/AD490</f>
        <v>0</v>
      </c>
      <c r="P489" s="199">
        <f>C488*AO489/AD490</f>
        <v>0</v>
      </c>
      <c r="Q489" s="199">
        <f>C488*AP489/AD490</f>
        <v>0</v>
      </c>
      <c r="R489" s="199">
        <f>C488*AQ489/AD490</f>
        <v>0</v>
      </c>
      <c r="S489" s="199">
        <f>C488*AR489/AD490</f>
        <v>0</v>
      </c>
      <c r="T489" s="199">
        <f>C488*AS489/AD490</f>
        <v>0</v>
      </c>
      <c r="U489" s="199">
        <f>C488*AT489/AD490</f>
        <v>0</v>
      </c>
      <c r="V489" s="199">
        <f>C488*AU489/AD490</f>
        <v>0</v>
      </c>
      <c r="W489" s="199">
        <f>C488*AV489/AD490</f>
        <v>0</v>
      </c>
      <c r="X489" s="392" t="s">
        <v>96</v>
      </c>
      <c r="Y489" s="392">
        <v>47</v>
      </c>
      <c r="AA489" s="199"/>
      <c r="AB489" s="17" t="s">
        <v>205</v>
      </c>
      <c r="AC489" s="17">
        <v>110</v>
      </c>
      <c r="AD489" s="17">
        <v>100</v>
      </c>
      <c r="AE489" s="17">
        <v>0.4</v>
      </c>
      <c r="AF489" s="17">
        <v>0.4</v>
      </c>
      <c r="AG489" s="17">
        <v>9.8000000000000007</v>
      </c>
      <c r="AH489" s="17">
        <v>47</v>
      </c>
      <c r="AI489" s="17"/>
      <c r="AJ489" s="17"/>
      <c r="AK489" s="17"/>
      <c r="AL489" s="17"/>
      <c r="AM489" s="17"/>
      <c r="AN489" s="17"/>
      <c r="AO489" s="17"/>
      <c r="AP489" s="17"/>
      <c r="AQ489" s="17"/>
      <c r="AR489" s="17"/>
      <c r="AS489" s="17"/>
      <c r="AT489" s="17"/>
      <c r="AU489" s="17"/>
      <c r="AV489" s="17"/>
    </row>
    <row r="490" spans="1:49" s="201" customFormat="1" x14ac:dyDescent="0.3">
      <c r="A490" s="318"/>
      <c r="B490" s="96"/>
      <c r="C490" s="96"/>
      <c r="D490" s="406"/>
      <c r="E490" s="406"/>
      <c r="F490" s="406"/>
      <c r="G490" s="406"/>
      <c r="H490" s="406"/>
      <c r="I490" s="406"/>
      <c r="J490" s="199"/>
      <c r="K490" s="199"/>
      <c r="L490" s="199"/>
      <c r="M490" s="199"/>
      <c r="N490" s="199"/>
      <c r="O490" s="199"/>
      <c r="P490" s="199"/>
      <c r="Q490" s="199"/>
      <c r="R490" s="199"/>
      <c r="S490" s="199"/>
      <c r="T490" s="199"/>
      <c r="U490" s="199"/>
      <c r="V490" s="199"/>
      <c r="W490" s="199"/>
      <c r="X490" s="392"/>
      <c r="Y490" s="392"/>
      <c r="AA490" s="199"/>
      <c r="AB490" s="17" t="s">
        <v>132</v>
      </c>
      <c r="AC490" s="17"/>
      <c r="AD490" s="17">
        <v>100</v>
      </c>
      <c r="AE490" s="17">
        <f>SUM(AE489)</f>
        <v>0.4</v>
      </c>
      <c r="AF490" s="17">
        <f t="shared" ref="AF490:AV490" si="376">SUM(AF489)</f>
        <v>0.4</v>
      </c>
      <c r="AG490" s="17">
        <f t="shared" si="376"/>
        <v>9.8000000000000007</v>
      </c>
      <c r="AH490" s="17">
        <f t="shared" si="376"/>
        <v>47</v>
      </c>
      <c r="AI490" s="17">
        <f t="shared" si="376"/>
        <v>0</v>
      </c>
      <c r="AJ490" s="17">
        <f t="shared" si="376"/>
        <v>0</v>
      </c>
      <c r="AK490" s="17">
        <f t="shared" si="376"/>
        <v>0</v>
      </c>
      <c r="AL490" s="17">
        <f t="shared" si="376"/>
        <v>0</v>
      </c>
      <c r="AM490" s="17">
        <f t="shared" si="376"/>
        <v>0</v>
      </c>
      <c r="AN490" s="17">
        <f t="shared" si="376"/>
        <v>0</v>
      </c>
      <c r="AO490" s="17">
        <f t="shared" si="376"/>
        <v>0</v>
      </c>
      <c r="AP490" s="17">
        <f t="shared" si="376"/>
        <v>0</v>
      </c>
      <c r="AQ490" s="17">
        <f t="shared" si="376"/>
        <v>0</v>
      </c>
      <c r="AR490" s="17">
        <f t="shared" si="376"/>
        <v>0</v>
      </c>
      <c r="AS490" s="17">
        <f t="shared" si="376"/>
        <v>0</v>
      </c>
      <c r="AT490" s="17">
        <f t="shared" si="376"/>
        <v>0</v>
      </c>
      <c r="AU490" s="17">
        <f t="shared" si="376"/>
        <v>0</v>
      </c>
      <c r="AV490" s="17">
        <f t="shared" si="376"/>
        <v>0</v>
      </c>
    </row>
    <row r="491" spans="1:49" s="201" customFormat="1" ht="18" x14ac:dyDescent="0.35">
      <c r="A491" s="319" t="s">
        <v>152</v>
      </c>
      <c r="B491" s="199"/>
      <c r="C491" s="216">
        <f>SUM(C483:C490)</f>
        <v>323</v>
      </c>
      <c r="D491" s="408">
        <f t="shared" ref="D491:E491" si="377">SUM(D483:D490)</f>
        <v>333</v>
      </c>
      <c r="E491" s="408">
        <f t="shared" si="377"/>
        <v>323</v>
      </c>
      <c r="F491" s="415">
        <f>SUM(F484:F489)</f>
        <v>1.5499999999999998</v>
      </c>
      <c r="G491" s="415">
        <f t="shared" ref="G491:W491" si="378">SUM(G484:G489)</f>
        <v>7.53</v>
      </c>
      <c r="H491" s="415">
        <f t="shared" si="378"/>
        <v>46</v>
      </c>
      <c r="I491" s="415">
        <f t="shared" si="378"/>
        <v>261.2</v>
      </c>
      <c r="J491" s="207">
        <f t="shared" si="378"/>
        <v>0</v>
      </c>
      <c r="K491" s="207">
        <f t="shared" si="378"/>
        <v>0</v>
      </c>
      <c r="L491" s="207">
        <f t="shared" si="378"/>
        <v>0</v>
      </c>
      <c r="M491" s="207">
        <f t="shared" si="378"/>
        <v>0</v>
      </c>
      <c r="N491" s="207">
        <f t="shared" si="378"/>
        <v>0</v>
      </c>
      <c r="O491" s="207">
        <f t="shared" si="378"/>
        <v>0</v>
      </c>
      <c r="P491" s="207">
        <f t="shared" si="378"/>
        <v>0</v>
      </c>
      <c r="Q491" s="207">
        <f t="shared" si="378"/>
        <v>0</v>
      </c>
      <c r="R491" s="207">
        <f t="shared" si="378"/>
        <v>0</v>
      </c>
      <c r="S491" s="207">
        <f t="shared" si="378"/>
        <v>0</v>
      </c>
      <c r="T491" s="207">
        <f t="shared" si="378"/>
        <v>0</v>
      </c>
      <c r="U491" s="207">
        <f t="shared" si="378"/>
        <v>0</v>
      </c>
      <c r="V491" s="207">
        <f t="shared" si="378"/>
        <v>0</v>
      </c>
      <c r="W491" s="207">
        <f t="shared" si="378"/>
        <v>0</v>
      </c>
      <c r="X491" s="392"/>
      <c r="Y491" s="392"/>
      <c r="AA491" s="199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  <c r="AR491" s="17"/>
      <c r="AS491" s="17"/>
      <c r="AT491" s="17"/>
      <c r="AU491" s="17"/>
      <c r="AV491" s="17"/>
    </row>
    <row r="492" spans="1:49" ht="18" x14ac:dyDescent="0.35">
      <c r="A492" s="319" t="s">
        <v>134</v>
      </c>
      <c r="B492" s="207"/>
      <c r="C492" s="338"/>
      <c r="D492" s="415"/>
      <c r="E492" s="415"/>
      <c r="F492" s="415"/>
      <c r="G492" s="415"/>
      <c r="H492" s="415"/>
      <c r="I492" s="415"/>
      <c r="J492" s="207"/>
      <c r="K492" s="207"/>
      <c r="L492" s="207"/>
      <c r="M492" s="207"/>
      <c r="N492" s="207"/>
      <c r="O492" s="207"/>
      <c r="P492" s="207"/>
      <c r="Q492" s="207"/>
      <c r="R492" s="207"/>
      <c r="S492" s="207"/>
      <c r="T492" s="207"/>
      <c r="U492" s="207"/>
      <c r="V492" s="207"/>
      <c r="W492" s="207"/>
      <c r="X492" s="394"/>
      <c r="Y492" s="394"/>
    </row>
    <row r="493" spans="1:49" x14ac:dyDescent="0.3">
      <c r="A493" s="318" t="s">
        <v>206</v>
      </c>
      <c r="B493" s="199"/>
      <c r="C493" s="328">
        <v>200</v>
      </c>
      <c r="D493" s="406"/>
      <c r="E493" s="406"/>
      <c r="F493" s="406"/>
      <c r="G493" s="406"/>
      <c r="H493" s="406"/>
      <c r="I493" s="406"/>
      <c r="J493" s="199"/>
      <c r="K493" s="199"/>
      <c r="L493" s="199"/>
      <c r="M493" s="199"/>
      <c r="N493" s="199"/>
      <c r="O493" s="199"/>
      <c r="P493" s="199"/>
      <c r="Q493" s="199"/>
      <c r="R493" s="199"/>
      <c r="S493" s="199"/>
      <c r="T493" s="199"/>
      <c r="U493" s="199"/>
      <c r="V493" s="199"/>
      <c r="W493" s="199"/>
      <c r="X493" s="392" t="s">
        <v>207</v>
      </c>
      <c r="Y493" s="392">
        <v>48</v>
      </c>
      <c r="AA493" t="s">
        <v>206</v>
      </c>
      <c r="AW493" t="s">
        <v>207</v>
      </c>
    </row>
    <row r="494" spans="1:49" ht="15" customHeight="1" x14ac:dyDescent="0.3">
      <c r="A494" s="318"/>
      <c r="B494" s="334" t="s">
        <v>55</v>
      </c>
      <c r="C494" s="328"/>
      <c r="D494" s="406">
        <f>C$493*AC494/AD$503</f>
        <v>27.98</v>
      </c>
      <c r="E494" s="406">
        <f>C$493*AD494/AD$503</f>
        <v>20.58</v>
      </c>
      <c r="F494" s="409">
        <f>$C$493*AE$494/$AD$503</f>
        <v>0.38</v>
      </c>
      <c r="G494" s="409">
        <f t="shared" ref="G494:W494" si="379">$C$493*AF$494/$AD$503</f>
        <v>0.08</v>
      </c>
      <c r="H494" s="409">
        <f t="shared" si="379"/>
        <v>3.06</v>
      </c>
      <c r="I494" s="409">
        <f t="shared" si="379"/>
        <v>14.419999999999998</v>
      </c>
      <c r="J494" s="336">
        <f t="shared" si="379"/>
        <v>1.7999999999999999E-2</v>
      </c>
      <c r="K494" s="336">
        <f t="shared" si="379"/>
        <v>1.2E-2</v>
      </c>
      <c r="L494" s="336">
        <f t="shared" si="379"/>
        <v>0.37</v>
      </c>
      <c r="M494" s="336">
        <f t="shared" si="379"/>
        <v>0</v>
      </c>
      <c r="N494" s="336">
        <f t="shared" si="379"/>
        <v>1.6459999999999999</v>
      </c>
      <c r="O494" s="336">
        <f t="shared" si="379"/>
        <v>0.78200000000000003</v>
      </c>
      <c r="P494" s="336">
        <f t="shared" si="379"/>
        <v>97</v>
      </c>
      <c r="Q494" s="336">
        <f t="shared" si="379"/>
        <v>1.82</v>
      </c>
      <c r="R494" s="336">
        <f t="shared" si="379"/>
        <v>4.2</v>
      </c>
      <c r="S494" s="336">
        <f t="shared" si="379"/>
        <v>10.4</v>
      </c>
      <c r="T494" s="336">
        <f t="shared" si="379"/>
        <v>0.16200000000000001</v>
      </c>
      <c r="U494" s="336">
        <f t="shared" si="379"/>
        <v>1.04</v>
      </c>
      <c r="V494" s="336">
        <f t="shared" si="379"/>
        <v>4.8000000000000001E-2</v>
      </c>
      <c r="W494" s="336">
        <f t="shared" si="379"/>
        <v>6.2</v>
      </c>
      <c r="X494" s="392"/>
      <c r="Y494" s="392"/>
      <c r="AB494" s="86" t="s">
        <v>55</v>
      </c>
      <c r="AC494" s="56">
        <v>139.9</v>
      </c>
      <c r="AD494" s="56">
        <v>102.9</v>
      </c>
      <c r="AE494" s="56">
        <v>1.9</v>
      </c>
      <c r="AF494" s="56">
        <v>0.4</v>
      </c>
      <c r="AG494" s="56">
        <v>15.3</v>
      </c>
      <c r="AH494" s="56">
        <v>72.099999999999994</v>
      </c>
      <c r="AI494" s="64">
        <v>0.09</v>
      </c>
      <c r="AJ494" s="64">
        <v>0.06</v>
      </c>
      <c r="AK494" s="41">
        <v>1.85</v>
      </c>
      <c r="AL494" s="62">
        <v>0</v>
      </c>
      <c r="AM494" s="64">
        <v>8.23</v>
      </c>
      <c r="AN494" s="64">
        <v>3.91</v>
      </c>
      <c r="AO494" s="62">
        <v>485</v>
      </c>
      <c r="AP494" s="63">
        <v>9.1</v>
      </c>
      <c r="AQ494" s="62">
        <v>21</v>
      </c>
      <c r="AR494" s="62">
        <v>52</v>
      </c>
      <c r="AS494" s="64">
        <v>0.81</v>
      </c>
      <c r="AT494" s="30">
        <v>5.2</v>
      </c>
      <c r="AU494" s="64">
        <v>0.24</v>
      </c>
      <c r="AV494" s="28">
        <v>31</v>
      </c>
    </row>
    <row r="495" spans="1:49" ht="15" customHeight="1" x14ac:dyDescent="0.3">
      <c r="A495" s="318"/>
      <c r="B495" s="334" t="s">
        <v>63</v>
      </c>
      <c r="C495" s="328"/>
      <c r="D495" s="406">
        <f t="shared" ref="D495:D502" si="380">C$493*AC495/AD$503</f>
        <v>8</v>
      </c>
      <c r="E495" s="406">
        <f t="shared" ref="E495:E502" si="381">C$493*AD495/AD$503</f>
        <v>8</v>
      </c>
      <c r="F495" s="409">
        <f>$C$493*AE$495/$AD$503</f>
        <v>0.52</v>
      </c>
      <c r="G495" s="409">
        <f t="shared" ref="G495:W495" si="382">$C$493*AF$495/$AD$503</f>
        <v>0.08</v>
      </c>
      <c r="H495" s="409">
        <f t="shared" si="382"/>
        <v>5.38</v>
      </c>
      <c r="I495" s="409">
        <f t="shared" si="382"/>
        <v>24.28</v>
      </c>
      <c r="J495" s="336">
        <f t="shared" si="382"/>
        <v>4.0000000000000001E-3</v>
      </c>
      <c r="K495" s="336">
        <f t="shared" si="382"/>
        <v>2E-3</v>
      </c>
      <c r="L495" s="336">
        <f t="shared" si="382"/>
        <v>0</v>
      </c>
      <c r="M495" s="336">
        <f t="shared" si="382"/>
        <v>0</v>
      </c>
      <c r="N495" s="336">
        <f t="shared" si="382"/>
        <v>0</v>
      </c>
      <c r="O495" s="336">
        <f t="shared" si="382"/>
        <v>0.73</v>
      </c>
      <c r="P495" s="336">
        <f t="shared" si="382"/>
        <v>6.6400000000000006</v>
      </c>
      <c r="Q495" s="336">
        <f t="shared" si="382"/>
        <v>0.56000000000000005</v>
      </c>
      <c r="R495" s="336">
        <f t="shared" si="382"/>
        <v>3.4</v>
      </c>
      <c r="S495" s="336">
        <f t="shared" si="382"/>
        <v>10.4</v>
      </c>
      <c r="T495" s="336">
        <f t="shared" si="382"/>
        <v>7.0000000000000007E-2</v>
      </c>
      <c r="U495" s="336">
        <f t="shared" si="382"/>
        <v>0.12</v>
      </c>
      <c r="V495" s="336">
        <f t="shared" si="382"/>
        <v>1.0640000000000001</v>
      </c>
      <c r="W495" s="336">
        <f t="shared" si="382"/>
        <v>4</v>
      </c>
      <c r="X495" s="392"/>
      <c r="Y495" s="392"/>
      <c r="AB495" s="86" t="s">
        <v>63</v>
      </c>
      <c r="AC495" s="57">
        <v>40</v>
      </c>
      <c r="AD495" s="57">
        <v>40</v>
      </c>
      <c r="AE495" s="56">
        <v>2.6</v>
      </c>
      <c r="AF495" s="56">
        <v>0.4</v>
      </c>
      <c r="AG495" s="56">
        <v>26.9</v>
      </c>
      <c r="AH495" s="56">
        <v>121.4</v>
      </c>
      <c r="AI495" s="64">
        <v>0.02</v>
      </c>
      <c r="AJ495" s="64">
        <v>0.01</v>
      </c>
      <c r="AK495" s="28">
        <v>0</v>
      </c>
      <c r="AL495" s="62">
        <v>0</v>
      </c>
      <c r="AM495" s="62">
        <v>0</v>
      </c>
      <c r="AN495" s="64">
        <v>3.65</v>
      </c>
      <c r="AO495" s="63">
        <v>33.200000000000003</v>
      </c>
      <c r="AP495" s="63">
        <v>2.8</v>
      </c>
      <c r="AQ495" s="62">
        <v>17</v>
      </c>
      <c r="AR495" s="62">
        <v>52</v>
      </c>
      <c r="AS495" s="64">
        <v>0.35</v>
      </c>
      <c r="AT495" s="30">
        <v>0.6</v>
      </c>
      <c r="AU495" s="64">
        <v>5.32</v>
      </c>
      <c r="AV495" s="28">
        <v>20</v>
      </c>
    </row>
    <row r="496" spans="1:49" ht="15" customHeight="1" x14ac:dyDescent="0.3">
      <c r="A496" s="318"/>
      <c r="B496" s="334" t="s">
        <v>50</v>
      </c>
      <c r="C496" s="328"/>
      <c r="D496" s="406">
        <f t="shared" si="380"/>
        <v>2.5</v>
      </c>
      <c r="E496" s="406">
        <f t="shared" si="381"/>
        <v>2</v>
      </c>
      <c r="F496" s="409">
        <f>$C$493*AE$496/$AD$503</f>
        <v>0.02</v>
      </c>
      <c r="G496" s="409">
        <f t="shared" ref="G496:W496" si="383">$C$493*AF$496/$AD$503</f>
        <v>0</v>
      </c>
      <c r="H496" s="409">
        <f t="shared" si="383"/>
        <v>0.14000000000000001</v>
      </c>
      <c r="I496" s="409">
        <f t="shared" si="383"/>
        <v>0.74</v>
      </c>
      <c r="J496" s="336">
        <f t="shared" si="383"/>
        <v>0</v>
      </c>
      <c r="K496" s="336">
        <f t="shared" si="383"/>
        <v>0</v>
      </c>
      <c r="L496" s="336">
        <f t="shared" si="383"/>
        <v>0</v>
      </c>
      <c r="M496" s="336">
        <f t="shared" si="383"/>
        <v>0</v>
      </c>
      <c r="N496" s="336">
        <f t="shared" si="383"/>
        <v>0.08</v>
      </c>
      <c r="O496" s="336">
        <f t="shared" si="383"/>
        <v>0.06</v>
      </c>
      <c r="P496" s="336">
        <f t="shared" si="383"/>
        <v>2.9</v>
      </c>
      <c r="Q496" s="336">
        <f t="shared" si="383"/>
        <v>0.54</v>
      </c>
      <c r="R496" s="336">
        <f t="shared" si="383"/>
        <v>0.24</v>
      </c>
      <c r="S496" s="336">
        <f t="shared" si="383"/>
        <v>1.0199999999999998</v>
      </c>
      <c r="T496" s="336">
        <f t="shared" si="383"/>
        <v>1.4000000000000002E-2</v>
      </c>
      <c r="U496" s="336">
        <f t="shared" si="383"/>
        <v>0.06</v>
      </c>
      <c r="V496" s="336">
        <f t="shared" si="383"/>
        <v>8.0000000000000002E-3</v>
      </c>
      <c r="W496" s="336">
        <f t="shared" si="383"/>
        <v>0.62</v>
      </c>
      <c r="X496" s="392"/>
      <c r="Y496" s="392"/>
      <c r="AB496" s="86" t="s">
        <v>50</v>
      </c>
      <c r="AC496" s="56">
        <v>12.5</v>
      </c>
      <c r="AD496" s="57">
        <v>10</v>
      </c>
      <c r="AE496" s="56">
        <v>0.1</v>
      </c>
      <c r="AF496" s="57">
        <v>0</v>
      </c>
      <c r="AG496" s="56">
        <v>0.7</v>
      </c>
      <c r="AH496" s="56">
        <v>3.7</v>
      </c>
      <c r="AI496" s="62">
        <v>0</v>
      </c>
      <c r="AJ496" s="62">
        <v>0</v>
      </c>
      <c r="AK496" s="28">
        <v>0</v>
      </c>
      <c r="AL496" s="62">
        <v>0</v>
      </c>
      <c r="AM496" s="63">
        <v>0.4</v>
      </c>
      <c r="AN496" s="63">
        <v>0.3</v>
      </c>
      <c r="AO496" s="63">
        <v>14.5</v>
      </c>
      <c r="AP496" s="63">
        <v>2.7</v>
      </c>
      <c r="AQ496" s="63">
        <v>1.2</v>
      </c>
      <c r="AR496" s="63">
        <v>5.0999999999999996</v>
      </c>
      <c r="AS496" s="64">
        <v>7.0000000000000007E-2</v>
      </c>
      <c r="AT496" s="30">
        <v>0.3</v>
      </c>
      <c r="AU496" s="64">
        <v>0.04</v>
      </c>
      <c r="AV496" s="30">
        <v>3.1</v>
      </c>
    </row>
    <row r="497" spans="1:49" x14ac:dyDescent="0.3">
      <c r="A497" s="318"/>
      <c r="B497" s="334" t="s">
        <v>51</v>
      </c>
      <c r="C497" s="328"/>
      <c r="D497" s="406">
        <f t="shared" si="380"/>
        <v>12.84</v>
      </c>
      <c r="E497" s="406">
        <f t="shared" si="381"/>
        <v>10.28</v>
      </c>
      <c r="F497" s="409">
        <f>$C$493*AE$497/$AD$503</f>
        <v>0.12</v>
      </c>
      <c r="G497" s="409">
        <f t="shared" ref="G497:W497" si="384">$C$493*AF$497/$AD$503</f>
        <v>0</v>
      </c>
      <c r="H497" s="409">
        <f t="shared" si="384"/>
        <v>0.64</v>
      </c>
      <c r="I497" s="409">
        <f t="shared" si="384"/>
        <v>3.16</v>
      </c>
      <c r="J497" s="336">
        <f t="shared" si="384"/>
        <v>4.0000000000000001E-3</v>
      </c>
      <c r="K497" s="336">
        <f t="shared" si="384"/>
        <v>6.0000000000000001E-3</v>
      </c>
      <c r="L497" s="336">
        <f t="shared" si="384"/>
        <v>123.4</v>
      </c>
      <c r="M497" s="336">
        <f t="shared" si="384"/>
        <v>0</v>
      </c>
      <c r="N497" s="336">
        <f t="shared" si="384"/>
        <v>0.20599999999999999</v>
      </c>
      <c r="O497" s="336">
        <f t="shared" si="384"/>
        <v>1.6399999999999997</v>
      </c>
      <c r="P497" s="336">
        <f t="shared" si="384"/>
        <v>17.059999999999999</v>
      </c>
      <c r="Q497" s="336">
        <f t="shared" si="384"/>
        <v>2.4</v>
      </c>
      <c r="R497" s="336">
        <f t="shared" si="384"/>
        <v>3.4</v>
      </c>
      <c r="S497" s="336">
        <f t="shared" si="384"/>
        <v>5</v>
      </c>
      <c r="T497" s="336">
        <f t="shared" si="384"/>
        <v>6.2E-2</v>
      </c>
      <c r="U497" s="336">
        <f t="shared" si="384"/>
        <v>0.52</v>
      </c>
      <c r="V497" s="336">
        <f t="shared" si="384"/>
        <v>0.01</v>
      </c>
      <c r="W497" s="336">
        <f t="shared" si="384"/>
        <v>5.6</v>
      </c>
      <c r="X497" s="392"/>
      <c r="Y497" s="392"/>
      <c r="AB497" s="86" t="s">
        <v>51</v>
      </c>
      <c r="AC497" s="56">
        <v>64.2</v>
      </c>
      <c r="AD497" s="56">
        <v>51.4</v>
      </c>
      <c r="AE497" s="56">
        <v>0.6</v>
      </c>
      <c r="AF497" s="57">
        <v>0</v>
      </c>
      <c r="AG497" s="56">
        <v>3.2</v>
      </c>
      <c r="AH497" s="56">
        <v>15.8</v>
      </c>
      <c r="AI497" s="64">
        <v>0.02</v>
      </c>
      <c r="AJ497" s="64">
        <v>0.03</v>
      </c>
      <c r="AK497" s="42">
        <v>617</v>
      </c>
      <c r="AL497" s="62">
        <v>0</v>
      </c>
      <c r="AM497" s="64">
        <v>1.03</v>
      </c>
      <c r="AN497" s="63">
        <v>8.1999999999999993</v>
      </c>
      <c r="AO497" s="63">
        <v>85.3</v>
      </c>
      <c r="AP497" s="62">
        <v>12</v>
      </c>
      <c r="AQ497" s="62">
        <v>17</v>
      </c>
      <c r="AR497" s="62">
        <v>25</v>
      </c>
      <c r="AS497" s="64">
        <v>0.31</v>
      </c>
      <c r="AT497" s="30">
        <v>2.6</v>
      </c>
      <c r="AU497" s="64">
        <v>0.05</v>
      </c>
      <c r="AV497" s="28">
        <v>28</v>
      </c>
    </row>
    <row r="498" spans="1:49" x14ac:dyDescent="0.3">
      <c r="A498" s="318"/>
      <c r="B498" s="334" t="s">
        <v>43</v>
      </c>
      <c r="C498" s="328"/>
      <c r="D498" s="406">
        <f t="shared" si="380"/>
        <v>15</v>
      </c>
      <c r="E498" s="406">
        <f t="shared" si="381"/>
        <v>12</v>
      </c>
      <c r="F498" s="409">
        <f>$C$493*AE$498/$AD$503</f>
        <v>0.1</v>
      </c>
      <c r="G498" s="409">
        <f t="shared" ref="G498:W498" si="385">$C$493*AF$498/$AD$503</f>
        <v>0.02</v>
      </c>
      <c r="H498" s="409">
        <f t="shared" si="385"/>
        <v>0.28000000000000003</v>
      </c>
      <c r="I498" s="409">
        <f t="shared" si="385"/>
        <v>1.54</v>
      </c>
      <c r="J498" s="336">
        <f t="shared" si="385"/>
        <v>2E-3</v>
      </c>
      <c r="K498" s="336">
        <f t="shared" si="385"/>
        <v>4.0000000000000001E-3</v>
      </c>
      <c r="L498" s="336">
        <f t="shared" si="385"/>
        <v>0.72</v>
      </c>
      <c r="M498" s="336">
        <f t="shared" si="385"/>
        <v>0</v>
      </c>
      <c r="N498" s="336">
        <f t="shared" si="385"/>
        <v>0.48</v>
      </c>
      <c r="O498" s="336">
        <f t="shared" si="385"/>
        <v>0.73</v>
      </c>
      <c r="P498" s="336">
        <f t="shared" si="385"/>
        <v>14.04</v>
      </c>
      <c r="Q498" s="336">
        <f t="shared" si="385"/>
        <v>2.4</v>
      </c>
      <c r="R498" s="336">
        <f t="shared" si="385"/>
        <v>1.46</v>
      </c>
      <c r="S498" s="336">
        <f t="shared" si="385"/>
        <v>4.4000000000000004</v>
      </c>
      <c r="T498" s="336">
        <f t="shared" si="385"/>
        <v>6.2E-2</v>
      </c>
      <c r="U498" s="336">
        <f t="shared" si="385"/>
        <v>0.36</v>
      </c>
      <c r="V498" s="336">
        <f t="shared" si="385"/>
        <v>3.2000000000000001E-2</v>
      </c>
      <c r="W498" s="336">
        <f t="shared" si="385"/>
        <v>2</v>
      </c>
      <c r="X498" s="392"/>
      <c r="Y498" s="392"/>
      <c r="AB498" s="86" t="s">
        <v>43</v>
      </c>
      <c r="AC498" s="57">
        <v>75</v>
      </c>
      <c r="AD498" s="57">
        <v>60</v>
      </c>
      <c r="AE498" s="56">
        <v>0.5</v>
      </c>
      <c r="AF498" s="56">
        <v>0.1</v>
      </c>
      <c r="AG498" s="56">
        <v>1.4</v>
      </c>
      <c r="AH498" s="56">
        <v>7.7</v>
      </c>
      <c r="AI498" s="64">
        <v>0.01</v>
      </c>
      <c r="AJ498" s="64">
        <v>0.02</v>
      </c>
      <c r="AK498" s="40">
        <v>3.6</v>
      </c>
      <c r="AL498" s="62">
        <v>0</v>
      </c>
      <c r="AM498" s="63">
        <v>2.4</v>
      </c>
      <c r="AN498" s="64">
        <v>3.65</v>
      </c>
      <c r="AO498" s="63">
        <v>70.2</v>
      </c>
      <c r="AP498" s="62">
        <v>12</v>
      </c>
      <c r="AQ498" s="63">
        <v>7.3</v>
      </c>
      <c r="AR498" s="62">
        <v>22</v>
      </c>
      <c r="AS498" s="64">
        <v>0.31</v>
      </c>
      <c r="AT498" s="30">
        <v>1.8</v>
      </c>
      <c r="AU498" s="64">
        <v>0.16</v>
      </c>
      <c r="AV498" s="28">
        <v>10</v>
      </c>
    </row>
    <row r="499" spans="1:49" ht="15" customHeight="1" x14ac:dyDescent="0.3">
      <c r="A499" s="318"/>
      <c r="B499" s="334" t="s">
        <v>67</v>
      </c>
      <c r="C499" s="328"/>
      <c r="D499" s="406">
        <f t="shared" si="380"/>
        <v>1.7600000000000002</v>
      </c>
      <c r="E499" s="406">
        <f t="shared" si="381"/>
        <v>1.4</v>
      </c>
      <c r="F499" s="409">
        <f>$C$493*AE$499/$AD$503</f>
        <v>0.04</v>
      </c>
      <c r="G499" s="409">
        <f t="shared" ref="G499:W499" si="386">$C$493*AF$499/$AD$503</f>
        <v>0</v>
      </c>
      <c r="H499" s="409">
        <f t="shared" si="386"/>
        <v>0.1</v>
      </c>
      <c r="I499" s="409">
        <f t="shared" si="386"/>
        <v>0.62</v>
      </c>
      <c r="J499" s="336">
        <f t="shared" si="386"/>
        <v>0</v>
      </c>
      <c r="K499" s="336">
        <f t="shared" si="386"/>
        <v>0</v>
      </c>
      <c r="L499" s="336">
        <f t="shared" si="386"/>
        <v>7.98</v>
      </c>
      <c r="M499" s="336">
        <f t="shared" si="386"/>
        <v>0</v>
      </c>
      <c r="N499" s="336">
        <f t="shared" si="386"/>
        <v>0.84</v>
      </c>
      <c r="O499" s="336">
        <f t="shared" si="386"/>
        <v>0.36199999999999999</v>
      </c>
      <c r="P499" s="336">
        <f t="shared" si="386"/>
        <v>9.3000000000000007</v>
      </c>
      <c r="Q499" s="336">
        <f t="shared" si="386"/>
        <v>3</v>
      </c>
      <c r="R499" s="336">
        <f t="shared" si="386"/>
        <v>1.04</v>
      </c>
      <c r="S499" s="336">
        <f t="shared" si="386"/>
        <v>1.1599999999999999</v>
      </c>
      <c r="T499" s="336">
        <f t="shared" si="386"/>
        <v>2.4E-2</v>
      </c>
      <c r="U499" s="336">
        <f t="shared" si="386"/>
        <v>0.06</v>
      </c>
      <c r="V499" s="336">
        <f t="shared" si="386"/>
        <v>2E-3</v>
      </c>
      <c r="W499" s="336">
        <f t="shared" si="386"/>
        <v>3.2</v>
      </c>
      <c r="X499" s="392"/>
      <c r="Y499" s="392"/>
      <c r="AB499" s="86" t="s">
        <v>67</v>
      </c>
      <c r="AC499" s="56">
        <v>8.8000000000000007</v>
      </c>
      <c r="AD499" s="57">
        <v>7</v>
      </c>
      <c r="AE499" s="56">
        <v>0.2</v>
      </c>
      <c r="AF499" s="57">
        <v>0</v>
      </c>
      <c r="AG499" s="56">
        <v>0.5</v>
      </c>
      <c r="AH499" s="56">
        <v>3.1</v>
      </c>
      <c r="AI499" s="62">
        <v>0</v>
      </c>
      <c r="AJ499" s="62">
        <v>0</v>
      </c>
      <c r="AK499" s="29">
        <v>39.9</v>
      </c>
      <c r="AL499" s="62">
        <v>0</v>
      </c>
      <c r="AM499" s="63">
        <v>4.2</v>
      </c>
      <c r="AN499" s="64">
        <v>1.81</v>
      </c>
      <c r="AO499" s="63">
        <v>46.5</v>
      </c>
      <c r="AP499" s="62">
        <v>15</v>
      </c>
      <c r="AQ499" s="63">
        <v>5.2</v>
      </c>
      <c r="AR499" s="63">
        <v>5.8</v>
      </c>
      <c r="AS499" s="64">
        <v>0.12</v>
      </c>
      <c r="AT499" s="30">
        <v>0.3</v>
      </c>
      <c r="AU499" s="64">
        <v>0.01</v>
      </c>
      <c r="AV499" s="28">
        <v>16</v>
      </c>
    </row>
    <row r="500" spans="1:49" ht="15" customHeight="1" x14ac:dyDescent="0.3">
      <c r="A500" s="318"/>
      <c r="B500" s="334" t="s">
        <v>46</v>
      </c>
      <c r="C500" s="328"/>
      <c r="D500" s="406">
        <f t="shared" si="380"/>
        <v>1.72</v>
      </c>
      <c r="E500" s="406">
        <f t="shared" si="381"/>
        <v>1.72</v>
      </c>
      <c r="F500" s="409">
        <f>$C$493*AE$500/$AD$503</f>
        <v>0</v>
      </c>
      <c r="G500" s="409">
        <f t="shared" ref="G500:W500" si="387">$C$493*AF$500/$AD$503</f>
        <v>1.52</v>
      </c>
      <c r="H500" s="409">
        <f t="shared" si="387"/>
        <v>0</v>
      </c>
      <c r="I500" s="409">
        <f t="shared" si="387"/>
        <v>13.6</v>
      </c>
      <c r="J500" s="336">
        <f t="shared" si="387"/>
        <v>0</v>
      </c>
      <c r="K500" s="336">
        <f t="shared" si="387"/>
        <v>0</v>
      </c>
      <c r="L500" s="336">
        <f t="shared" si="387"/>
        <v>0</v>
      </c>
      <c r="M500" s="336">
        <f t="shared" si="387"/>
        <v>0</v>
      </c>
      <c r="N500" s="336">
        <f t="shared" si="387"/>
        <v>0</v>
      </c>
      <c r="O500" s="336">
        <f t="shared" si="387"/>
        <v>0</v>
      </c>
      <c r="P500" s="336">
        <f t="shared" si="387"/>
        <v>0</v>
      </c>
      <c r="Q500" s="336">
        <f t="shared" si="387"/>
        <v>0</v>
      </c>
      <c r="R500" s="336">
        <f t="shared" si="387"/>
        <v>0</v>
      </c>
      <c r="S500" s="336">
        <f t="shared" si="387"/>
        <v>0.04</v>
      </c>
      <c r="T500" s="336">
        <f t="shared" si="387"/>
        <v>0</v>
      </c>
      <c r="U500" s="336">
        <f t="shared" si="387"/>
        <v>0</v>
      </c>
      <c r="V500" s="336">
        <f t="shared" si="387"/>
        <v>0</v>
      </c>
      <c r="W500" s="336">
        <f t="shared" si="387"/>
        <v>0</v>
      </c>
      <c r="X500" s="392"/>
      <c r="Y500" s="392"/>
      <c r="AB500" s="86" t="s">
        <v>46</v>
      </c>
      <c r="AC500" s="56">
        <v>8.6</v>
      </c>
      <c r="AD500" s="56">
        <v>8.6</v>
      </c>
      <c r="AE500" s="57">
        <v>0</v>
      </c>
      <c r="AF500" s="56">
        <v>7.6</v>
      </c>
      <c r="AG500" s="57">
        <v>0</v>
      </c>
      <c r="AH500" s="57">
        <v>68</v>
      </c>
      <c r="AI500" s="62">
        <v>0</v>
      </c>
      <c r="AJ500" s="62">
        <v>0</v>
      </c>
      <c r="AK500" s="28">
        <v>0</v>
      </c>
      <c r="AL500" s="62">
        <v>0</v>
      </c>
      <c r="AM500" s="62">
        <v>0</v>
      </c>
      <c r="AN500" s="62">
        <v>0</v>
      </c>
      <c r="AO500" s="62">
        <v>0</v>
      </c>
      <c r="AP500" s="62">
        <v>0</v>
      </c>
      <c r="AQ500" s="62">
        <v>0</v>
      </c>
      <c r="AR500" s="63">
        <v>0.2</v>
      </c>
      <c r="AS500" s="62">
        <v>0</v>
      </c>
      <c r="AT500" s="28">
        <v>0</v>
      </c>
      <c r="AU500" s="62">
        <v>0</v>
      </c>
      <c r="AV500" s="28">
        <v>0</v>
      </c>
    </row>
    <row r="501" spans="1:49" ht="15" customHeight="1" x14ac:dyDescent="0.3">
      <c r="A501" s="318"/>
      <c r="B501" s="334" t="s">
        <v>38</v>
      </c>
      <c r="C501" s="328"/>
      <c r="D501" s="406">
        <f t="shared" si="380"/>
        <v>0.3</v>
      </c>
      <c r="E501" s="406">
        <f t="shared" si="381"/>
        <v>0.3</v>
      </c>
      <c r="F501" s="409">
        <f>$C$493*AE$501/$AD$503</f>
        <v>0</v>
      </c>
      <c r="G501" s="409">
        <f t="shared" ref="G501:W501" si="388">$C$493*AF$501/$AD$503</f>
        <v>0</v>
      </c>
      <c r="H501" s="409">
        <f t="shared" si="388"/>
        <v>0</v>
      </c>
      <c r="I501" s="409">
        <f t="shared" si="388"/>
        <v>0</v>
      </c>
      <c r="J501" s="336">
        <f t="shared" si="388"/>
        <v>0</v>
      </c>
      <c r="K501" s="336">
        <f t="shared" si="388"/>
        <v>0</v>
      </c>
      <c r="L501" s="336">
        <f t="shared" si="388"/>
        <v>0</v>
      </c>
      <c r="M501" s="336">
        <f t="shared" si="388"/>
        <v>0</v>
      </c>
      <c r="N501" s="336">
        <f t="shared" si="388"/>
        <v>0</v>
      </c>
      <c r="O501" s="336">
        <f t="shared" si="388"/>
        <v>88.2</v>
      </c>
      <c r="P501" s="336">
        <f t="shared" si="388"/>
        <v>2.1999999999999999E-2</v>
      </c>
      <c r="Q501" s="336">
        <f t="shared" si="388"/>
        <v>0.98000000000000009</v>
      </c>
      <c r="R501" s="336">
        <f t="shared" si="388"/>
        <v>0.06</v>
      </c>
      <c r="S501" s="336">
        <f t="shared" si="388"/>
        <v>0.2</v>
      </c>
      <c r="T501" s="336">
        <f t="shared" si="388"/>
        <v>8.0000000000000002E-3</v>
      </c>
      <c r="U501" s="336">
        <f t="shared" si="388"/>
        <v>12</v>
      </c>
      <c r="V501" s="336">
        <f t="shared" si="388"/>
        <v>0</v>
      </c>
      <c r="W501" s="336">
        <f t="shared" si="388"/>
        <v>0</v>
      </c>
      <c r="X501" s="392"/>
      <c r="Y501" s="392"/>
      <c r="AB501" s="86" t="s">
        <v>38</v>
      </c>
      <c r="AC501" s="56">
        <v>1.5</v>
      </c>
      <c r="AD501" s="56">
        <v>1.5</v>
      </c>
      <c r="AE501" s="57">
        <v>0</v>
      </c>
      <c r="AF501" s="57">
        <v>0</v>
      </c>
      <c r="AG501" s="57">
        <v>0</v>
      </c>
      <c r="AH501" s="57">
        <v>0</v>
      </c>
      <c r="AI501" s="62">
        <v>0</v>
      </c>
      <c r="AJ501" s="62">
        <v>0</v>
      </c>
      <c r="AK501" s="28">
        <v>0</v>
      </c>
      <c r="AL501" s="62">
        <v>0</v>
      </c>
      <c r="AM501" s="62">
        <v>0</v>
      </c>
      <c r="AN501" s="62">
        <v>441</v>
      </c>
      <c r="AO501" s="64">
        <v>0.11</v>
      </c>
      <c r="AP501" s="63">
        <v>4.9000000000000004</v>
      </c>
      <c r="AQ501" s="63">
        <v>0.3</v>
      </c>
      <c r="AR501" s="62">
        <v>1</v>
      </c>
      <c r="AS501" s="64">
        <v>0.04</v>
      </c>
      <c r="AT501" s="28">
        <v>60</v>
      </c>
      <c r="AU501" s="62">
        <v>0</v>
      </c>
      <c r="AV501" s="28">
        <v>0</v>
      </c>
    </row>
    <row r="502" spans="1:49" x14ac:dyDescent="0.3">
      <c r="A502" s="318"/>
      <c r="B502" s="334" t="s">
        <v>39</v>
      </c>
      <c r="C502" s="328"/>
      <c r="D502" s="406">
        <f t="shared" si="380"/>
        <v>180</v>
      </c>
      <c r="E502" s="406">
        <f t="shared" si="381"/>
        <v>180</v>
      </c>
      <c r="F502" s="409">
        <f>$C$493*AE$502/$AD$503</f>
        <v>0</v>
      </c>
      <c r="G502" s="409">
        <f t="shared" ref="G502:W502" si="389">$C$493*AF$502/$AD$503</f>
        <v>0</v>
      </c>
      <c r="H502" s="409">
        <f t="shared" si="389"/>
        <v>0</v>
      </c>
      <c r="I502" s="409">
        <f t="shared" si="389"/>
        <v>0</v>
      </c>
      <c r="J502" s="336">
        <f t="shared" si="389"/>
        <v>0</v>
      </c>
      <c r="K502" s="336">
        <f t="shared" si="389"/>
        <v>0</v>
      </c>
      <c r="L502" s="336">
        <f t="shared" si="389"/>
        <v>0</v>
      </c>
      <c r="M502" s="336">
        <f t="shared" si="389"/>
        <v>0</v>
      </c>
      <c r="N502" s="336">
        <f t="shared" si="389"/>
        <v>0</v>
      </c>
      <c r="O502" s="336">
        <f t="shared" si="389"/>
        <v>0</v>
      </c>
      <c r="P502" s="336">
        <f t="shared" si="389"/>
        <v>0</v>
      </c>
      <c r="Q502" s="336">
        <f t="shared" si="389"/>
        <v>0</v>
      </c>
      <c r="R502" s="336">
        <f t="shared" si="389"/>
        <v>0</v>
      </c>
      <c r="S502" s="336">
        <f t="shared" si="389"/>
        <v>0</v>
      </c>
      <c r="T502" s="336">
        <f t="shared" si="389"/>
        <v>0</v>
      </c>
      <c r="U502" s="336">
        <f t="shared" si="389"/>
        <v>0</v>
      </c>
      <c r="V502" s="336">
        <f t="shared" si="389"/>
        <v>0</v>
      </c>
      <c r="W502" s="336">
        <f t="shared" si="389"/>
        <v>0</v>
      </c>
      <c r="X502" s="392"/>
      <c r="Y502" s="392"/>
      <c r="AB502" s="86" t="s">
        <v>39</v>
      </c>
      <c r="AC502" s="57">
        <v>900</v>
      </c>
      <c r="AD502" s="57">
        <v>900</v>
      </c>
      <c r="AE502" s="57">
        <v>0</v>
      </c>
      <c r="AF502" s="57">
        <v>0</v>
      </c>
      <c r="AG502" s="57">
        <v>0</v>
      </c>
      <c r="AH502" s="57">
        <v>0</v>
      </c>
      <c r="AI502" s="62">
        <v>0</v>
      </c>
      <c r="AJ502" s="62">
        <v>0</v>
      </c>
      <c r="AK502" s="28">
        <v>0</v>
      </c>
      <c r="AL502" s="62">
        <v>0</v>
      </c>
      <c r="AM502" s="62">
        <v>0</v>
      </c>
      <c r="AN502" s="62">
        <v>0</v>
      </c>
      <c r="AO502" s="62">
        <v>0</v>
      </c>
      <c r="AP502" s="62">
        <v>0</v>
      </c>
      <c r="AQ502" s="62">
        <v>0</v>
      </c>
      <c r="AR502" s="62">
        <v>0</v>
      </c>
      <c r="AS502" s="62">
        <v>0</v>
      </c>
      <c r="AT502" s="28">
        <v>0</v>
      </c>
      <c r="AU502" s="62">
        <v>0</v>
      </c>
      <c r="AV502" s="28">
        <v>0</v>
      </c>
    </row>
    <row r="503" spans="1:49" x14ac:dyDescent="0.3">
      <c r="A503" s="318"/>
      <c r="B503" s="69" t="s">
        <v>40</v>
      </c>
      <c r="C503" s="328"/>
      <c r="D503" s="406"/>
      <c r="E503" s="406"/>
      <c r="F503" s="409">
        <f>SUM(F494:F502)</f>
        <v>1.1800000000000002</v>
      </c>
      <c r="G503" s="409">
        <f t="shared" ref="G503:W503" si="390">SUM(G494:G502)</f>
        <v>1.7</v>
      </c>
      <c r="H503" s="409">
        <f t="shared" si="390"/>
        <v>9.6</v>
      </c>
      <c r="I503" s="409">
        <f t="shared" si="390"/>
        <v>58.360000000000007</v>
      </c>
      <c r="J503" s="337">
        <f t="shared" si="390"/>
        <v>2.7999999999999997E-2</v>
      </c>
      <c r="K503" s="337">
        <f t="shared" si="390"/>
        <v>2.4E-2</v>
      </c>
      <c r="L503" s="337">
        <f t="shared" si="390"/>
        <v>132.47</v>
      </c>
      <c r="M503" s="337">
        <f t="shared" si="390"/>
        <v>0</v>
      </c>
      <c r="N503" s="337">
        <f t="shared" si="390"/>
        <v>3.2519999999999998</v>
      </c>
      <c r="O503" s="337">
        <f t="shared" si="390"/>
        <v>92.504000000000005</v>
      </c>
      <c r="P503" s="337">
        <f t="shared" si="390"/>
        <v>146.96200000000002</v>
      </c>
      <c r="Q503" s="337">
        <f t="shared" si="390"/>
        <v>11.700000000000001</v>
      </c>
      <c r="R503" s="337">
        <f t="shared" si="390"/>
        <v>13.799999999999999</v>
      </c>
      <c r="S503" s="337">
        <f t="shared" si="390"/>
        <v>32.619999999999997</v>
      </c>
      <c r="T503" s="337">
        <f t="shared" si="390"/>
        <v>0.40200000000000008</v>
      </c>
      <c r="U503" s="337">
        <f t="shared" si="390"/>
        <v>14.16</v>
      </c>
      <c r="V503" s="337">
        <f t="shared" si="390"/>
        <v>1.1640000000000001</v>
      </c>
      <c r="W503" s="337">
        <f t="shared" si="390"/>
        <v>21.619999999999997</v>
      </c>
      <c r="X503" s="392"/>
      <c r="Y503" s="392"/>
      <c r="AB503" s="87" t="s">
        <v>40</v>
      </c>
      <c r="AC503" s="59"/>
      <c r="AD503" s="60">
        <v>1000</v>
      </c>
      <c r="AE503" s="61">
        <v>5.9</v>
      </c>
      <c r="AF503" s="61">
        <v>8.5</v>
      </c>
      <c r="AG503" s="60">
        <v>48</v>
      </c>
      <c r="AH503" s="61">
        <v>291.8</v>
      </c>
      <c r="AI503" s="65">
        <v>0.14000000000000001</v>
      </c>
      <c r="AJ503" s="65">
        <v>0.12</v>
      </c>
      <c r="AK503" s="33">
        <v>662</v>
      </c>
      <c r="AL503" s="66">
        <v>0</v>
      </c>
      <c r="AM503" s="83">
        <v>16.3</v>
      </c>
      <c r="AN503" s="66">
        <v>463</v>
      </c>
      <c r="AO503" s="66">
        <v>735</v>
      </c>
      <c r="AP503" s="66">
        <v>59</v>
      </c>
      <c r="AQ503" s="66">
        <v>69</v>
      </c>
      <c r="AR503" s="66">
        <v>163</v>
      </c>
      <c r="AS503" s="65">
        <v>2.0099999999999998</v>
      </c>
      <c r="AT503" s="32">
        <v>71</v>
      </c>
      <c r="AU503" s="65">
        <v>5.82</v>
      </c>
      <c r="AV503" s="32">
        <v>109</v>
      </c>
    </row>
    <row r="504" spans="1:49" x14ac:dyDescent="0.3">
      <c r="A504" s="318" t="s">
        <v>208</v>
      </c>
      <c r="B504" s="199"/>
      <c r="C504" s="328">
        <v>250</v>
      </c>
      <c r="D504" s="406"/>
      <c r="E504" s="406"/>
      <c r="F504" s="406"/>
      <c r="G504" s="406"/>
      <c r="H504" s="406"/>
      <c r="I504" s="406"/>
      <c r="J504" s="199"/>
      <c r="K504" s="199"/>
      <c r="L504" s="199"/>
      <c r="M504" s="199"/>
      <c r="N504" s="199"/>
      <c r="O504" s="199"/>
      <c r="P504" s="199"/>
      <c r="Q504" s="199"/>
      <c r="R504" s="199"/>
      <c r="S504" s="199"/>
      <c r="T504" s="199"/>
      <c r="U504" s="199"/>
      <c r="V504" s="199"/>
      <c r="W504" s="199"/>
      <c r="X504" s="392" t="s">
        <v>209</v>
      </c>
      <c r="Y504" s="392">
        <v>49</v>
      </c>
      <c r="AA504" t="s">
        <v>208</v>
      </c>
      <c r="AH504" s="232"/>
      <c r="AW504" t="s">
        <v>209</v>
      </c>
    </row>
    <row r="505" spans="1:49" ht="15" customHeight="1" x14ac:dyDescent="0.3">
      <c r="A505" s="318"/>
      <c r="B505" s="334" t="s">
        <v>55</v>
      </c>
      <c r="C505" s="328"/>
      <c r="D505" s="406">
        <f>C$504*AC505/AD$512</f>
        <v>176.45833333333334</v>
      </c>
      <c r="E505" s="406">
        <f>C$504*AD505/AD$512</f>
        <v>129.79166666666666</v>
      </c>
      <c r="F505" s="409">
        <f>$C$504*AE$505/$AD$512</f>
        <v>2.5</v>
      </c>
      <c r="G505" s="409">
        <f t="shared" ref="G505:W505" si="391">$C$504*AF$505/$AD$512</f>
        <v>0.41666666666666669</v>
      </c>
      <c r="H505" s="409">
        <f t="shared" si="391"/>
        <v>19.166666666666668</v>
      </c>
      <c r="I505" s="409">
        <f t="shared" si="391"/>
        <v>90.833333333333329</v>
      </c>
      <c r="J505" s="336">
        <f t="shared" si="391"/>
        <v>0.10416666666666667</v>
      </c>
      <c r="K505" s="336">
        <f t="shared" si="391"/>
        <v>6.25E-2</v>
      </c>
      <c r="L505" s="336">
        <f t="shared" si="391"/>
        <v>2.3333333333333335</v>
      </c>
      <c r="M505" s="336">
        <f t="shared" si="391"/>
        <v>0</v>
      </c>
      <c r="N505" s="336">
        <f t="shared" si="391"/>
        <v>10.375</v>
      </c>
      <c r="O505" s="336">
        <f t="shared" si="391"/>
        <v>5</v>
      </c>
      <c r="P505" s="336">
        <f t="shared" si="391"/>
        <v>612.5</v>
      </c>
      <c r="Q505" s="336">
        <f t="shared" si="391"/>
        <v>11.458333333333334</v>
      </c>
      <c r="R505" s="336">
        <f t="shared" si="391"/>
        <v>25</v>
      </c>
      <c r="S505" s="336">
        <f t="shared" si="391"/>
        <v>64.583333333333329</v>
      </c>
      <c r="T505" s="336">
        <f t="shared" si="391"/>
        <v>1.0208333333333333</v>
      </c>
      <c r="U505" s="336">
        <f t="shared" si="391"/>
        <v>6.458333333333333</v>
      </c>
      <c r="V505" s="336">
        <f t="shared" si="391"/>
        <v>0.3125</v>
      </c>
      <c r="W505" s="336">
        <f t="shared" si="391"/>
        <v>39.583333333333336</v>
      </c>
      <c r="X505" s="392"/>
      <c r="Y505" s="392"/>
      <c r="AB505" s="86" t="s">
        <v>55</v>
      </c>
      <c r="AC505" s="56">
        <v>84.7</v>
      </c>
      <c r="AD505" s="56">
        <v>62.3</v>
      </c>
      <c r="AE505" s="56">
        <v>1.2</v>
      </c>
      <c r="AF505" s="56">
        <v>0.2</v>
      </c>
      <c r="AG505" s="56">
        <v>9.1999999999999993</v>
      </c>
      <c r="AH505" s="56">
        <v>43.6</v>
      </c>
      <c r="AI505" s="64">
        <v>0.05</v>
      </c>
      <c r="AJ505" s="64">
        <v>0.03</v>
      </c>
      <c r="AK505" s="43">
        <v>1.1200000000000001</v>
      </c>
      <c r="AL505" s="62">
        <v>0</v>
      </c>
      <c r="AM505" s="64">
        <v>4.9800000000000004</v>
      </c>
      <c r="AN505" s="63">
        <v>2.4</v>
      </c>
      <c r="AO505" s="62">
        <v>294</v>
      </c>
      <c r="AP505" s="63">
        <v>5.5</v>
      </c>
      <c r="AQ505" s="62">
        <v>12</v>
      </c>
      <c r="AR505" s="62">
        <v>31</v>
      </c>
      <c r="AS505" s="64">
        <v>0.49</v>
      </c>
      <c r="AT505" s="29">
        <v>3.1</v>
      </c>
      <c r="AU505" s="64">
        <v>0.15</v>
      </c>
      <c r="AV505" s="28">
        <v>19</v>
      </c>
    </row>
    <row r="506" spans="1:49" ht="15" customHeight="1" x14ac:dyDescent="0.3">
      <c r="A506" s="318"/>
      <c r="B506" s="334" t="s">
        <v>64</v>
      </c>
      <c r="C506" s="328"/>
      <c r="D506" s="406">
        <f t="shared" ref="D506:D511" si="392">C$504*AC506/AD$512</f>
        <v>142.70833333333334</v>
      </c>
      <c r="E506" s="406">
        <f t="shared" ref="E506:E511" si="393">C$504*AD506/AD$512</f>
        <v>126.25</v>
      </c>
      <c r="F506" s="409">
        <f>$C$504*AE$506/$AD$512</f>
        <v>22.083333333333332</v>
      </c>
      <c r="G506" s="409">
        <f t="shared" ref="G506:W506" si="394">$C$504*AF$506/$AD$512</f>
        <v>17.708333333333332</v>
      </c>
      <c r="H506" s="409">
        <f t="shared" si="394"/>
        <v>0</v>
      </c>
      <c r="I506" s="409">
        <f t="shared" si="394"/>
        <v>248.33333333333334</v>
      </c>
      <c r="J506" s="336">
        <f t="shared" si="394"/>
        <v>6.25E-2</v>
      </c>
      <c r="K506" s="336">
        <f t="shared" si="394"/>
        <v>0.14583333333333334</v>
      </c>
      <c r="L506" s="336">
        <f t="shared" si="394"/>
        <v>0</v>
      </c>
      <c r="M506" s="336">
        <f t="shared" si="394"/>
        <v>0</v>
      </c>
      <c r="N506" s="336">
        <f t="shared" si="394"/>
        <v>0</v>
      </c>
      <c r="O506" s="336">
        <f t="shared" si="394"/>
        <v>62.5</v>
      </c>
      <c r="P506" s="336">
        <f t="shared" si="394"/>
        <v>341.66666666666669</v>
      </c>
      <c r="Q506" s="336">
        <f t="shared" si="394"/>
        <v>10</v>
      </c>
      <c r="R506" s="336">
        <f t="shared" si="394"/>
        <v>25</v>
      </c>
      <c r="S506" s="336">
        <f t="shared" si="394"/>
        <v>206.25</v>
      </c>
      <c r="T506" s="336">
        <f t="shared" si="394"/>
        <v>2.9583333333333335</v>
      </c>
      <c r="U506" s="336">
        <f t="shared" si="394"/>
        <v>9.1666666666666661</v>
      </c>
      <c r="V506" s="336">
        <f t="shared" si="394"/>
        <v>0</v>
      </c>
      <c r="W506" s="336">
        <f t="shared" si="394"/>
        <v>79.166666666666671</v>
      </c>
      <c r="X506" s="392"/>
      <c r="Y506" s="392"/>
      <c r="AB506" s="86" t="s">
        <v>64</v>
      </c>
      <c r="AC506" s="56">
        <v>68.5</v>
      </c>
      <c r="AD506" s="56">
        <v>60.6</v>
      </c>
      <c r="AE506" s="56">
        <v>10.6</v>
      </c>
      <c r="AF506" s="56">
        <v>8.5</v>
      </c>
      <c r="AG506" s="57">
        <v>0</v>
      </c>
      <c r="AH506" s="56">
        <v>119.2</v>
      </c>
      <c r="AI506" s="64">
        <v>0.03</v>
      </c>
      <c r="AJ506" s="64">
        <v>7.0000000000000007E-2</v>
      </c>
      <c r="AK506" s="28">
        <v>0</v>
      </c>
      <c r="AL506" s="62">
        <v>0</v>
      </c>
      <c r="AM506" s="62">
        <v>0</v>
      </c>
      <c r="AN506" s="62">
        <v>30</v>
      </c>
      <c r="AO506" s="62">
        <v>164</v>
      </c>
      <c r="AP506" s="63">
        <v>4.8</v>
      </c>
      <c r="AQ506" s="62">
        <v>12</v>
      </c>
      <c r="AR506" s="62">
        <v>99</v>
      </c>
      <c r="AS506" s="64">
        <v>1.42</v>
      </c>
      <c r="AT506" s="29">
        <v>4.4000000000000004</v>
      </c>
      <c r="AU506" s="62">
        <v>0</v>
      </c>
      <c r="AV506" s="28">
        <v>38</v>
      </c>
    </row>
    <row r="507" spans="1:49" ht="15" customHeight="1" x14ac:dyDescent="0.3">
      <c r="A507" s="318"/>
      <c r="B507" s="334" t="s">
        <v>53</v>
      </c>
      <c r="C507" s="328"/>
      <c r="D507" s="406">
        <f t="shared" si="392"/>
        <v>8.125</v>
      </c>
      <c r="E507" s="406">
        <f t="shared" si="393"/>
        <v>8.125</v>
      </c>
      <c r="F507" s="409">
        <f>$C$504*AE$507/$AD$512</f>
        <v>0.20833333333333334</v>
      </c>
      <c r="G507" s="409">
        <f t="shared" ref="G507:W507" si="395">$C$504*AF$507/$AD$512</f>
        <v>0</v>
      </c>
      <c r="H507" s="409">
        <f t="shared" si="395"/>
        <v>0.83333333333333337</v>
      </c>
      <c r="I507" s="409">
        <f t="shared" si="395"/>
        <v>4.583333333333333</v>
      </c>
      <c r="J507" s="336">
        <f t="shared" si="395"/>
        <v>0</v>
      </c>
      <c r="K507" s="336">
        <f t="shared" si="395"/>
        <v>0</v>
      </c>
      <c r="L507" s="336">
        <f t="shared" si="395"/>
        <v>9.75</v>
      </c>
      <c r="M507" s="336">
        <f t="shared" si="395"/>
        <v>0</v>
      </c>
      <c r="N507" s="336">
        <f t="shared" si="395"/>
        <v>0.85416666666666663</v>
      </c>
      <c r="O507" s="336">
        <f t="shared" si="395"/>
        <v>0.625</v>
      </c>
      <c r="P507" s="336">
        <f t="shared" si="395"/>
        <v>45.208333333333336</v>
      </c>
      <c r="Q507" s="336">
        <f t="shared" si="395"/>
        <v>1.4583333333333333</v>
      </c>
      <c r="R507" s="336">
        <f t="shared" si="395"/>
        <v>3.3333333333333335</v>
      </c>
      <c r="S507" s="336">
        <f t="shared" si="395"/>
        <v>5</v>
      </c>
      <c r="T507" s="336">
        <f t="shared" si="395"/>
        <v>0.14583333333333334</v>
      </c>
      <c r="U507" s="336">
        <f t="shared" si="395"/>
        <v>0</v>
      </c>
      <c r="V507" s="336">
        <f t="shared" si="395"/>
        <v>4.1666666666666664E-2</v>
      </c>
      <c r="W507" s="336">
        <f t="shared" si="395"/>
        <v>0</v>
      </c>
      <c r="X507" s="392"/>
      <c r="Y507" s="392"/>
      <c r="AB507" s="86" t="s">
        <v>53</v>
      </c>
      <c r="AC507" s="56">
        <v>3.9</v>
      </c>
      <c r="AD507" s="56">
        <v>3.9</v>
      </c>
      <c r="AE507" s="56">
        <v>0.1</v>
      </c>
      <c r="AF507" s="57">
        <v>0</v>
      </c>
      <c r="AG507" s="56">
        <v>0.4</v>
      </c>
      <c r="AH507" s="56">
        <v>2.2000000000000002</v>
      </c>
      <c r="AI507" s="62">
        <v>0</v>
      </c>
      <c r="AJ507" s="62">
        <v>0</v>
      </c>
      <c r="AK507" s="43">
        <v>4.68</v>
      </c>
      <c r="AL507" s="62">
        <v>0</v>
      </c>
      <c r="AM507" s="64">
        <v>0.41</v>
      </c>
      <c r="AN507" s="63">
        <v>0.3</v>
      </c>
      <c r="AO507" s="63">
        <v>21.7</v>
      </c>
      <c r="AP507" s="63">
        <v>0.7</v>
      </c>
      <c r="AQ507" s="63">
        <v>1.6</v>
      </c>
      <c r="AR507" s="63">
        <v>2.4</v>
      </c>
      <c r="AS507" s="64">
        <v>7.0000000000000007E-2</v>
      </c>
      <c r="AT507" s="31">
        <v>0</v>
      </c>
      <c r="AU507" s="64">
        <v>0.02</v>
      </c>
      <c r="AV507" s="28">
        <v>0</v>
      </c>
    </row>
    <row r="508" spans="1:49" ht="15" customHeight="1" x14ac:dyDescent="0.3">
      <c r="A508" s="318"/>
      <c r="B508" s="334" t="s">
        <v>50</v>
      </c>
      <c r="C508" s="328"/>
      <c r="D508" s="406">
        <f t="shared" si="392"/>
        <v>21.458333333333332</v>
      </c>
      <c r="E508" s="406">
        <f t="shared" si="393"/>
        <v>17.291666666666668</v>
      </c>
      <c r="F508" s="409">
        <f>$C$504*AE$508/$AD$512</f>
        <v>0.20833333333333334</v>
      </c>
      <c r="G508" s="409">
        <f t="shared" ref="G508:W508" si="396">$C$504*AF$508/$AD$512</f>
        <v>0</v>
      </c>
      <c r="H508" s="409">
        <f t="shared" si="396"/>
        <v>1.25</v>
      </c>
      <c r="I508" s="409">
        <f t="shared" si="396"/>
        <v>6.25</v>
      </c>
      <c r="J508" s="336">
        <f t="shared" si="396"/>
        <v>0</v>
      </c>
      <c r="K508" s="336">
        <f t="shared" si="396"/>
        <v>0</v>
      </c>
      <c r="L508" s="336">
        <f t="shared" si="396"/>
        <v>0</v>
      </c>
      <c r="M508" s="336">
        <f t="shared" si="396"/>
        <v>0</v>
      </c>
      <c r="N508" s="336">
        <f t="shared" si="396"/>
        <v>0.6875</v>
      </c>
      <c r="O508" s="336">
        <f t="shared" si="396"/>
        <v>0.625</v>
      </c>
      <c r="P508" s="336">
        <f t="shared" si="396"/>
        <v>25</v>
      </c>
      <c r="Q508" s="336">
        <f t="shared" si="396"/>
        <v>4.791666666666667</v>
      </c>
      <c r="R508" s="336">
        <f t="shared" si="396"/>
        <v>2.0833333333333335</v>
      </c>
      <c r="S508" s="336">
        <f t="shared" si="396"/>
        <v>8.75</v>
      </c>
      <c r="T508" s="336">
        <f t="shared" si="396"/>
        <v>0.125</v>
      </c>
      <c r="U508" s="336">
        <f t="shared" si="396"/>
        <v>0.625</v>
      </c>
      <c r="V508" s="336">
        <f t="shared" si="396"/>
        <v>8.3333333333333329E-2</v>
      </c>
      <c r="W508" s="336">
        <f t="shared" si="396"/>
        <v>5.416666666666667</v>
      </c>
      <c r="X508" s="392"/>
      <c r="Y508" s="392"/>
      <c r="AB508" s="86" t="s">
        <v>50</v>
      </c>
      <c r="AC508" s="56">
        <v>10.3</v>
      </c>
      <c r="AD508" s="56">
        <v>8.3000000000000007</v>
      </c>
      <c r="AE508" s="56">
        <v>0.1</v>
      </c>
      <c r="AF508" s="57">
        <v>0</v>
      </c>
      <c r="AG508" s="56">
        <v>0.6</v>
      </c>
      <c r="AH508" s="57">
        <v>3</v>
      </c>
      <c r="AI508" s="62">
        <v>0</v>
      </c>
      <c r="AJ508" s="62">
        <v>0</v>
      </c>
      <c r="AK508" s="28">
        <v>0</v>
      </c>
      <c r="AL508" s="62">
        <v>0</v>
      </c>
      <c r="AM508" s="64">
        <v>0.33</v>
      </c>
      <c r="AN508" s="63">
        <v>0.3</v>
      </c>
      <c r="AO508" s="62">
        <v>12</v>
      </c>
      <c r="AP508" s="63">
        <v>2.2999999999999998</v>
      </c>
      <c r="AQ508" s="62">
        <v>1</v>
      </c>
      <c r="AR508" s="63">
        <v>4.2</v>
      </c>
      <c r="AS508" s="64">
        <v>0.06</v>
      </c>
      <c r="AT508" s="29">
        <v>0.3</v>
      </c>
      <c r="AU508" s="64">
        <v>0.04</v>
      </c>
      <c r="AV508" s="30">
        <v>2.6</v>
      </c>
    </row>
    <row r="509" spans="1:49" ht="15" customHeight="1" x14ac:dyDescent="0.3">
      <c r="A509" s="318"/>
      <c r="B509" s="334" t="s">
        <v>37</v>
      </c>
      <c r="C509" s="328"/>
      <c r="D509" s="406">
        <f t="shared" si="392"/>
        <v>8.125</v>
      </c>
      <c r="E509" s="406">
        <f t="shared" si="393"/>
        <v>8.125</v>
      </c>
      <c r="F509" s="409">
        <f>$C$504*AE$509/$AD$512</f>
        <v>0</v>
      </c>
      <c r="G509" s="409">
        <f t="shared" ref="G509:W509" si="397">$C$504*AF$509/$AD$512</f>
        <v>5.208333333333333</v>
      </c>
      <c r="H509" s="409">
        <f t="shared" si="397"/>
        <v>0</v>
      </c>
      <c r="I509" s="409">
        <f t="shared" si="397"/>
        <v>47.291666666666664</v>
      </c>
      <c r="J509" s="336">
        <f t="shared" si="397"/>
        <v>0</v>
      </c>
      <c r="K509" s="336">
        <f t="shared" si="397"/>
        <v>0</v>
      </c>
      <c r="L509" s="336">
        <f t="shared" si="397"/>
        <v>21.875</v>
      </c>
      <c r="M509" s="336">
        <f t="shared" si="397"/>
        <v>0.10416666666666667</v>
      </c>
      <c r="N509" s="336">
        <f t="shared" si="397"/>
        <v>0</v>
      </c>
      <c r="O509" s="336">
        <f t="shared" si="397"/>
        <v>0.83333333333333337</v>
      </c>
      <c r="P509" s="336">
        <f t="shared" si="397"/>
        <v>2.0208333333333335</v>
      </c>
      <c r="Q509" s="336">
        <f t="shared" si="397"/>
        <v>1.6666666666666667</v>
      </c>
      <c r="R509" s="336">
        <f t="shared" si="397"/>
        <v>0</v>
      </c>
      <c r="S509" s="336">
        <f t="shared" si="397"/>
        <v>2.0833333333333335</v>
      </c>
      <c r="T509" s="336">
        <f t="shared" si="397"/>
        <v>2.0833333333333332E-2</v>
      </c>
      <c r="U509" s="336">
        <f t="shared" si="397"/>
        <v>0</v>
      </c>
      <c r="V509" s="336">
        <f t="shared" si="397"/>
        <v>6.25E-2</v>
      </c>
      <c r="W509" s="336">
        <f t="shared" si="397"/>
        <v>0.20833333333333334</v>
      </c>
      <c r="X509" s="392"/>
      <c r="Y509" s="392"/>
      <c r="AB509" s="86" t="s">
        <v>37</v>
      </c>
      <c r="AC509" s="56">
        <v>3.9</v>
      </c>
      <c r="AD509" s="56">
        <v>3.9</v>
      </c>
      <c r="AE509" s="57">
        <v>0</v>
      </c>
      <c r="AF509" s="56">
        <v>2.5</v>
      </c>
      <c r="AG509" s="57">
        <v>0</v>
      </c>
      <c r="AH509" s="56">
        <v>22.7</v>
      </c>
      <c r="AI509" s="62">
        <v>0</v>
      </c>
      <c r="AJ509" s="62">
        <v>0</v>
      </c>
      <c r="AK509" s="30">
        <v>10.5</v>
      </c>
      <c r="AL509" s="64">
        <v>0.05</v>
      </c>
      <c r="AM509" s="62">
        <v>0</v>
      </c>
      <c r="AN509" s="63">
        <v>0.4</v>
      </c>
      <c r="AO509" s="64">
        <v>0.97</v>
      </c>
      <c r="AP509" s="63">
        <v>0.8</v>
      </c>
      <c r="AQ509" s="62">
        <v>0</v>
      </c>
      <c r="AR509" s="62">
        <v>1</v>
      </c>
      <c r="AS509" s="64">
        <v>0.01</v>
      </c>
      <c r="AT509" s="31">
        <v>0</v>
      </c>
      <c r="AU509" s="64">
        <v>0.03</v>
      </c>
      <c r="AV509" s="30">
        <v>0.1</v>
      </c>
    </row>
    <row r="510" spans="1:49" ht="15" customHeight="1" x14ac:dyDescent="0.3">
      <c r="A510" s="318"/>
      <c r="B510" s="334" t="s">
        <v>58</v>
      </c>
      <c r="C510" s="328"/>
      <c r="D510" s="406">
        <f t="shared" si="392"/>
        <v>0</v>
      </c>
      <c r="E510" s="406">
        <f t="shared" si="393"/>
        <v>0</v>
      </c>
      <c r="F510" s="409">
        <f>$C$504*AE$510/$AD$512</f>
        <v>0</v>
      </c>
      <c r="G510" s="409">
        <f t="shared" ref="G510:W510" si="398">$C$504*AF$510/$AD$512</f>
        <v>0</v>
      </c>
      <c r="H510" s="409">
        <f t="shared" si="398"/>
        <v>0</v>
      </c>
      <c r="I510" s="409">
        <f t="shared" si="398"/>
        <v>0</v>
      </c>
      <c r="J510" s="336">
        <f t="shared" si="398"/>
        <v>0</v>
      </c>
      <c r="K510" s="336">
        <f t="shared" si="398"/>
        <v>0</v>
      </c>
      <c r="L510" s="336">
        <f t="shared" si="398"/>
        <v>6.25E-2</v>
      </c>
      <c r="M510" s="336">
        <f t="shared" si="398"/>
        <v>0</v>
      </c>
      <c r="N510" s="336">
        <f t="shared" si="398"/>
        <v>0</v>
      </c>
      <c r="O510" s="336">
        <f t="shared" si="398"/>
        <v>0</v>
      </c>
      <c r="P510" s="336">
        <f t="shared" si="398"/>
        <v>0.14583333333333334</v>
      </c>
      <c r="Q510" s="336">
        <f t="shared" si="398"/>
        <v>0.20833333333333334</v>
      </c>
      <c r="R510" s="336">
        <f t="shared" si="398"/>
        <v>0</v>
      </c>
      <c r="S510" s="336">
        <f t="shared" si="398"/>
        <v>0</v>
      </c>
      <c r="T510" s="336">
        <f t="shared" si="398"/>
        <v>2.0833333333333332E-2</v>
      </c>
      <c r="U510" s="336">
        <f t="shared" si="398"/>
        <v>0</v>
      </c>
      <c r="V510" s="336">
        <f t="shared" si="398"/>
        <v>0</v>
      </c>
      <c r="W510" s="336">
        <f t="shared" si="398"/>
        <v>0</v>
      </c>
      <c r="X510" s="392"/>
      <c r="Y510" s="392"/>
      <c r="AB510" s="86" t="s">
        <v>58</v>
      </c>
      <c r="AC510" s="57">
        <v>0</v>
      </c>
      <c r="AD510" s="57">
        <v>0</v>
      </c>
      <c r="AE510" s="57">
        <v>0</v>
      </c>
      <c r="AF510" s="57">
        <v>0</v>
      </c>
      <c r="AG510" s="57">
        <v>0</v>
      </c>
      <c r="AH510" s="57">
        <v>0</v>
      </c>
      <c r="AI510" s="62">
        <v>0</v>
      </c>
      <c r="AJ510" s="62">
        <v>0</v>
      </c>
      <c r="AK510" s="43">
        <v>0.03</v>
      </c>
      <c r="AL510" s="62">
        <v>0</v>
      </c>
      <c r="AM510" s="62">
        <v>0</v>
      </c>
      <c r="AN510" s="62">
        <v>0</v>
      </c>
      <c r="AO510" s="64">
        <v>7.0000000000000007E-2</v>
      </c>
      <c r="AP510" s="63">
        <v>0.1</v>
      </c>
      <c r="AQ510" s="62">
        <v>0</v>
      </c>
      <c r="AR510" s="62">
        <v>0</v>
      </c>
      <c r="AS510" s="64">
        <v>0.01</v>
      </c>
      <c r="AT510" s="31">
        <v>0</v>
      </c>
      <c r="AU510" s="62">
        <v>0</v>
      </c>
      <c r="AV510" s="28">
        <v>0</v>
      </c>
    </row>
    <row r="511" spans="1:49" ht="15" customHeight="1" x14ac:dyDescent="0.3">
      <c r="A511" s="318"/>
      <c r="B511" s="334" t="s">
        <v>38</v>
      </c>
      <c r="C511" s="328"/>
      <c r="D511" s="406">
        <f t="shared" si="392"/>
        <v>4.166666666666667</v>
      </c>
      <c r="E511" s="406">
        <f t="shared" si="393"/>
        <v>4.166666666666667</v>
      </c>
      <c r="F511" s="409">
        <f>$C$504*AE$511/$AD$512</f>
        <v>0</v>
      </c>
      <c r="G511" s="409">
        <f t="shared" ref="G511:W511" si="399">$C$504*AF$511/$AD$512</f>
        <v>0</v>
      </c>
      <c r="H511" s="409">
        <f t="shared" si="399"/>
        <v>0</v>
      </c>
      <c r="I511" s="409">
        <f t="shared" si="399"/>
        <v>0</v>
      </c>
      <c r="J511" s="336">
        <f t="shared" si="399"/>
        <v>0</v>
      </c>
      <c r="K511" s="336">
        <f t="shared" si="399"/>
        <v>0</v>
      </c>
      <c r="L511" s="336">
        <f t="shared" si="399"/>
        <v>0</v>
      </c>
      <c r="M511" s="336">
        <f t="shared" si="399"/>
        <v>0</v>
      </c>
      <c r="N511" s="336">
        <f t="shared" si="399"/>
        <v>0</v>
      </c>
      <c r="O511" s="336">
        <f t="shared" si="399"/>
        <v>293.75</v>
      </c>
      <c r="P511" s="336">
        <f t="shared" si="399"/>
        <v>8.3333333333333329E-2</v>
      </c>
      <c r="Q511" s="336">
        <f t="shared" si="399"/>
        <v>3.3333333333333335</v>
      </c>
      <c r="R511" s="336">
        <f t="shared" si="399"/>
        <v>0.20833333333333334</v>
      </c>
      <c r="S511" s="336">
        <f t="shared" si="399"/>
        <v>0.625</v>
      </c>
      <c r="T511" s="336">
        <f t="shared" si="399"/>
        <v>2.0833333333333332E-2</v>
      </c>
      <c r="U511" s="336">
        <f t="shared" si="399"/>
        <v>39.583333333333336</v>
      </c>
      <c r="V511" s="336">
        <f t="shared" si="399"/>
        <v>0</v>
      </c>
      <c r="W511" s="336">
        <f t="shared" si="399"/>
        <v>0</v>
      </c>
      <c r="X511" s="392"/>
      <c r="Y511" s="392"/>
      <c r="AB511" s="86" t="s">
        <v>38</v>
      </c>
      <c r="AC511" s="299">
        <v>2</v>
      </c>
      <c r="AD511" s="299">
        <v>2</v>
      </c>
      <c r="AE511" s="57">
        <v>0</v>
      </c>
      <c r="AF511" s="57">
        <v>0</v>
      </c>
      <c r="AG511" s="57">
        <v>0</v>
      </c>
      <c r="AH511" s="57">
        <v>0</v>
      </c>
      <c r="AI511" s="62">
        <v>0</v>
      </c>
      <c r="AJ511" s="62">
        <v>0</v>
      </c>
      <c r="AK511" s="28">
        <v>0</v>
      </c>
      <c r="AL511" s="62">
        <v>0</v>
      </c>
      <c r="AM511" s="62">
        <v>0</v>
      </c>
      <c r="AN511" s="62">
        <v>141</v>
      </c>
      <c r="AO511" s="64">
        <v>0.04</v>
      </c>
      <c r="AP511" s="63">
        <v>1.6</v>
      </c>
      <c r="AQ511" s="63">
        <v>0.1</v>
      </c>
      <c r="AR511" s="63">
        <v>0.3</v>
      </c>
      <c r="AS511" s="64">
        <v>0.01</v>
      </c>
      <c r="AT511" s="42">
        <v>19</v>
      </c>
      <c r="AU511" s="62">
        <v>0</v>
      </c>
      <c r="AV511" s="28">
        <v>0</v>
      </c>
    </row>
    <row r="512" spans="1:49" x14ac:dyDescent="0.3">
      <c r="A512" s="318"/>
      <c r="B512" s="69" t="s">
        <v>40</v>
      </c>
      <c r="C512" s="328"/>
      <c r="D512" s="406"/>
      <c r="E512" s="406"/>
      <c r="F512" s="409">
        <f>SUM(F505:F511)</f>
        <v>24.999999999999996</v>
      </c>
      <c r="G512" s="409">
        <f t="shared" ref="G512:W512" si="400">SUM(G505:G511)</f>
        <v>23.333333333333332</v>
      </c>
      <c r="H512" s="409">
        <f t="shared" si="400"/>
        <v>21.25</v>
      </c>
      <c r="I512" s="409">
        <f t="shared" si="400"/>
        <v>397.29166666666669</v>
      </c>
      <c r="J512" s="337">
        <f t="shared" si="400"/>
        <v>0.16666666666666669</v>
      </c>
      <c r="K512" s="337">
        <f t="shared" si="400"/>
        <v>0.20833333333333334</v>
      </c>
      <c r="L512" s="337">
        <f t="shared" si="400"/>
        <v>34.020833333333336</v>
      </c>
      <c r="M512" s="337">
        <f t="shared" si="400"/>
        <v>0.10416666666666667</v>
      </c>
      <c r="N512" s="337">
        <f t="shared" si="400"/>
        <v>11.916666666666666</v>
      </c>
      <c r="O512" s="337">
        <f t="shared" si="400"/>
        <v>363.33333333333331</v>
      </c>
      <c r="P512" s="337">
        <f t="shared" si="400"/>
        <v>1026.6249999999998</v>
      </c>
      <c r="Q512" s="337">
        <f t="shared" si="400"/>
        <v>32.916666666666671</v>
      </c>
      <c r="R512" s="337">
        <f t="shared" si="400"/>
        <v>55.625000000000007</v>
      </c>
      <c r="S512" s="337">
        <f t="shared" si="400"/>
        <v>287.29166666666663</v>
      </c>
      <c r="T512" s="337">
        <f t="shared" si="400"/>
        <v>4.3124999999999991</v>
      </c>
      <c r="U512" s="337">
        <f t="shared" si="400"/>
        <v>55.833333333333336</v>
      </c>
      <c r="V512" s="337">
        <f t="shared" si="400"/>
        <v>0.5</v>
      </c>
      <c r="W512" s="337">
        <f t="shared" si="400"/>
        <v>124.375</v>
      </c>
      <c r="X512" s="392"/>
      <c r="Y512" s="392"/>
      <c r="AB512" s="87" t="s">
        <v>40</v>
      </c>
      <c r="AC512" s="59"/>
      <c r="AD512" s="60">
        <v>120</v>
      </c>
      <c r="AE512" s="60">
        <v>12</v>
      </c>
      <c r="AF512" s="61">
        <v>11.2</v>
      </c>
      <c r="AG512" s="61">
        <v>10.199999999999999</v>
      </c>
      <c r="AH512" s="61">
        <v>190.7</v>
      </c>
      <c r="AI512" s="65">
        <v>0.08</v>
      </c>
      <c r="AJ512" s="83">
        <v>0.1</v>
      </c>
      <c r="AK512" s="47">
        <v>16.399999999999999</v>
      </c>
      <c r="AL512" s="65">
        <v>0.05</v>
      </c>
      <c r="AM512" s="65">
        <v>5.72</v>
      </c>
      <c r="AN512" s="66">
        <v>175</v>
      </c>
      <c r="AO512" s="66">
        <v>492</v>
      </c>
      <c r="AP512" s="66">
        <v>16</v>
      </c>
      <c r="AQ512" s="66">
        <v>27</v>
      </c>
      <c r="AR512" s="66">
        <v>138</v>
      </c>
      <c r="AS512" s="65">
        <v>2.0699999999999998</v>
      </c>
      <c r="AT512" s="33">
        <v>27</v>
      </c>
      <c r="AU512" s="65">
        <v>0.24</v>
      </c>
      <c r="AV512" s="32">
        <v>60</v>
      </c>
    </row>
    <row r="513" spans="1:49" x14ac:dyDescent="0.3">
      <c r="A513" s="318" t="s">
        <v>140</v>
      </c>
      <c r="B513" s="199"/>
      <c r="C513" s="328">
        <v>55</v>
      </c>
      <c r="D513" s="406"/>
      <c r="E513" s="406"/>
      <c r="F513" s="406"/>
      <c r="G513" s="406"/>
      <c r="H513" s="406"/>
      <c r="I513" s="406"/>
      <c r="J513" s="199"/>
      <c r="K513" s="199"/>
      <c r="L513" s="199"/>
      <c r="M513" s="199"/>
      <c r="N513" s="199"/>
      <c r="O513" s="199"/>
      <c r="P513" s="199"/>
      <c r="Q513" s="199"/>
      <c r="R513" s="199"/>
      <c r="S513" s="199"/>
      <c r="T513" s="199"/>
      <c r="U513" s="199"/>
      <c r="V513" s="199"/>
      <c r="W513" s="199"/>
      <c r="X513" s="392" t="s">
        <v>141</v>
      </c>
      <c r="Y513" s="392">
        <v>23</v>
      </c>
      <c r="AA513" t="s">
        <v>140</v>
      </c>
      <c r="AW513" t="s">
        <v>141</v>
      </c>
    </row>
    <row r="514" spans="1:49" ht="15" customHeight="1" x14ac:dyDescent="0.3">
      <c r="A514" s="318"/>
      <c r="B514" s="334" t="s">
        <v>45</v>
      </c>
      <c r="C514" s="328"/>
      <c r="D514" s="406">
        <f>C$513*AC514/AD$519</f>
        <v>7.5166666666666657</v>
      </c>
      <c r="E514" s="406">
        <f>C$513*AD514/AD$519</f>
        <v>6.6</v>
      </c>
      <c r="F514" s="409">
        <f>$C$513*AE$514/$AD$519</f>
        <v>0</v>
      </c>
      <c r="G514" s="409">
        <f t="shared" ref="G514:W514" si="401">$C$513*AF$514/$AD$519</f>
        <v>0</v>
      </c>
      <c r="H514" s="409">
        <f t="shared" si="401"/>
        <v>0.18333333333333332</v>
      </c>
      <c r="I514" s="409">
        <f t="shared" si="401"/>
        <v>1.2833333333333334</v>
      </c>
      <c r="J514" s="336">
        <f t="shared" si="401"/>
        <v>0</v>
      </c>
      <c r="K514" s="336">
        <f t="shared" si="401"/>
        <v>0</v>
      </c>
      <c r="L514" s="336">
        <f t="shared" si="401"/>
        <v>22</v>
      </c>
      <c r="M514" s="336">
        <f t="shared" si="401"/>
        <v>0</v>
      </c>
      <c r="N514" s="336">
        <f t="shared" si="401"/>
        <v>1.9800000000000002</v>
      </c>
      <c r="O514" s="336">
        <f t="shared" si="401"/>
        <v>0.73333333333333328</v>
      </c>
      <c r="P514" s="336">
        <f t="shared" si="401"/>
        <v>17.05</v>
      </c>
      <c r="Q514" s="336">
        <f t="shared" si="401"/>
        <v>6.6</v>
      </c>
      <c r="R514" s="336">
        <f t="shared" si="401"/>
        <v>1.2833333333333334</v>
      </c>
      <c r="S514" s="336">
        <f t="shared" si="401"/>
        <v>1.65</v>
      </c>
      <c r="T514" s="336">
        <f t="shared" si="401"/>
        <v>7.3333333333333334E-2</v>
      </c>
      <c r="U514" s="336">
        <f t="shared" si="401"/>
        <v>0.18333333333333332</v>
      </c>
      <c r="V514" s="336">
        <f t="shared" si="401"/>
        <v>3.6666666666666667E-2</v>
      </c>
      <c r="W514" s="336">
        <f t="shared" si="401"/>
        <v>4.583333333333333</v>
      </c>
      <c r="X514" s="392"/>
      <c r="Y514" s="392"/>
      <c r="AB514" s="86" t="s">
        <v>45</v>
      </c>
      <c r="AC514" s="56">
        <v>4.0999999999999996</v>
      </c>
      <c r="AD514" s="56">
        <v>3.6</v>
      </c>
      <c r="AE514" s="57">
        <v>0</v>
      </c>
      <c r="AF514" s="57">
        <v>0</v>
      </c>
      <c r="AG514" s="56">
        <v>0.1</v>
      </c>
      <c r="AH514" s="56">
        <v>0.7</v>
      </c>
      <c r="AI514" s="57">
        <v>0</v>
      </c>
      <c r="AJ514" s="57">
        <v>0</v>
      </c>
      <c r="AK514" s="19">
        <v>12</v>
      </c>
      <c r="AL514" s="57">
        <v>0</v>
      </c>
      <c r="AM514" s="71">
        <v>1.08</v>
      </c>
      <c r="AN514" s="56">
        <v>0.4</v>
      </c>
      <c r="AO514" s="56">
        <v>9.3000000000000007</v>
      </c>
      <c r="AP514" s="56">
        <v>3.6</v>
      </c>
      <c r="AQ514" s="56">
        <v>0.7</v>
      </c>
      <c r="AR514" s="56">
        <v>0.9</v>
      </c>
      <c r="AS514" s="71">
        <v>0.04</v>
      </c>
      <c r="AT514" s="20">
        <v>0.1</v>
      </c>
      <c r="AU514" s="71">
        <v>0.02</v>
      </c>
      <c r="AV514" s="20">
        <v>2.5</v>
      </c>
    </row>
    <row r="515" spans="1:49" x14ac:dyDescent="0.3">
      <c r="A515" s="318"/>
      <c r="B515" s="334" t="s">
        <v>43</v>
      </c>
      <c r="C515" s="328"/>
      <c r="D515" s="406">
        <f t="shared" ref="D515:D518" si="402">C$513*AC515/AD$519</f>
        <v>21.816666666666666</v>
      </c>
      <c r="E515" s="406">
        <f t="shared" ref="E515:E518" si="403">C$513*AD515/AD$519</f>
        <v>19.25</v>
      </c>
      <c r="F515" s="409">
        <f>$C$513*AE$515/$AD$519</f>
        <v>0.18333333333333332</v>
      </c>
      <c r="G515" s="409">
        <f t="shared" ref="G515:W515" si="404">$C$513*AF$515/$AD$519</f>
        <v>0</v>
      </c>
      <c r="H515" s="409">
        <f t="shared" si="404"/>
        <v>0.55000000000000004</v>
      </c>
      <c r="I515" s="409">
        <f t="shared" si="404"/>
        <v>2.75</v>
      </c>
      <c r="J515" s="336">
        <f t="shared" si="404"/>
        <v>0</v>
      </c>
      <c r="K515" s="336">
        <f t="shared" si="404"/>
        <v>0</v>
      </c>
      <c r="L515" s="336">
        <f t="shared" si="404"/>
        <v>1.925</v>
      </c>
      <c r="M515" s="336">
        <f t="shared" si="404"/>
        <v>0</v>
      </c>
      <c r="N515" s="336">
        <f t="shared" si="404"/>
        <v>1.925</v>
      </c>
      <c r="O515" s="336">
        <f t="shared" si="404"/>
        <v>1.4666666666666666</v>
      </c>
      <c r="P515" s="336">
        <f t="shared" si="404"/>
        <v>27.5</v>
      </c>
      <c r="Q515" s="336">
        <f t="shared" si="404"/>
        <v>4.4000000000000004</v>
      </c>
      <c r="R515" s="336">
        <f t="shared" si="404"/>
        <v>2.75</v>
      </c>
      <c r="S515" s="336">
        <f t="shared" si="404"/>
        <v>8.0666666666666682</v>
      </c>
      <c r="T515" s="336">
        <f t="shared" si="404"/>
        <v>0.11</v>
      </c>
      <c r="U515" s="336">
        <f t="shared" si="404"/>
        <v>0.55000000000000004</v>
      </c>
      <c r="V515" s="336">
        <f t="shared" si="404"/>
        <v>5.5E-2</v>
      </c>
      <c r="W515" s="336">
        <f t="shared" si="404"/>
        <v>3.3</v>
      </c>
      <c r="X515" s="392"/>
      <c r="Y515" s="392"/>
      <c r="AB515" s="86" t="s">
        <v>43</v>
      </c>
      <c r="AC515" s="56">
        <v>11.9</v>
      </c>
      <c r="AD515" s="56">
        <v>10.5</v>
      </c>
      <c r="AE515" s="56">
        <v>0.1</v>
      </c>
      <c r="AF515" s="57">
        <v>0</v>
      </c>
      <c r="AG515" s="56">
        <v>0.3</v>
      </c>
      <c r="AH515" s="56">
        <v>1.5</v>
      </c>
      <c r="AI515" s="57">
        <v>0</v>
      </c>
      <c r="AJ515" s="57">
        <v>0</v>
      </c>
      <c r="AK515" s="21">
        <v>1.05</v>
      </c>
      <c r="AL515" s="57">
        <v>0</v>
      </c>
      <c r="AM515" s="71">
        <v>1.05</v>
      </c>
      <c r="AN515" s="56">
        <v>0.8</v>
      </c>
      <c r="AO515" s="57">
        <v>15</v>
      </c>
      <c r="AP515" s="56">
        <v>2.4</v>
      </c>
      <c r="AQ515" s="56">
        <v>1.5</v>
      </c>
      <c r="AR515" s="56">
        <v>4.4000000000000004</v>
      </c>
      <c r="AS515" s="71">
        <v>0.06</v>
      </c>
      <c r="AT515" s="20">
        <v>0.3</v>
      </c>
      <c r="AU515" s="71">
        <v>0.03</v>
      </c>
      <c r="AV515" s="20">
        <v>1.8</v>
      </c>
    </row>
    <row r="516" spans="1:49" x14ac:dyDescent="0.3">
      <c r="A516" s="318"/>
      <c r="B516" s="334" t="s">
        <v>44</v>
      </c>
      <c r="C516" s="328"/>
      <c r="D516" s="406">
        <f t="shared" si="402"/>
        <v>29.883333333333333</v>
      </c>
      <c r="E516" s="406">
        <f t="shared" si="403"/>
        <v>26.4</v>
      </c>
      <c r="F516" s="409">
        <f>$C$513*AE$516/$AD$519</f>
        <v>0.36666666666666664</v>
      </c>
      <c r="G516" s="409">
        <f t="shared" ref="G516:W516" si="405">$C$513*AF$516/$AD$519</f>
        <v>0</v>
      </c>
      <c r="H516" s="409">
        <f t="shared" si="405"/>
        <v>0.91666666666666663</v>
      </c>
      <c r="I516" s="409">
        <f t="shared" si="405"/>
        <v>5.6833333333333336</v>
      </c>
      <c r="J516" s="336">
        <f t="shared" si="405"/>
        <v>1.8333333333333333E-2</v>
      </c>
      <c r="K516" s="336">
        <f t="shared" si="405"/>
        <v>1.8333333333333333E-2</v>
      </c>
      <c r="L516" s="336">
        <f t="shared" si="405"/>
        <v>35.200000000000003</v>
      </c>
      <c r="M516" s="336">
        <f t="shared" si="405"/>
        <v>0</v>
      </c>
      <c r="N516" s="336">
        <f t="shared" si="405"/>
        <v>6.6</v>
      </c>
      <c r="O516" s="336">
        <f t="shared" si="405"/>
        <v>0.73333333333333328</v>
      </c>
      <c r="P516" s="336">
        <f t="shared" si="405"/>
        <v>77</v>
      </c>
      <c r="Q516" s="336">
        <f t="shared" si="405"/>
        <v>3.6666666666666665</v>
      </c>
      <c r="R516" s="336">
        <f t="shared" si="405"/>
        <v>5.3166666666666664</v>
      </c>
      <c r="S516" s="336">
        <f t="shared" si="405"/>
        <v>6.7833333333333332</v>
      </c>
      <c r="T516" s="336">
        <f t="shared" si="405"/>
        <v>0.23833333333333334</v>
      </c>
      <c r="U516" s="336">
        <f t="shared" si="405"/>
        <v>0.55000000000000004</v>
      </c>
      <c r="V516" s="336">
        <f t="shared" si="405"/>
        <v>0.11</v>
      </c>
      <c r="W516" s="336">
        <f t="shared" si="405"/>
        <v>5.3166666666666664</v>
      </c>
      <c r="X516" s="392"/>
      <c r="Y516" s="392"/>
      <c r="AB516" s="86" t="s">
        <v>44</v>
      </c>
      <c r="AC516" s="56">
        <v>16.3</v>
      </c>
      <c r="AD516" s="56">
        <v>14.4</v>
      </c>
      <c r="AE516" s="56">
        <v>0.2</v>
      </c>
      <c r="AF516" s="57">
        <v>0</v>
      </c>
      <c r="AG516" s="56">
        <v>0.5</v>
      </c>
      <c r="AH516" s="56">
        <v>3.1</v>
      </c>
      <c r="AI516" s="71">
        <v>0.01</v>
      </c>
      <c r="AJ516" s="71">
        <v>0.01</v>
      </c>
      <c r="AK516" s="20">
        <v>19.2</v>
      </c>
      <c r="AL516" s="57">
        <v>0</v>
      </c>
      <c r="AM516" s="56">
        <v>3.6</v>
      </c>
      <c r="AN516" s="56">
        <v>0.4</v>
      </c>
      <c r="AO516" s="57">
        <v>42</v>
      </c>
      <c r="AP516" s="57">
        <v>2</v>
      </c>
      <c r="AQ516" s="56">
        <v>2.9</v>
      </c>
      <c r="AR516" s="56">
        <v>3.7</v>
      </c>
      <c r="AS516" s="71">
        <v>0.13</v>
      </c>
      <c r="AT516" s="20">
        <v>0.3</v>
      </c>
      <c r="AU516" s="71">
        <v>0.06</v>
      </c>
      <c r="AV516" s="20">
        <v>2.9</v>
      </c>
    </row>
    <row r="517" spans="1:49" ht="15" customHeight="1" x14ac:dyDescent="0.3">
      <c r="A517" s="318"/>
      <c r="B517" s="334" t="s">
        <v>46</v>
      </c>
      <c r="C517" s="328"/>
      <c r="D517" s="406">
        <f t="shared" si="402"/>
        <v>2.75</v>
      </c>
      <c r="E517" s="406">
        <f t="shared" si="403"/>
        <v>2.75</v>
      </c>
      <c r="F517" s="409">
        <f>$C$513*AE$517/$AD$519</f>
        <v>0</v>
      </c>
      <c r="G517" s="409">
        <f t="shared" ref="G517:W517" si="406">$C$513*AF$517/$AD$519</f>
        <v>2.75</v>
      </c>
      <c r="H517" s="409">
        <f t="shared" si="406"/>
        <v>0</v>
      </c>
      <c r="I517" s="409">
        <f t="shared" si="406"/>
        <v>24.75</v>
      </c>
      <c r="J517" s="336">
        <f t="shared" si="406"/>
        <v>0</v>
      </c>
      <c r="K517" s="336">
        <f t="shared" si="406"/>
        <v>0</v>
      </c>
      <c r="L517" s="336">
        <f t="shared" si="406"/>
        <v>0</v>
      </c>
      <c r="M517" s="336">
        <f t="shared" si="406"/>
        <v>0</v>
      </c>
      <c r="N517" s="336">
        <f t="shared" si="406"/>
        <v>0</v>
      </c>
      <c r="O517" s="336">
        <f t="shared" si="406"/>
        <v>0</v>
      </c>
      <c r="P517" s="336">
        <f t="shared" si="406"/>
        <v>0</v>
      </c>
      <c r="Q517" s="336">
        <f t="shared" si="406"/>
        <v>0</v>
      </c>
      <c r="R517" s="336">
        <f t="shared" si="406"/>
        <v>0</v>
      </c>
      <c r="S517" s="336">
        <f t="shared" si="406"/>
        <v>0</v>
      </c>
      <c r="T517" s="336">
        <f t="shared" si="406"/>
        <v>0</v>
      </c>
      <c r="U517" s="336">
        <f t="shared" si="406"/>
        <v>0</v>
      </c>
      <c r="V517" s="336">
        <f t="shared" si="406"/>
        <v>0</v>
      </c>
      <c r="W517" s="336">
        <f t="shared" si="406"/>
        <v>0</v>
      </c>
      <c r="X517" s="392"/>
      <c r="Y517" s="392"/>
      <c r="AB517" s="86" t="s">
        <v>46</v>
      </c>
      <c r="AC517" s="56">
        <v>1.5</v>
      </c>
      <c r="AD517" s="56">
        <v>1.5</v>
      </c>
      <c r="AE517" s="57">
        <v>0</v>
      </c>
      <c r="AF517" s="56">
        <v>1.5</v>
      </c>
      <c r="AG517" s="57">
        <v>0</v>
      </c>
      <c r="AH517" s="56">
        <v>13.5</v>
      </c>
      <c r="AI517" s="57">
        <v>0</v>
      </c>
      <c r="AJ517" s="57">
        <v>0</v>
      </c>
      <c r="AK517" s="19">
        <v>0</v>
      </c>
      <c r="AL517" s="57">
        <v>0</v>
      </c>
      <c r="AM517" s="57">
        <v>0</v>
      </c>
      <c r="AN517" s="57">
        <v>0</v>
      </c>
      <c r="AO517" s="57">
        <v>0</v>
      </c>
      <c r="AP517" s="57">
        <v>0</v>
      </c>
      <c r="AQ517" s="57">
        <v>0</v>
      </c>
      <c r="AR517" s="57">
        <v>0</v>
      </c>
      <c r="AS517" s="57">
        <v>0</v>
      </c>
      <c r="AT517" s="19">
        <v>0</v>
      </c>
      <c r="AU517" s="57">
        <v>0</v>
      </c>
      <c r="AV517" s="19">
        <v>0</v>
      </c>
    </row>
    <row r="518" spans="1:49" ht="15" customHeight="1" x14ac:dyDescent="0.3">
      <c r="A518" s="318"/>
      <c r="B518" s="334" t="s">
        <v>38</v>
      </c>
      <c r="C518" s="328"/>
      <c r="D518" s="406">
        <f t="shared" si="402"/>
        <v>0.18333333333333332</v>
      </c>
      <c r="E518" s="406">
        <f t="shared" si="403"/>
        <v>0.18333333333333332</v>
      </c>
      <c r="F518" s="409">
        <f>$C$513*AE$518/$AD$519</f>
        <v>0</v>
      </c>
      <c r="G518" s="409">
        <f t="shared" ref="G518:W518" si="407">$C$513*AF$518/$AD$519</f>
        <v>0</v>
      </c>
      <c r="H518" s="409">
        <f t="shared" si="407"/>
        <v>0</v>
      </c>
      <c r="I518" s="409">
        <f t="shared" si="407"/>
        <v>0</v>
      </c>
      <c r="J518" s="336">
        <f t="shared" si="407"/>
        <v>0</v>
      </c>
      <c r="K518" s="336">
        <f t="shared" si="407"/>
        <v>0</v>
      </c>
      <c r="L518" s="336">
        <f t="shared" si="407"/>
        <v>0</v>
      </c>
      <c r="M518" s="336">
        <f t="shared" si="407"/>
        <v>0</v>
      </c>
      <c r="N518" s="336">
        <f t="shared" si="407"/>
        <v>0</v>
      </c>
      <c r="O518" s="336">
        <f t="shared" si="407"/>
        <v>71.5</v>
      </c>
      <c r="P518" s="336">
        <f t="shared" si="407"/>
        <v>0</v>
      </c>
      <c r="Q518" s="336">
        <f t="shared" si="407"/>
        <v>0.73333333333333328</v>
      </c>
      <c r="R518" s="336">
        <f t="shared" si="407"/>
        <v>0</v>
      </c>
      <c r="S518" s="336">
        <f t="shared" si="407"/>
        <v>0.18333333333333332</v>
      </c>
      <c r="T518" s="336">
        <f t="shared" si="407"/>
        <v>0</v>
      </c>
      <c r="U518" s="336">
        <f t="shared" si="407"/>
        <v>7.333333333333333</v>
      </c>
      <c r="V518" s="336">
        <f t="shared" si="407"/>
        <v>0</v>
      </c>
      <c r="W518" s="336">
        <f t="shared" si="407"/>
        <v>0</v>
      </c>
      <c r="X518" s="392"/>
      <c r="Y518" s="392"/>
      <c r="AB518" s="86" t="s">
        <v>38</v>
      </c>
      <c r="AC518" s="56">
        <v>0.1</v>
      </c>
      <c r="AD518" s="56">
        <v>0.1</v>
      </c>
      <c r="AE518" s="57">
        <v>0</v>
      </c>
      <c r="AF518" s="57">
        <v>0</v>
      </c>
      <c r="AG518" s="57">
        <v>0</v>
      </c>
      <c r="AH518" s="57">
        <v>0</v>
      </c>
      <c r="AI518" s="57">
        <v>0</v>
      </c>
      <c r="AJ518" s="57">
        <v>0</v>
      </c>
      <c r="AK518" s="19">
        <v>0</v>
      </c>
      <c r="AL518" s="57">
        <v>0</v>
      </c>
      <c r="AM518" s="57">
        <v>0</v>
      </c>
      <c r="AN518" s="57">
        <v>39</v>
      </c>
      <c r="AO518" s="57">
        <v>0</v>
      </c>
      <c r="AP518" s="56">
        <v>0.4</v>
      </c>
      <c r="AQ518" s="57">
        <v>0</v>
      </c>
      <c r="AR518" s="56">
        <v>0.1</v>
      </c>
      <c r="AS518" s="57">
        <v>0</v>
      </c>
      <c r="AT518" s="19">
        <v>4</v>
      </c>
      <c r="AU518" s="57">
        <v>0</v>
      </c>
      <c r="AV518" s="19">
        <v>0</v>
      </c>
    </row>
    <row r="519" spans="1:49" x14ac:dyDescent="0.3">
      <c r="A519" s="318"/>
      <c r="B519" s="69" t="s">
        <v>40</v>
      </c>
      <c r="C519" s="328"/>
      <c r="D519" s="406"/>
      <c r="E519" s="406"/>
      <c r="F519" s="412">
        <f>SUM(F514:F518)</f>
        <v>0.54999999999999993</v>
      </c>
      <c r="G519" s="412">
        <f t="shared" ref="G519:W519" si="408">SUM(G514:G518)</f>
        <v>2.75</v>
      </c>
      <c r="H519" s="412">
        <f t="shared" si="408"/>
        <v>1.65</v>
      </c>
      <c r="I519" s="412">
        <f t="shared" si="408"/>
        <v>34.466666666666669</v>
      </c>
      <c r="J519" s="347">
        <f t="shared" si="408"/>
        <v>1.8333333333333333E-2</v>
      </c>
      <c r="K519" s="347">
        <f t="shared" si="408"/>
        <v>1.8333333333333333E-2</v>
      </c>
      <c r="L519" s="347">
        <f t="shared" si="408"/>
        <v>59.125</v>
      </c>
      <c r="M519" s="347">
        <f t="shared" si="408"/>
        <v>0</v>
      </c>
      <c r="N519" s="347">
        <f t="shared" si="408"/>
        <v>10.504999999999999</v>
      </c>
      <c r="O519" s="347">
        <f t="shared" si="408"/>
        <v>74.433333333333337</v>
      </c>
      <c r="P519" s="347">
        <f t="shared" si="408"/>
        <v>121.55</v>
      </c>
      <c r="Q519" s="347">
        <f t="shared" si="408"/>
        <v>15.399999999999999</v>
      </c>
      <c r="R519" s="347">
        <f t="shared" si="408"/>
        <v>9.35</v>
      </c>
      <c r="S519" s="347">
        <f t="shared" si="408"/>
        <v>16.683333333333334</v>
      </c>
      <c r="T519" s="347">
        <f t="shared" si="408"/>
        <v>0.42166666666666669</v>
      </c>
      <c r="U519" s="347">
        <f t="shared" si="408"/>
        <v>8.6166666666666671</v>
      </c>
      <c r="V519" s="347">
        <f t="shared" si="408"/>
        <v>0.20166666666666666</v>
      </c>
      <c r="W519" s="347">
        <f t="shared" si="408"/>
        <v>13.2</v>
      </c>
      <c r="X519" s="392"/>
      <c r="Y519" s="392"/>
      <c r="AB519" s="87" t="s">
        <v>40</v>
      </c>
      <c r="AC519" s="59"/>
      <c r="AD519" s="60">
        <v>30</v>
      </c>
      <c r="AE519" s="61">
        <v>0.3</v>
      </c>
      <c r="AF519" s="61">
        <v>1.5</v>
      </c>
      <c r="AG519" s="61">
        <v>0.9</v>
      </c>
      <c r="AH519" s="61">
        <v>18.8</v>
      </c>
      <c r="AI519" s="88">
        <v>0.01</v>
      </c>
      <c r="AJ519" s="88">
        <v>0.01</v>
      </c>
      <c r="AK519" s="22">
        <v>32.200000000000003</v>
      </c>
      <c r="AL519" s="60">
        <v>0</v>
      </c>
      <c r="AM519" s="88">
        <v>5.73</v>
      </c>
      <c r="AN519" s="60">
        <v>40</v>
      </c>
      <c r="AO519" s="60">
        <v>66</v>
      </c>
      <c r="AP519" s="61">
        <v>8.4</v>
      </c>
      <c r="AQ519" s="60">
        <v>5</v>
      </c>
      <c r="AR519" s="61">
        <v>9.1999999999999993</v>
      </c>
      <c r="AS519" s="88">
        <v>0.23</v>
      </c>
      <c r="AT519" s="22">
        <v>4.7</v>
      </c>
      <c r="AU519" s="88">
        <v>0.11</v>
      </c>
      <c r="AV519" s="22">
        <v>7.2</v>
      </c>
    </row>
    <row r="520" spans="1:49" x14ac:dyDescent="0.3">
      <c r="A520" s="318" t="s">
        <v>142</v>
      </c>
      <c r="B520" s="199"/>
      <c r="C520" s="328">
        <v>200</v>
      </c>
      <c r="D520" s="406"/>
      <c r="E520" s="406"/>
      <c r="F520" s="406"/>
      <c r="G520" s="406"/>
      <c r="H520" s="406"/>
      <c r="I520" s="406"/>
      <c r="J520" s="199"/>
      <c r="K520" s="199"/>
      <c r="L520" s="199"/>
      <c r="M520" s="199"/>
      <c r="N520" s="199"/>
      <c r="O520" s="199"/>
      <c r="P520" s="199"/>
      <c r="Q520" s="199"/>
      <c r="R520" s="199"/>
      <c r="S520" s="199"/>
      <c r="T520" s="199"/>
      <c r="U520" s="199"/>
      <c r="V520" s="199"/>
      <c r="W520" s="199"/>
      <c r="X520" s="392" t="s">
        <v>143</v>
      </c>
      <c r="Y520" s="392">
        <v>24</v>
      </c>
      <c r="AA520" t="s">
        <v>142</v>
      </c>
      <c r="AW520" t="s">
        <v>143</v>
      </c>
    </row>
    <row r="521" spans="1:49" ht="15" customHeight="1" x14ac:dyDescent="0.3">
      <c r="A521" s="318"/>
      <c r="B521" s="334" t="s">
        <v>81</v>
      </c>
      <c r="C521" s="328"/>
      <c r="D521" s="406">
        <f>C$520*AC521/AD$526</f>
        <v>10</v>
      </c>
      <c r="E521" s="406">
        <f>C$520*AD521/AD$526</f>
        <v>10</v>
      </c>
      <c r="F521" s="409">
        <f>$C$520*AE$521/$AD$526</f>
        <v>0</v>
      </c>
      <c r="G521" s="409">
        <f t="shared" ref="G521:W521" si="409">$C$520*AF$521/$AD$526</f>
        <v>0</v>
      </c>
      <c r="H521" s="409">
        <f t="shared" si="409"/>
        <v>4.2666666666666666</v>
      </c>
      <c r="I521" s="409">
        <f t="shared" si="409"/>
        <v>17.066666666666666</v>
      </c>
      <c r="J521" s="336">
        <f t="shared" si="409"/>
        <v>0</v>
      </c>
      <c r="K521" s="336">
        <f t="shared" si="409"/>
        <v>0</v>
      </c>
      <c r="L521" s="336">
        <f t="shared" si="409"/>
        <v>0</v>
      </c>
      <c r="M521" s="336">
        <f t="shared" si="409"/>
        <v>0</v>
      </c>
      <c r="N521" s="336">
        <f t="shared" si="409"/>
        <v>0</v>
      </c>
      <c r="O521" s="336">
        <f t="shared" si="409"/>
        <v>0.26666666666666666</v>
      </c>
      <c r="P521" s="336">
        <f t="shared" si="409"/>
        <v>0.74666666666666681</v>
      </c>
      <c r="Q521" s="336">
        <f t="shared" si="409"/>
        <v>2.1333333333333333</v>
      </c>
      <c r="R521" s="336">
        <f t="shared" si="409"/>
        <v>0</v>
      </c>
      <c r="S521" s="336">
        <f t="shared" si="409"/>
        <v>4</v>
      </c>
      <c r="T521" s="336">
        <f t="shared" si="409"/>
        <v>0</v>
      </c>
      <c r="U521" s="336">
        <f t="shared" si="409"/>
        <v>0</v>
      </c>
      <c r="V521" s="336">
        <f t="shared" si="409"/>
        <v>0</v>
      </c>
      <c r="W521" s="336">
        <f t="shared" si="409"/>
        <v>0</v>
      </c>
      <c r="X521" s="392"/>
      <c r="Y521" s="392"/>
      <c r="AB521" s="86" t="s">
        <v>81</v>
      </c>
      <c r="AC521" s="299">
        <v>7.5</v>
      </c>
      <c r="AD521" s="299">
        <v>7.5</v>
      </c>
      <c r="AE521" s="57">
        <v>0</v>
      </c>
      <c r="AF521" s="57">
        <v>0</v>
      </c>
      <c r="AG521" s="56">
        <v>3.2</v>
      </c>
      <c r="AH521" s="56">
        <v>12.8</v>
      </c>
      <c r="AI521" s="62">
        <v>0</v>
      </c>
      <c r="AJ521" s="62">
        <v>0</v>
      </c>
      <c r="AK521" s="31">
        <v>0</v>
      </c>
      <c r="AL521" s="62">
        <v>0</v>
      </c>
      <c r="AM521" s="62">
        <v>0</v>
      </c>
      <c r="AN521" s="63">
        <v>0.2</v>
      </c>
      <c r="AO521" s="64">
        <v>0.56000000000000005</v>
      </c>
      <c r="AP521" s="63">
        <v>1.6</v>
      </c>
      <c r="AQ521" s="62">
        <v>0</v>
      </c>
      <c r="AR521" s="62">
        <v>3</v>
      </c>
      <c r="AS521" s="62">
        <v>0</v>
      </c>
      <c r="AT521" s="28">
        <v>0</v>
      </c>
      <c r="AU521" s="62">
        <v>0</v>
      </c>
      <c r="AV521" s="28">
        <v>0</v>
      </c>
    </row>
    <row r="522" spans="1:49" ht="15" customHeight="1" x14ac:dyDescent="0.3">
      <c r="A522" s="318"/>
      <c r="B522" s="334" t="s">
        <v>36</v>
      </c>
      <c r="C522" s="328"/>
      <c r="D522" s="406">
        <f t="shared" ref="D522:D525" si="410">C$520*AC522/AD$526</f>
        <v>10.666666666666666</v>
      </c>
      <c r="E522" s="406">
        <f t="shared" ref="E522:E525" si="411">C$520*AD522/AD$526</f>
        <v>10.666666666666666</v>
      </c>
      <c r="F522" s="409">
        <f>$C$520*AE$522/$AD$526</f>
        <v>0</v>
      </c>
      <c r="G522" s="409">
        <f t="shared" ref="G522:W522" si="412">$C$520*AF$522/$AD$526</f>
        <v>0</v>
      </c>
      <c r="H522" s="409">
        <f t="shared" si="412"/>
        <v>6.4</v>
      </c>
      <c r="I522" s="409">
        <f t="shared" si="412"/>
        <v>25.466666666666669</v>
      </c>
      <c r="J522" s="336">
        <f t="shared" si="412"/>
        <v>0</v>
      </c>
      <c r="K522" s="336">
        <f t="shared" si="412"/>
        <v>0</v>
      </c>
      <c r="L522" s="336">
        <f t="shared" si="412"/>
        <v>0</v>
      </c>
      <c r="M522" s="336">
        <f t="shared" si="412"/>
        <v>0</v>
      </c>
      <c r="N522" s="336">
        <f t="shared" si="412"/>
        <v>0</v>
      </c>
      <c r="O522" s="336">
        <f t="shared" si="412"/>
        <v>0</v>
      </c>
      <c r="P522" s="336">
        <f t="shared" si="412"/>
        <v>0.17333333333333334</v>
      </c>
      <c r="Q522" s="336">
        <f t="shared" si="412"/>
        <v>0.13333333333333333</v>
      </c>
      <c r="R522" s="336">
        <f t="shared" si="412"/>
        <v>0</v>
      </c>
      <c r="S522" s="336">
        <f t="shared" si="412"/>
        <v>0</v>
      </c>
      <c r="T522" s="336">
        <f t="shared" si="412"/>
        <v>1.3333333333333334E-2</v>
      </c>
      <c r="U522" s="336">
        <f t="shared" si="412"/>
        <v>0</v>
      </c>
      <c r="V522" s="336">
        <f t="shared" si="412"/>
        <v>0</v>
      </c>
      <c r="W522" s="336">
        <f t="shared" si="412"/>
        <v>0</v>
      </c>
      <c r="X522" s="392"/>
      <c r="Y522" s="392"/>
      <c r="AB522" s="86" t="s">
        <v>36</v>
      </c>
      <c r="AC522" s="299">
        <v>8</v>
      </c>
      <c r="AD522" s="299">
        <v>8</v>
      </c>
      <c r="AE522" s="57">
        <v>0</v>
      </c>
      <c r="AF522" s="57">
        <v>0</v>
      </c>
      <c r="AG522" s="56">
        <v>4.8</v>
      </c>
      <c r="AH522" s="56">
        <v>19.100000000000001</v>
      </c>
      <c r="AI522" s="62">
        <v>0</v>
      </c>
      <c r="AJ522" s="62">
        <v>0</v>
      </c>
      <c r="AK522" s="31">
        <v>0</v>
      </c>
      <c r="AL522" s="62">
        <v>0</v>
      </c>
      <c r="AM522" s="62">
        <v>0</v>
      </c>
      <c r="AN522" s="62">
        <v>0</v>
      </c>
      <c r="AO522" s="64">
        <v>0.13</v>
      </c>
      <c r="AP522" s="63">
        <v>0.1</v>
      </c>
      <c r="AQ522" s="62">
        <v>0</v>
      </c>
      <c r="AR522" s="62">
        <v>0</v>
      </c>
      <c r="AS522" s="64">
        <v>0.01</v>
      </c>
      <c r="AT522" s="28">
        <v>0</v>
      </c>
      <c r="AU522" s="62">
        <v>0</v>
      </c>
      <c r="AV522" s="28">
        <v>0</v>
      </c>
    </row>
    <row r="523" spans="1:49" x14ac:dyDescent="0.3">
      <c r="A523" s="318"/>
      <c r="B523" s="334" t="s">
        <v>84</v>
      </c>
      <c r="C523" s="328"/>
      <c r="D523" s="406">
        <f t="shared" si="410"/>
        <v>73.466666666666669</v>
      </c>
      <c r="E523" s="406">
        <f t="shared" si="411"/>
        <v>50</v>
      </c>
      <c r="F523" s="409">
        <f>$C$520*AE$523/$AD$526</f>
        <v>0.4</v>
      </c>
      <c r="G523" s="409">
        <f t="shared" ref="G523:W523" si="413">$C$520*AF$523/$AD$526</f>
        <v>0.13333333333333333</v>
      </c>
      <c r="H523" s="409">
        <f t="shared" si="413"/>
        <v>3.7333333333333334</v>
      </c>
      <c r="I523" s="409">
        <f t="shared" si="413"/>
        <v>17.2</v>
      </c>
      <c r="J523" s="336">
        <f t="shared" si="413"/>
        <v>1.3333333333333334E-2</v>
      </c>
      <c r="K523" s="336">
        <f t="shared" si="413"/>
        <v>1.3333333333333334E-2</v>
      </c>
      <c r="L523" s="336">
        <f t="shared" si="413"/>
        <v>2.4</v>
      </c>
      <c r="M523" s="336">
        <f t="shared" si="413"/>
        <v>0</v>
      </c>
      <c r="N523" s="336">
        <f t="shared" si="413"/>
        <v>12</v>
      </c>
      <c r="O523" s="336">
        <f t="shared" si="413"/>
        <v>4.9333333333333336</v>
      </c>
      <c r="P523" s="336">
        <f t="shared" si="413"/>
        <v>81.733333333333334</v>
      </c>
      <c r="Q523" s="336">
        <f t="shared" si="413"/>
        <v>14.666666666666666</v>
      </c>
      <c r="R523" s="336">
        <f t="shared" si="413"/>
        <v>5.6</v>
      </c>
      <c r="S523" s="336">
        <f t="shared" si="413"/>
        <v>10</v>
      </c>
      <c r="T523" s="336">
        <f t="shared" si="413"/>
        <v>0.13333333333333333</v>
      </c>
      <c r="U523" s="336">
        <f t="shared" si="413"/>
        <v>1.0666666666666667</v>
      </c>
      <c r="V523" s="336">
        <f t="shared" si="413"/>
        <v>0.22666666666666666</v>
      </c>
      <c r="W523" s="336">
        <f t="shared" si="413"/>
        <v>8.5333333333333332</v>
      </c>
      <c r="X523" s="392"/>
      <c r="Y523" s="392"/>
      <c r="AB523" s="86" t="s">
        <v>84</v>
      </c>
      <c r="AC523" s="56">
        <v>55.1</v>
      </c>
      <c r="AD523" s="56">
        <v>37.5</v>
      </c>
      <c r="AE523" s="56">
        <v>0.3</v>
      </c>
      <c r="AF523" s="56">
        <v>0.1</v>
      </c>
      <c r="AG523" s="56">
        <v>2.8</v>
      </c>
      <c r="AH523" s="56">
        <v>12.9</v>
      </c>
      <c r="AI523" s="64">
        <v>0.01</v>
      </c>
      <c r="AJ523" s="64">
        <v>0.01</v>
      </c>
      <c r="AK523" s="29">
        <v>1.8</v>
      </c>
      <c r="AL523" s="62">
        <v>0</v>
      </c>
      <c r="AM523" s="62">
        <v>9</v>
      </c>
      <c r="AN523" s="63">
        <v>3.7</v>
      </c>
      <c r="AO523" s="63">
        <v>61.3</v>
      </c>
      <c r="AP523" s="62">
        <v>11</v>
      </c>
      <c r="AQ523" s="63">
        <v>4.2</v>
      </c>
      <c r="AR523" s="63">
        <v>7.5</v>
      </c>
      <c r="AS523" s="63">
        <v>0.1</v>
      </c>
      <c r="AT523" s="30">
        <v>0.8</v>
      </c>
      <c r="AU523" s="64">
        <v>0.17</v>
      </c>
      <c r="AV523" s="30">
        <v>6.4</v>
      </c>
    </row>
    <row r="524" spans="1:49" x14ac:dyDescent="0.3">
      <c r="A524" s="318"/>
      <c r="B524" s="334" t="s">
        <v>39</v>
      </c>
      <c r="C524" s="328"/>
      <c r="D524" s="406">
        <f t="shared" si="410"/>
        <v>160</v>
      </c>
      <c r="E524" s="406">
        <f t="shared" si="411"/>
        <v>160</v>
      </c>
      <c r="F524" s="409">
        <f>$C$520*AE$524/$AD$526</f>
        <v>0</v>
      </c>
      <c r="G524" s="409">
        <f t="shared" ref="G524:W524" si="414">$C$520*AF$524/$AD$526</f>
        <v>0</v>
      </c>
      <c r="H524" s="409">
        <f t="shared" si="414"/>
        <v>0</v>
      </c>
      <c r="I524" s="409">
        <f t="shared" si="414"/>
        <v>0</v>
      </c>
      <c r="J524" s="336">
        <f t="shared" si="414"/>
        <v>0</v>
      </c>
      <c r="K524" s="336">
        <f t="shared" si="414"/>
        <v>0</v>
      </c>
      <c r="L524" s="336">
        <f t="shared" si="414"/>
        <v>0</v>
      </c>
      <c r="M524" s="336">
        <f t="shared" si="414"/>
        <v>0</v>
      </c>
      <c r="N524" s="336">
        <f t="shared" si="414"/>
        <v>0</v>
      </c>
      <c r="O524" s="336">
        <f t="shared" si="414"/>
        <v>0</v>
      </c>
      <c r="P524" s="336">
        <f t="shared" si="414"/>
        <v>0</v>
      </c>
      <c r="Q524" s="336">
        <f t="shared" si="414"/>
        <v>0</v>
      </c>
      <c r="R524" s="336">
        <f t="shared" si="414"/>
        <v>0</v>
      </c>
      <c r="S524" s="336">
        <f t="shared" si="414"/>
        <v>0</v>
      </c>
      <c r="T524" s="336">
        <f t="shared" si="414"/>
        <v>0</v>
      </c>
      <c r="U524" s="336">
        <f t="shared" si="414"/>
        <v>0</v>
      </c>
      <c r="V524" s="336">
        <f t="shared" si="414"/>
        <v>0</v>
      </c>
      <c r="W524" s="336">
        <f t="shared" si="414"/>
        <v>0</v>
      </c>
      <c r="X524" s="392"/>
      <c r="Y524" s="392"/>
      <c r="AB524" s="86" t="s">
        <v>39</v>
      </c>
      <c r="AC524" s="57">
        <v>120</v>
      </c>
      <c r="AD524" s="57">
        <v>120</v>
      </c>
      <c r="AE524" s="57">
        <v>0</v>
      </c>
      <c r="AF524" s="57">
        <v>0</v>
      </c>
      <c r="AG524" s="57">
        <v>0</v>
      </c>
      <c r="AH524" s="57">
        <v>0</v>
      </c>
      <c r="AI524" s="62">
        <v>0</v>
      </c>
      <c r="AJ524" s="62">
        <v>0</v>
      </c>
      <c r="AK524" s="31">
        <v>0</v>
      </c>
      <c r="AL524" s="62">
        <v>0</v>
      </c>
      <c r="AM524" s="62">
        <v>0</v>
      </c>
      <c r="AN524" s="62">
        <v>0</v>
      </c>
      <c r="AO524" s="62">
        <v>0</v>
      </c>
      <c r="AP524" s="62">
        <v>0</v>
      </c>
      <c r="AQ524" s="62">
        <v>0</v>
      </c>
      <c r="AR524" s="62">
        <v>0</v>
      </c>
      <c r="AS524" s="62">
        <v>0</v>
      </c>
      <c r="AT524" s="28">
        <v>0</v>
      </c>
      <c r="AU524" s="62">
        <v>0</v>
      </c>
      <c r="AV524" s="28">
        <v>0</v>
      </c>
    </row>
    <row r="525" spans="1:49" ht="15" customHeight="1" x14ac:dyDescent="0.3">
      <c r="A525" s="318"/>
      <c r="B525" s="334" t="s">
        <v>49</v>
      </c>
      <c r="C525" s="328"/>
      <c r="D525" s="406">
        <f t="shared" si="410"/>
        <v>0</v>
      </c>
      <c r="E525" s="406">
        <f t="shared" si="411"/>
        <v>0</v>
      </c>
      <c r="F525" s="409">
        <f>$C$520*AE$525/$AD$526</f>
        <v>0</v>
      </c>
      <c r="G525" s="409">
        <f t="shared" ref="G525:W525" si="415">$C$520*AF$525/$AD$526</f>
        <v>0</v>
      </c>
      <c r="H525" s="409">
        <f t="shared" si="415"/>
        <v>0</v>
      </c>
      <c r="I525" s="409">
        <f t="shared" si="415"/>
        <v>0</v>
      </c>
      <c r="J525" s="336">
        <f t="shared" si="415"/>
        <v>0</v>
      </c>
      <c r="K525" s="336">
        <f t="shared" si="415"/>
        <v>0</v>
      </c>
      <c r="L525" s="336">
        <f t="shared" si="415"/>
        <v>0</v>
      </c>
      <c r="M525" s="336">
        <f t="shared" si="415"/>
        <v>0</v>
      </c>
      <c r="N525" s="336">
        <f t="shared" si="415"/>
        <v>1.3333333333333334E-2</v>
      </c>
      <c r="O525" s="336">
        <f t="shared" si="415"/>
        <v>0</v>
      </c>
      <c r="P525" s="336">
        <f t="shared" si="415"/>
        <v>2.6666666666666668E-2</v>
      </c>
      <c r="Q525" s="336">
        <f t="shared" si="415"/>
        <v>0</v>
      </c>
      <c r="R525" s="336">
        <f t="shared" si="415"/>
        <v>0</v>
      </c>
      <c r="S525" s="336">
        <f t="shared" si="415"/>
        <v>0</v>
      </c>
      <c r="T525" s="336">
        <f t="shared" si="415"/>
        <v>0</v>
      </c>
      <c r="U525" s="336">
        <f t="shared" si="415"/>
        <v>0</v>
      </c>
      <c r="V525" s="336">
        <f t="shared" si="415"/>
        <v>0</v>
      </c>
      <c r="W525" s="336">
        <f t="shared" si="415"/>
        <v>0</v>
      </c>
      <c r="X525" s="392"/>
      <c r="Y525" s="392"/>
      <c r="AB525" s="86" t="s">
        <v>49</v>
      </c>
      <c r="AC525" s="57">
        <v>0</v>
      </c>
      <c r="AD525" s="57">
        <v>0</v>
      </c>
      <c r="AE525" s="57">
        <v>0</v>
      </c>
      <c r="AF525" s="57">
        <v>0</v>
      </c>
      <c r="AG525" s="57">
        <v>0</v>
      </c>
      <c r="AH525" s="57">
        <v>0</v>
      </c>
      <c r="AI525" s="62">
        <v>0</v>
      </c>
      <c r="AJ525" s="62">
        <v>0</v>
      </c>
      <c r="AK525" s="31">
        <v>0</v>
      </c>
      <c r="AL525" s="62">
        <v>0</v>
      </c>
      <c r="AM525" s="64">
        <v>0.01</v>
      </c>
      <c r="AN525" s="62">
        <v>0</v>
      </c>
      <c r="AO525" s="64">
        <v>0.02</v>
      </c>
      <c r="AP525" s="62">
        <v>0</v>
      </c>
      <c r="AQ525" s="62">
        <v>0</v>
      </c>
      <c r="AR525" s="62">
        <v>0</v>
      </c>
      <c r="AS525" s="62">
        <v>0</v>
      </c>
      <c r="AT525" s="28">
        <v>0</v>
      </c>
      <c r="AU525" s="62">
        <v>0</v>
      </c>
      <c r="AV525" s="28">
        <v>0</v>
      </c>
    </row>
    <row r="526" spans="1:49" x14ac:dyDescent="0.3">
      <c r="A526" s="318"/>
      <c r="B526" s="69" t="s">
        <v>40</v>
      </c>
      <c r="C526" s="328"/>
      <c r="D526" s="406"/>
      <c r="E526" s="406"/>
      <c r="F526" s="412">
        <f>SUM(F521:F525)</f>
        <v>0.4</v>
      </c>
      <c r="G526" s="412">
        <f t="shared" ref="G526:W526" si="416">SUM(G521:G525)</f>
        <v>0.13333333333333333</v>
      </c>
      <c r="H526" s="412">
        <f t="shared" si="416"/>
        <v>14.400000000000002</v>
      </c>
      <c r="I526" s="412">
        <f t="shared" si="416"/>
        <v>59.733333333333334</v>
      </c>
      <c r="J526" s="347">
        <f t="shared" si="416"/>
        <v>1.3333333333333334E-2</v>
      </c>
      <c r="K526" s="347">
        <f t="shared" si="416"/>
        <v>1.3333333333333334E-2</v>
      </c>
      <c r="L526" s="347">
        <f t="shared" si="416"/>
        <v>2.4</v>
      </c>
      <c r="M526" s="347">
        <f t="shared" si="416"/>
        <v>0</v>
      </c>
      <c r="N526" s="347">
        <f t="shared" si="416"/>
        <v>12.013333333333334</v>
      </c>
      <c r="O526" s="347">
        <f t="shared" si="416"/>
        <v>5.2</v>
      </c>
      <c r="P526" s="347">
        <f t="shared" si="416"/>
        <v>82.68</v>
      </c>
      <c r="Q526" s="347">
        <f t="shared" si="416"/>
        <v>16.933333333333334</v>
      </c>
      <c r="R526" s="347">
        <f t="shared" si="416"/>
        <v>5.6</v>
      </c>
      <c r="S526" s="347">
        <f t="shared" si="416"/>
        <v>14</v>
      </c>
      <c r="T526" s="347">
        <f t="shared" si="416"/>
        <v>0.14666666666666667</v>
      </c>
      <c r="U526" s="347">
        <f t="shared" si="416"/>
        <v>1.0666666666666667</v>
      </c>
      <c r="V526" s="347">
        <f t="shared" si="416"/>
        <v>0.22666666666666666</v>
      </c>
      <c r="W526" s="347">
        <f t="shared" si="416"/>
        <v>8.5333333333333332</v>
      </c>
      <c r="X526" s="392"/>
      <c r="Y526" s="392"/>
      <c r="AB526" s="87" t="s">
        <v>40</v>
      </c>
      <c r="AC526" s="59"/>
      <c r="AD526" s="60">
        <v>150</v>
      </c>
      <c r="AE526" s="61">
        <v>0.3</v>
      </c>
      <c r="AF526" s="61">
        <v>0.1</v>
      </c>
      <c r="AG526" s="61">
        <v>10.8</v>
      </c>
      <c r="AH526" s="61">
        <v>44.8</v>
      </c>
      <c r="AI526" s="65">
        <v>0.01</v>
      </c>
      <c r="AJ526" s="65">
        <v>0.01</v>
      </c>
      <c r="AK526" s="49">
        <v>1.8</v>
      </c>
      <c r="AL526" s="66">
        <v>0</v>
      </c>
      <c r="AM526" s="65">
        <v>9.01</v>
      </c>
      <c r="AN526" s="66">
        <v>4</v>
      </c>
      <c r="AO526" s="66">
        <v>62</v>
      </c>
      <c r="AP526" s="66">
        <v>13</v>
      </c>
      <c r="AQ526" s="83">
        <v>4.2</v>
      </c>
      <c r="AR526" s="66">
        <v>11</v>
      </c>
      <c r="AS526" s="65">
        <v>0.11</v>
      </c>
      <c r="AT526" s="47">
        <v>0.8</v>
      </c>
      <c r="AU526" s="65">
        <v>0.17</v>
      </c>
      <c r="AV526" s="47">
        <v>6.4</v>
      </c>
    </row>
    <row r="527" spans="1:49" ht="24" customHeight="1" x14ac:dyDescent="0.3">
      <c r="A527" s="320" t="s">
        <v>109</v>
      </c>
      <c r="B527" s="334"/>
      <c r="C527" s="328">
        <v>40</v>
      </c>
      <c r="D527" s="406"/>
      <c r="E527" s="406"/>
      <c r="F527" s="406"/>
      <c r="G527" s="406"/>
      <c r="H527" s="406"/>
      <c r="I527" s="406"/>
      <c r="J527" s="199"/>
      <c r="K527" s="199"/>
      <c r="L527" s="199"/>
      <c r="M527" s="199"/>
      <c r="N527" s="199"/>
      <c r="O527" s="199"/>
      <c r="P527" s="199"/>
      <c r="Q527" s="199"/>
      <c r="R527" s="199"/>
      <c r="S527" s="199"/>
      <c r="T527" s="199"/>
      <c r="U527" s="199"/>
      <c r="V527" s="199"/>
      <c r="W527" s="199"/>
      <c r="X527" s="392" t="s">
        <v>96</v>
      </c>
      <c r="Y527" s="392">
        <v>12</v>
      </c>
      <c r="AA527" s="89" t="s">
        <v>109</v>
      </c>
      <c r="AB527" s="89"/>
      <c r="AW527" t="s">
        <v>96</v>
      </c>
    </row>
    <row r="528" spans="1:49" ht="26.25" customHeight="1" x14ac:dyDescent="0.3">
      <c r="A528" s="318"/>
      <c r="B528" s="334" t="s">
        <v>109</v>
      </c>
      <c r="C528" s="328"/>
      <c r="D528" s="406">
        <f>C527*AC528/AD529</f>
        <v>40</v>
      </c>
      <c r="E528" s="406">
        <f>C527*AD528/AD529</f>
        <v>40</v>
      </c>
      <c r="F528" s="406">
        <f>C527*AE528/AD529</f>
        <v>2.6666666666666665</v>
      </c>
      <c r="G528" s="406">
        <f>C527*AF528/AD529</f>
        <v>0.53333333333333333</v>
      </c>
      <c r="H528" s="406">
        <f>C527*AG528/AD529</f>
        <v>15.866666666666667</v>
      </c>
      <c r="I528" s="406">
        <f>C527*AH528/AD529</f>
        <v>78.266666666666666</v>
      </c>
      <c r="J528" s="199">
        <f>C527*AI528/AD529</f>
        <v>0</v>
      </c>
      <c r="K528" s="199">
        <f>C527*AJ528/AD529</f>
        <v>0</v>
      </c>
      <c r="L528" s="199">
        <f>C527*AK528/AD529</f>
        <v>0</v>
      </c>
      <c r="M528" s="199">
        <f>C527*AL528/AD529</f>
        <v>0</v>
      </c>
      <c r="N528" s="199">
        <f>C527*AM528/AD529</f>
        <v>0</v>
      </c>
      <c r="O528" s="199">
        <f>C527*AN528/AD529</f>
        <v>0</v>
      </c>
      <c r="P528" s="199">
        <f>C527*AO528/AD529</f>
        <v>0</v>
      </c>
      <c r="Q528" s="199">
        <f>C527*AP528/AD529</f>
        <v>0</v>
      </c>
      <c r="R528" s="199">
        <f>C527*AQ528/AD529</f>
        <v>0</v>
      </c>
      <c r="S528" s="199">
        <f>C527*AR528/AD529</f>
        <v>0</v>
      </c>
      <c r="T528" s="199">
        <f>C527*AS528/AD529</f>
        <v>0</v>
      </c>
      <c r="U528" s="199">
        <f>C527*AT528/AD529</f>
        <v>0</v>
      </c>
      <c r="V528" s="199">
        <f>C527*AU528/AD529</f>
        <v>0</v>
      </c>
      <c r="W528" s="199">
        <f>C527*AV528/AD529</f>
        <v>0</v>
      </c>
      <c r="X528" s="392"/>
      <c r="Y528" s="392"/>
      <c r="AB528" s="70" t="s">
        <v>109</v>
      </c>
      <c r="AC528" s="101">
        <v>30</v>
      </c>
      <c r="AD528" s="101">
        <v>30</v>
      </c>
      <c r="AE528" s="102">
        <v>2</v>
      </c>
      <c r="AF528" s="103">
        <v>0.4</v>
      </c>
      <c r="AG528" s="103">
        <v>11.9</v>
      </c>
      <c r="AH528" s="103">
        <v>58.7</v>
      </c>
      <c r="AI528" s="17"/>
      <c r="AJ528" s="17"/>
      <c r="AK528" s="17"/>
      <c r="AL528" s="17"/>
      <c r="AM528" s="17"/>
      <c r="AN528" s="17"/>
      <c r="AO528" s="17"/>
      <c r="AP528" s="17"/>
      <c r="AQ528" s="17"/>
      <c r="AR528" s="17"/>
      <c r="AS528" s="17"/>
      <c r="AT528" s="17"/>
      <c r="AU528" s="17"/>
      <c r="AV528" s="17"/>
    </row>
    <row r="529" spans="1:49" ht="18" x14ac:dyDescent="0.35">
      <c r="A529" s="319"/>
      <c r="B529" s="215" t="s">
        <v>210</v>
      </c>
      <c r="C529" s="338"/>
      <c r="D529" s="415"/>
      <c r="E529" s="415"/>
      <c r="F529" s="412">
        <f>SUM(F528)</f>
        <v>2.6666666666666665</v>
      </c>
      <c r="G529" s="412">
        <f t="shared" ref="G529:W529" si="417">SUM(G528)</f>
        <v>0.53333333333333333</v>
      </c>
      <c r="H529" s="412">
        <f t="shared" si="417"/>
        <v>15.866666666666667</v>
      </c>
      <c r="I529" s="412">
        <f t="shared" si="417"/>
        <v>78.266666666666666</v>
      </c>
      <c r="J529" s="340">
        <f t="shared" si="417"/>
        <v>0</v>
      </c>
      <c r="K529" s="340">
        <f t="shared" si="417"/>
        <v>0</v>
      </c>
      <c r="L529" s="340">
        <f t="shared" si="417"/>
        <v>0</v>
      </c>
      <c r="M529" s="340">
        <f t="shared" si="417"/>
        <v>0</v>
      </c>
      <c r="N529" s="340">
        <f t="shared" si="417"/>
        <v>0</v>
      </c>
      <c r="O529" s="340">
        <f t="shared" si="417"/>
        <v>0</v>
      </c>
      <c r="P529" s="340">
        <f t="shared" si="417"/>
        <v>0</v>
      </c>
      <c r="Q529" s="340">
        <f t="shared" si="417"/>
        <v>0</v>
      </c>
      <c r="R529" s="340">
        <f t="shared" si="417"/>
        <v>0</v>
      </c>
      <c r="S529" s="340">
        <f t="shared" si="417"/>
        <v>0</v>
      </c>
      <c r="T529" s="340">
        <f t="shared" si="417"/>
        <v>0</v>
      </c>
      <c r="U529" s="340">
        <f t="shared" si="417"/>
        <v>0</v>
      </c>
      <c r="V529" s="340">
        <f t="shared" si="417"/>
        <v>0</v>
      </c>
      <c r="W529" s="340">
        <f t="shared" si="417"/>
        <v>0</v>
      </c>
      <c r="X529" s="394"/>
      <c r="Y529" s="394"/>
      <c r="AB529" s="87" t="s">
        <v>40</v>
      </c>
      <c r="AC529" s="100">
        <v>30</v>
      </c>
      <c r="AD529" s="100">
        <v>30</v>
      </c>
      <c r="AE529" s="104">
        <f>AE528</f>
        <v>2</v>
      </c>
      <c r="AF529" s="104">
        <f t="shared" ref="AF529:AV529" si="418">AF528</f>
        <v>0.4</v>
      </c>
      <c r="AG529" s="104">
        <f t="shared" si="418"/>
        <v>11.9</v>
      </c>
      <c r="AH529" s="104">
        <f t="shared" si="418"/>
        <v>58.7</v>
      </c>
      <c r="AI529" s="104">
        <f t="shared" si="418"/>
        <v>0</v>
      </c>
      <c r="AJ529" s="104">
        <f t="shared" si="418"/>
        <v>0</v>
      </c>
      <c r="AK529" s="104">
        <f t="shared" si="418"/>
        <v>0</v>
      </c>
      <c r="AL529" s="104">
        <f t="shared" si="418"/>
        <v>0</v>
      </c>
      <c r="AM529" s="104">
        <f t="shared" si="418"/>
        <v>0</v>
      </c>
      <c r="AN529" s="104">
        <f t="shared" si="418"/>
        <v>0</v>
      </c>
      <c r="AO529" s="104">
        <f t="shared" si="418"/>
        <v>0</v>
      </c>
      <c r="AP529" s="104">
        <f t="shared" si="418"/>
        <v>0</v>
      </c>
      <c r="AQ529" s="104">
        <f t="shared" si="418"/>
        <v>0</v>
      </c>
      <c r="AR529" s="104">
        <f t="shared" si="418"/>
        <v>0</v>
      </c>
      <c r="AS529" s="104">
        <f t="shared" si="418"/>
        <v>0</v>
      </c>
      <c r="AT529" s="104">
        <f t="shared" si="418"/>
        <v>0</v>
      </c>
      <c r="AU529" s="104">
        <f t="shared" si="418"/>
        <v>0</v>
      </c>
      <c r="AV529" s="104">
        <f t="shared" si="418"/>
        <v>0</v>
      </c>
    </row>
    <row r="530" spans="1:49" ht="18" x14ac:dyDescent="0.35">
      <c r="A530" s="319" t="s">
        <v>133</v>
      </c>
      <c r="B530" s="207"/>
      <c r="C530" s="338">
        <f>SUM(C493:C529)</f>
        <v>745</v>
      </c>
      <c r="D530" s="410">
        <f>SUM(D493:D529)</f>
        <v>967.42500000000007</v>
      </c>
      <c r="E530" s="410">
        <f>SUM(E493:E529)</f>
        <v>855.87999999999988</v>
      </c>
      <c r="F530" s="412">
        <f>SUM(F503+F512+F519+F526+F529)</f>
        <v>29.796666666666663</v>
      </c>
      <c r="G530" s="412">
        <f t="shared" ref="G530:W530" si="419">SUM(G503+G512+G519+G526+G529)</f>
        <v>28.45</v>
      </c>
      <c r="H530" s="412">
        <f t="shared" si="419"/>
        <v>62.766666666666673</v>
      </c>
      <c r="I530" s="412">
        <f t="shared" si="419"/>
        <v>628.11833333333334</v>
      </c>
      <c r="J530" s="340">
        <f t="shared" si="419"/>
        <v>0.22633333333333336</v>
      </c>
      <c r="K530" s="340">
        <f t="shared" si="419"/>
        <v>0.26399999999999996</v>
      </c>
      <c r="L530" s="340">
        <f t="shared" si="419"/>
        <v>228.01583333333335</v>
      </c>
      <c r="M530" s="340">
        <f t="shared" si="419"/>
        <v>0.10416666666666667</v>
      </c>
      <c r="N530" s="340">
        <f t="shared" si="419"/>
        <v>37.686999999999998</v>
      </c>
      <c r="O530" s="340">
        <f t="shared" si="419"/>
        <v>535.47066666666672</v>
      </c>
      <c r="P530" s="340">
        <f t="shared" si="419"/>
        <v>1377.8169999999998</v>
      </c>
      <c r="Q530" s="340">
        <f t="shared" si="419"/>
        <v>76.95</v>
      </c>
      <c r="R530" s="340">
        <f t="shared" si="419"/>
        <v>84.375</v>
      </c>
      <c r="S530" s="340">
        <f t="shared" si="419"/>
        <v>350.59499999999997</v>
      </c>
      <c r="T530" s="340">
        <f t="shared" si="419"/>
        <v>5.2828333333333326</v>
      </c>
      <c r="U530" s="340">
        <f t="shared" si="419"/>
        <v>79.676666666666677</v>
      </c>
      <c r="V530" s="340">
        <f t="shared" si="419"/>
        <v>2.0923333333333334</v>
      </c>
      <c r="W530" s="340">
        <f t="shared" si="419"/>
        <v>167.72833333333332</v>
      </c>
      <c r="X530" s="394"/>
      <c r="Y530" s="394"/>
    </row>
    <row r="531" spans="1:49" ht="18" x14ac:dyDescent="0.35">
      <c r="A531" s="319" t="s">
        <v>144</v>
      </c>
      <c r="B531" s="207"/>
      <c r="C531" s="338"/>
      <c r="D531" s="415"/>
      <c r="E531" s="415"/>
      <c r="F531" s="415"/>
      <c r="G531" s="415"/>
      <c r="H531" s="415"/>
      <c r="I531" s="415"/>
      <c r="J531" s="207"/>
      <c r="K531" s="207"/>
      <c r="L531" s="207"/>
      <c r="M531" s="207"/>
      <c r="N531" s="207"/>
      <c r="O531" s="207"/>
      <c r="P531" s="207"/>
      <c r="Q531" s="207"/>
      <c r="R531" s="207"/>
      <c r="S531" s="207"/>
      <c r="T531" s="207"/>
      <c r="U531" s="207"/>
      <c r="V531" s="207"/>
      <c r="W531" s="207"/>
      <c r="X531" s="394"/>
      <c r="Y531" s="394"/>
    </row>
    <row r="532" spans="1:49" x14ac:dyDescent="0.3">
      <c r="A532" s="356" t="s">
        <v>211</v>
      </c>
      <c r="B532" s="199"/>
      <c r="C532" s="328">
        <v>120</v>
      </c>
      <c r="D532" s="406"/>
      <c r="E532" s="406"/>
      <c r="F532" s="406"/>
      <c r="G532" s="406"/>
      <c r="H532" s="406"/>
      <c r="I532" s="406"/>
      <c r="J532" s="199"/>
      <c r="K532" s="199"/>
      <c r="L532" s="199"/>
      <c r="M532" s="199"/>
      <c r="N532" s="199"/>
      <c r="O532" s="199"/>
      <c r="P532" s="199"/>
      <c r="Q532" s="199"/>
      <c r="R532" s="199"/>
      <c r="S532" s="199"/>
      <c r="T532" s="199"/>
      <c r="U532" s="199"/>
      <c r="V532" s="199"/>
      <c r="W532" s="199"/>
      <c r="X532" s="392" t="s">
        <v>212</v>
      </c>
      <c r="Y532" s="392">
        <v>50</v>
      </c>
      <c r="AA532" t="s">
        <v>211</v>
      </c>
      <c r="AW532" t="s">
        <v>212</v>
      </c>
    </row>
    <row r="533" spans="1:49" ht="15" customHeight="1" x14ac:dyDescent="0.3">
      <c r="A533" s="356"/>
      <c r="B533" s="334" t="s">
        <v>55</v>
      </c>
      <c r="C533" s="328"/>
      <c r="D533" s="406">
        <f>C$532*AC533/AD$540</f>
        <v>36</v>
      </c>
      <c r="E533" s="406">
        <f>C$532*AD533/AD$540</f>
        <v>26.4</v>
      </c>
      <c r="F533" s="409">
        <f>$C$532*AE$533/$AD$540</f>
        <v>0.4</v>
      </c>
      <c r="G533" s="409">
        <f t="shared" ref="G533:W533" si="420">$C$532*AF$533/$AD$540</f>
        <v>0</v>
      </c>
      <c r="H533" s="409">
        <f t="shared" si="420"/>
        <v>4</v>
      </c>
      <c r="I533" s="409">
        <f t="shared" si="420"/>
        <v>18.399999999999999</v>
      </c>
      <c r="J533" s="336">
        <f t="shared" si="420"/>
        <v>0.04</v>
      </c>
      <c r="K533" s="336">
        <f t="shared" si="420"/>
        <v>0</v>
      </c>
      <c r="L533" s="336">
        <f t="shared" si="420"/>
        <v>0.47999999999999993</v>
      </c>
      <c r="M533" s="336">
        <f t="shared" si="420"/>
        <v>0</v>
      </c>
      <c r="N533" s="336">
        <f t="shared" si="420"/>
        <v>2.12</v>
      </c>
      <c r="O533" s="336">
        <f t="shared" si="420"/>
        <v>1.2</v>
      </c>
      <c r="P533" s="336">
        <f t="shared" si="420"/>
        <v>124</v>
      </c>
      <c r="Q533" s="336">
        <f t="shared" si="420"/>
        <v>2.4</v>
      </c>
      <c r="R533" s="336">
        <f t="shared" si="420"/>
        <v>5.2</v>
      </c>
      <c r="S533" s="336">
        <f t="shared" si="420"/>
        <v>13.2</v>
      </c>
      <c r="T533" s="336">
        <f t="shared" si="420"/>
        <v>0.2</v>
      </c>
      <c r="U533" s="336">
        <f t="shared" si="420"/>
        <v>1.2</v>
      </c>
      <c r="V533" s="336">
        <f t="shared" si="420"/>
        <v>0.08</v>
      </c>
      <c r="W533" s="336">
        <f t="shared" si="420"/>
        <v>8</v>
      </c>
      <c r="X533" s="392"/>
      <c r="Y533" s="392"/>
      <c r="AB533" s="86" t="s">
        <v>55</v>
      </c>
      <c r="AC533" s="57">
        <v>9</v>
      </c>
      <c r="AD533" s="56">
        <v>6.6</v>
      </c>
      <c r="AE533" s="56">
        <v>0.1</v>
      </c>
      <c r="AF533" s="57">
        <v>0</v>
      </c>
      <c r="AG533" s="57">
        <v>1</v>
      </c>
      <c r="AH533" s="56">
        <v>4.5999999999999996</v>
      </c>
      <c r="AI533" s="71">
        <v>0.01</v>
      </c>
      <c r="AJ533" s="57">
        <v>0</v>
      </c>
      <c r="AK533" s="21">
        <v>0.12</v>
      </c>
      <c r="AL533" s="57">
        <v>0</v>
      </c>
      <c r="AM533" s="71">
        <v>0.53</v>
      </c>
      <c r="AN533" s="56">
        <v>0.3</v>
      </c>
      <c r="AO533" s="57">
        <v>31</v>
      </c>
      <c r="AP533" s="56">
        <v>0.6</v>
      </c>
      <c r="AQ533" s="56">
        <v>1.3</v>
      </c>
      <c r="AR533" s="56">
        <v>3.3</v>
      </c>
      <c r="AS533" s="71">
        <v>0.05</v>
      </c>
      <c r="AT533" s="20">
        <v>0.3</v>
      </c>
      <c r="AU533" s="71">
        <v>0.02</v>
      </c>
      <c r="AV533" s="19">
        <v>2</v>
      </c>
    </row>
    <row r="534" spans="1:49" ht="15" customHeight="1" x14ac:dyDescent="0.3">
      <c r="A534" s="356"/>
      <c r="B534" s="334" t="s">
        <v>50</v>
      </c>
      <c r="C534" s="328"/>
      <c r="D534" s="406">
        <f t="shared" ref="D534:D539" si="421">C$532*AC534/AD$540</f>
        <v>22.4</v>
      </c>
      <c r="E534" s="406">
        <f t="shared" ref="E534:E539" si="422">C$532*AD534/AD$540</f>
        <v>18</v>
      </c>
      <c r="F534" s="409">
        <f>$C$532*AE$534/$AD$540</f>
        <v>0.4</v>
      </c>
      <c r="G534" s="409">
        <f t="shared" ref="G534:W534" si="423">$C$532*AF$534/$AD$540</f>
        <v>0</v>
      </c>
      <c r="H534" s="409">
        <f t="shared" si="423"/>
        <v>1.2</v>
      </c>
      <c r="I534" s="409">
        <f t="shared" si="423"/>
        <v>6.8</v>
      </c>
      <c r="J534" s="336">
        <f t="shared" si="423"/>
        <v>0</v>
      </c>
      <c r="K534" s="336">
        <f t="shared" si="423"/>
        <v>0</v>
      </c>
      <c r="L534" s="336">
        <f t="shared" si="423"/>
        <v>0</v>
      </c>
      <c r="M534" s="336">
        <f t="shared" si="423"/>
        <v>0</v>
      </c>
      <c r="N534" s="336">
        <f t="shared" si="423"/>
        <v>0.72</v>
      </c>
      <c r="O534" s="336">
        <f t="shared" si="423"/>
        <v>0.4</v>
      </c>
      <c r="P534" s="336">
        <f t="shared" si="423"/>
        <v>26</v>
      </c>
      <c r="Q534" s="336">
        <f t="shared" si="423"/>
        <v>4.8</v>
      </c>
      <c r="R534" s="336">
        <f t="shared" si="423"/>
        <v>2.4</v>
      </c>
      <c r="S534" s="336">
        <f t="shared" si="423"/>
        <v>9.1999999999999993</v>
      </c>
      <c r="T534" s="336">
        <f t="shared" si="423"/>
        <v>0.11999999999999998</v>
      </c>
      <c r="U534" s="336">
        <f t="shared" si="423"/>
        <v>0.4</v>
      </c>
      <c r="V534" s="336">
        <f t="shared" si="423"/>
        <v>0.08</v>
      </c>
      <c r="W534" s="336">
        <f t="shared" si="423"/>
        <v>5.6</v>
      </c>
      <c r="X534" s="392"/>
      <c r="Y534" s="392"/>
      <c r="AB534" s="86" t="s">
        <v>50</v>
      </c>
      <c r="AC534" s="56">
        <v>5.6</v>
      </c>
      <c r="AD534" s="56">
        <v>4.5</v>
      </c>
      <c r="AE534" s="56">
        <v>0.1</v>
      </c>
      <c r="AF534" s="57">
        <v>0</v>
      </c>
      <c r="AG534" s="56">
        <v>0.3</v>
      </c>
      <c r="AH534" s="56">
        <v>1.7</v>
      </c>
      <c r="AI534" s="57">
        <v>0</v>
      </c>
      <c r="AJ534" s="57">
        <v>0</v>
      </c>
      <c r="AK534" s="19">
        <v>0</v>
      </c>
      <c r="AL534" s="57">
        <v>0</v>
      </c>
      <c r="AM534" s="71">
        <v>0.18</v>
      </c>
      <c r="AN534" s="56">
        <v>0.1</v>
      </c>
      <c r="AO534" s="56">
        <v>6.5</v>
      </c>
      <c r="AP534" s="56">
        <v>1.2</v>
      </c>
      <c r="AQ534" s="56">
        <v>0.6</v>
      </c>
      <c r="AR534" s="56">
        <v>2.2999999999999998</v>
      </c>
      <c r="AS534" s="71">
        <v>0.03</v>
      </c>
      <c r="AT534" s="20">
        <v>0.1</v>
      </c>
      <c r="AU534" s="71">
        <v>0.02</v>
      </c>
      <c r="AV534" s="20">
        <v>1.4</v>
      </c>
    </row>
    <row r="535" spans="1:49" x14ac:dyDescent="0.3">
      <c r="A535" s="356"/>
      <c r="B535" s="334" t="s">
        <v>51</v>
      </c>
      <c r="C535" s="328"/>
      <c r="D535" s="406">
        <f t="shared" si="421"/>
        <v>15.2</v>
      </c>
      <c r="E535" s="406">
        <f t="shared" si="422"/>
        <v>12</v>
      </c>
      <c r="F535" s="409">
        <f>$C$532*AE$535/$AD$540</f>
        <v>0</v>
      </c>
      <c r="G535" s="409">
        <f t="shared" ref="G535:W535" si="424">$C$532*AF$535/$AD$540</f>
        <v>0</v>
      </c>
      <c r="H535" s="409">
        <f t="shared" si="424"/>
        <v>0.8</v>
      </c>
      <c r="I535" s="409">
        <f t="shared" si="424"/>
        <v>3.6</v>
      </c>
      <c r="J535" s="336">
        <f t="shared" si="424"/>
        <v>0</v>
      </c>
      <c r="K535" s="336">
        <f t="shared" si="424"/>
        <v>0</v>
      </c>
      <c r="L535" s="336">
        <f t="shared" si="424"/>
        <v>144</v>
      </c>
      <c r="M535" s="336">
        <f t="shared" si="424"/>
        <v>0</v>
      </c>
      <c r="N535" s="336">
        <f t="shared" si="424"/>
        <v>0.23999999999999996</v>
      </c>
      <c r="O535" s="336">
        <f t="shared" si="424"/>
        <v>2</v>
      </c>
      <c r="P535" s="336">
        <f t="shared" si="424"/>
        <v>20</v>
      </c>
      <c r="Q535" s="336">
        <f t="shared" si="424"/>
        <v>2.8</v>
      </c>
      <c r="R535" s="336">
        <f t="shared" si="424"/>
        <v>4</v>
      </c>
      <c r="S535" s="336">
        <f t="shared" si="424"/>
        <v>5.6</v>
      </c>
      <c r="T535" s="336">
        <f t="shared" si="424"/>
        <v>0.08</v>
      </c>
      <c r="U535" s="336">
        <f t="shared" si="424"/>
        <v>0.8</v>
      </c>
      <c r="V535" s="336">
        <f t="shared" si="424"/>
        <v>0</v>
      </c>
      <c r="W535" s="336">
        <f t="shared" si="424"/>
        <v>6.8</v>
      </c>
      <c r="X535" s="392"/>
      <c r="Y535" s="392"/>
      <c r="AB535" s="86" t="s">
        <v>51</v>
      </c>
      <c r="AC535" s="56">
        <v>3.8</v>
      </c>
      <c r="AD535" s="57">
        <v>3</v>
      </c>
      <c r="AE535" s="57">
        <v>0</v>
      </c>
      <c r="AF535" s="57">
        <v>0</v>
      </c>
      <c r="AG535" s="56">
        <v>0.2</v>
      </c>
      <c r="AH535" s="56">
        <v>0.9</v>
      </c>
      <c r="AI535" s="57">
        <v>0</v>
      </c>
      <c r="AJ535" s="57">
        <v>0</v>
      </c>
      <c r="AK535" s="19">
        <v>36</v>
      </c>
      <c r="AL535" s="57">
        <v>0</v>
      </c>
      <c r="AM535" s="71">
        <v>0.06</v>
      </c>
      <c r="AN535" s="56">
        <v>0.5</v>
      </c>
      <c r="AO535" s="57">
        <v>5</v>
      </c>
      <c r="AP535" s="56">
        <v>0.7</v>
      </c>
      <c r="AQ535" s="57">
        <v>1</v>
      </c>
      <c r="AR535" s="56">
        <v>1.4</v>
      </c>
      <c r="AS535" s="71">
        <v>0.02</v>
      </c>
      <c r="AT535" s="20">
        <v>0.2</v>
      </c>
      <c r="AU535" s="57">
        <v>0</v>
      </c>
      <c r="AV535" s="20">
        <v>1.7</v>
      </c>
    </row>
    <row r="536" spans="1:49" x14ac:dyDescent="0.3">
      <c r="A536" s="356"/>
      <c r="B536" s="334" t="s">
        <v>54</v>
      </c>
      <c r="C536" s="328"/>
      <c r="D536" s="406">
        <f t="shared" si="421"/>
        <v>22.4</v>
      </c>
      <c r="E536" s="406">
        <f t="shared" si="422"/>
        <v>18</v>
      </c>
      <c r="F536" s="409">
        <f>$C$532*AE$536/$AD$540</f>
        <v>0.4</v>
      </c>
      <c r="G536" s="409">
        <f t="shared" ref="G536:W536" si="425">$C$532*AF$536/$AD$540</f>
        <v>0</v>
      </c>
      <c r="H536" s="409">
        <f t="shared" si="425"/>
        <v>1.6</v>
      </c>
      <c r="I536" s="409">
        <f t="shared" si="425"/>
        <v>6.8</v>
      </c>
      <c r="J536" s="336">
        <f t="shared" si="425"/>
        <v>0</v>
      </c>
      <c r="K536" s="336">
        <f t="shared" si="425"/>
        <v>0</v>
      </c>
      <c r="L536" s="336">
        <f t="shared" si="425"/>
        <v>0.2</v>
      </c>
      <c r="M536" s="336">
        <f t="shared" si="425"/>
        <v>0</v>
      </c>
      <c r="N536" s="336">
        <f t="shared" si="425"/>
        <v>0.72</v>
      </c>
      <c r="O536" s="336">
        <f t="shared" si="425"/>
        <v>6.4</v>
      </c>
      <c r="P536" s="336">
        <f t="shared" si="425"/>
        <v>44</v>
      </c>
      <c r="Q536" s="336">
        <f t="shared" si="425"/>
        <v>6</v>
      </c>
      <c r="R536" s="336">
        <f t="shared" si="425"/>
        <v>3.6</v>
      </c>
      <c r="S536" s="336">
        <f t="shared" si="425"/>
        <v>6.8</v>
      </c>
      <c r="T536" s="336">
        <f t="shared" si="425"/>
        <v>0.2</v>
      </c>
      <c r="U536" s="336">
        <f t="shared" si="425"/>
        <v>1.2</v>
      </c>
      <c r="V536" s="336">
        <f t="shared" si="425"/>
        <v>0.11999999999999998</v>
      </c>
      <c r="W536" s="336">
        <f t="shared" si="425"/>
        <v>3.6</v>
      </c>
      <c r="X536" s="392"/>
      <c r="Y536" s="392"/>
      <c r="AB536" s="86" t="s">
        <v>54</v>
      </c>
      <c r="AC536" s="56">
        <v>5.6</v>
      </c>
      <c r="AD536" s="56">
        <v>4.5</v>
      </c>
      <c r="AE536" s="56">
        <v>0.1</v>
      </c>
      <c r="AF536" s="57">
        <v>0</v>
      </c>
      <c r="AG536" s="56">
        <v>0.4</v>
      </c>
      <c r="AH536" s="56">
        <v>1.7</v>
      </c>
      <c r="AI536" s="57">
        <v>0</v>
      </c>
      <c r="AJ536" s="57">
        <v>0</v>
      </c>
      <c r="AK536" s="21">
        <v>0.05</v>
      </c>
      <c r="AL536" s="57">
        <v>0</v>
      </c>
      <c r="AM536" s="71">
        <v>0.18</v>
      </c>
      <c r="AN536" s="56">
        <v>1.6</v>
      </c>
      <c r="AO536" s="57">
        <v>11</v>
      </c>
      <c r="AP536" s="56">
        <v>1.5</v>
      </c>
      <c r="AQ536" s="56">
        <v>0.9</v>
      </c>
      <c r="AR536" s="56">
        <v>1.7</v>
      </c>
      <c r="AS536" s="71">
        <v>0.05</v>
      </c>
      <c r="AT536" s="20">
        <v>0.3</v>
      </c>
      <c r="AU536" s="71">
        <v>0.03</v>
      </c>
      <c r="AV536" s="20">
        <v>0.9</v>
      </c>
    </row>
    <row r="537" spans="1:49" ht="15" customHeight="1" x14ac:dyDescent="0.3">
      <c r="A537" s="356"/>
      <c r="B537" s="334" t="s">
        <v>56</v>
      </c>
      <c r="C537" s="328"/>
      <c r="D537" s="406">
        <f t="shared" si="421"/>
        <v>44.8</v>
      </c>
      <c r="E537" s="406">
        <f t="shared" si="422"/>
        <v>36</v>
      </c>
      <c r="F537" s="409">
        <f>$C$532*AE$537/$AD$540</f>
        <v>0.4</v>
      </c>
      <c r="G537" s="409">
        <f t="shared" ref="G537:W537" si="426">$C$532*AF$537/$AD$540</f>
        <v>0</v>
      </c>
      <c r="H537" s="409">
        <f t="shared" si="426"/>
        <v>0.4</v>
      </c>
      <c r="I537" s="409">
        <f t="shared" si="426"/>
        <v>3.6</v>
      </c>
      <c r="J537" s="336">
        <f t="shared" si="426"/>
        <v>0</v>
      </c>
      <c r="K537" s="336">
        <f t="shared" si="426"/>
        <v>0</v>
      </c>
      <c r="L537" s="336">
        <f t="shared" si="426"/>
        <v>1.0800000000000003</v>
      </c>
      <c r="M537" s="336">
        <f t="shared" si="426"/>
        <v>0</v>
      </c>
      <c r="N537" s="336">
        <f t="shared" si="426"/>
        <v>0.72</v>
      </c>
      <c r="O537" s="336">
        <f t="shared" si="426"/>
        <v>304</v>
      </c>
      <c r="P537" s="336">
        <f t="shared" si="426"/>
        <v>44</v>
      </c>
      <c r="Q537" s="336">
        <f t="shared" si="426"/>
        <v>7.2</v>
      </c>
      <c r="R537" s="336">
        <f t="shared" si="426"/>
        <v>4.4000000000000004</v>
      </c>
      <c r="S537" s="336">
        <f t="shared" si="426"/>
        <v>7.6</v>
      </c>
      <c r="T537" s="336">
        <f t="shared" si="426"/>
        <v>0.2</v>
      </c>
      <c r="U537" s="336">
        <f t="shared" si="426"/>
        <v>0</v>
      </c>
      <c r="V537" s="336">
        <f t="shared" si="426"/>
        <v>0</v>
      </c>
      <c r="W537" s="336">
        <f t="shared" si="426"/>
        <v>0</v>
      </c>
      <c r="X537" s="392"/>
      <c r="Y537" s="392"/>
      <c r="AB537" s="86" t="s">
        <v>56</v>
      </c>
      <c r="AC537" s="56">
        <v>11.2</v>
      </c>
      <c r="AD537" s="57">
        <v>9</v>
      </c>
      <c r="AE537" s="56">
        <v>0.1</v>
      </c>
      <c r="AF537" s="57">
        <v>0</v>
      </c>
      <c r="AG537" s="56">
        <v>0.1</v>
      </c>
      <c r="AH537" s="56">
        <v>0.9</v>
      </c>
      <c r="AI537" s="57">
        <v>0</v>
      </c>
      <c r="AJ537" s="57">
        <v>0</v>
      </c>
      <c r="AK537" s="21">
        <v>0.27</v>
      </c>
      <c r="AL537" s="57">
        <v>0</v>
      </c>
      <c r="AM537" s="71">
        <v>0.18</v>
      </c>
      <c r="AN537" s="57">
        <v>76</v>
      </c>
      <c r="AO537" s="57">
        <v>11</v>
      </c>
      <c r="AP537" s="56">
        <v>1.8</v>
      </c>
      <c r="AQ537" s="56">
        <v>1.1000000000000001</v>
      </c>
      <c r="AR537" s="56">
        <v>1.9</v>
      </c>
      <c r="AS537" s="71">
        <v>0.05</v>
      </c>
      <c r="AT537" s="19">
        <v>0</v>
      </c>
      <c r="AU537" s="57">
        <v>0</v>
      </c>
      <c r="AV537" s="19">
        <v>0</v>
      </c>
    </row>
    <row r="538" spans="1:49" ht="15" customHeight="1" x14ac:dyDescent="0.3">
      <c r="A538" s="356"/>
      <c r="B538" s="334" t="s">
        <v>46</v>
      </c>
      <c r="C538" s="328"/>
      <c r="D538" s="406">
        <f t="shared" si="421"/>
        <v>12</v>
      </c>
      <c r="E538" s="406">
        <f t="shared" si="422"/>
        <v>12</v>
      </c>
      <c r="F538" s="409">
        <f>$C$532*AE$538/$AD$540</f>
        <v>0</v>
      </c>
      <c r="G538" s="409">
        <f t="shared" ref="G538:W538" si="427">$C$532*AF$538/$AD$540</f>
        <v>10.4</v>
      </c>
      <c r="H538" s="409">
        <f t="shared" si="427"/>
        <v>0</v>
      </c>
      <c r="I538" s="409">
        <f t="shared" si="427"/>
        <v>94.8</v>
      </c>
      <c r="J538" s="336">
        <f t="shared" si="427"/>
        <v>0</v>
      </c>
      <c r="K538" s="336">
        <f t="shared" si="427"/>
        <v>0</v>
      </c>
      <c r="L538" s="336">
        <f t="shared" si="427"/>
        <v>0</v>
      </c>
      <c r="M538" s="336">
        <f t="shared" si="427"/>
        <v>0</v>
      </c>
      <c r="N538" s="336">
        <f t="shared" si="427"/>
        <v>0</v>
      </c>
      <c r="O538" s="336">
        <f t="shared" si="427"/>
        <v>0</v>
      </c>
      <c r="P538" s="336">
        <f t="shared" si="427"/>
        <v>0</v>
      </c>
      <c r="Q538" s="336">
        <f t="shared" si="427"/>
        <v>0</v>
      </c>
      <c r="R538" s="336">
        <f t="shared" si="427"/>
        <v>0</v>
      </c>
      <c r="S538" s="336">
        <f t="shared" si="427"/>
        <v>0.4</v>
      </c>
      <c r="T538" s="336">
        <f t="shared" si="427"/>
        <v>0</v>
      </c>
      <c r="U538" s="336">
        <f t="shared" si="427"/>
        <v>0</v>
      </c>
      <c r="V538" s="336">
        <f t="shared" si="427"/>
        <v>0</v>
      </c>
      <c r="W538" s="336">
        <f t="shared" si="427"/>
        <v>0</v>
      </c>
      <c r="X538" s="392"/>
      <c r="Y538" s="392"/>
      <c r="AB538" s="86" t="s">
        <v>46</v>
      </c>
      <c r="AC538" s="57">
        <v>3</v>
      </c>
      <c r="AD538" s="57">
        <v>3</v>
      </c>
      <c r="AE538" s="57">
        <v>0</v>
      </c>
      <c r="AF538" s="56">
        <v>2.6</v>
      </c>
      <c r="AG538" s="57">
        <v>0</v>
      </c>
      <c r="AH538" s="56">
        <v>23.7</v>
      </c>
      <c r="AI538" s="57">
        <v>0</v>
      </c>
      <c r="AJ538" s="57">
        <v>0</v>
      </c>
      <c r="AK538" s="19">
        <v>0</v>
      </c>
      <c r="AL538" s="57">
        <v>0</v>
      </c>
      <c r="AM538" s="57">
        <v>0</v>
      </c>
      <c r="AN538" s="57">
        <v>0</v>
      </c>
      <c r="AO538" s="57">
        <v>0</v>
      </c>
      <c r="AP538" s="57">
        <v>0</v>
      </c>
      <c r="AQ538" s="57">
        <v>0</v>
      </c>
      <c r="AR538" s="56">
        <v>0.1</v>
      </c>
      <c r="AS538" s="57">
        <v>0</v>
      </c>
      <c r="AT538" s="19">
        <v>0</v>
      </c>
      <c r="AU538" s="57">
        <v>0</v>
      </c>
      <c r="AV538" s="19">
        <v>0</v>
      </c>
    </row>
    <row r="539" spans="1:49" ht="15" customHeight="1" x14ac:dyDescent="0.3">
      <c r="A539" s="356"/>
      <c r="B539" s="334" t="s">
        <v>38</v>
      </c>
      <c r="C539" s="328"/>
      <c r="D539" s="406">
        <f t="shared" si="421"/>
        <v>0.4</v>
      </c>
      <c r="E539" s="406">
        <f t="shared" si="422"/>
        <v>0.4</v>
      </c>
      <c r="F539" s="409">
        <f>$C$532*AE$539/$AD$540</f>
        <v>0</v>
      </c>
      <c r="G539" s="409">
        <f t="shared" ref="G539:W539" si="428">$C$532*AF$539/$AD$540</f>
        <v>0</v>
      </c>
      <c r="H539" s="409">
        <f t="shared" si="428"/>
        <v>0</v>
      </c>
      <c r="I539" s="409">
        <f t="shared" si="428"/>
        <v>0</v>
      </c>
      <c r="J539" s="336">
        <f t="shared" si="428"/>
        <v>0</v>
      </c>
      <c r="K539" s="336">
        <f t="shared" si="428"/>
        <v>0</v>
      </c>
      <c r="L539" s="336">
        <f t="shared" si="428"/>
        <v>0</v>
      </c>
      <c r="M539" s="336">
        <f t="shared" si="428"/>
        <v>0</v>
      </c>
      <c r="N539" s="336">
        <f t="shared" si="428"/>
        <v>0</v>
      </c>
      <c r="O539" s="336">
        <f t="shared" si="428"/>
        <v>88</v>
      </c>
      <c r="P539" s="336">
        <f t="shared" si="428"/>
        <v>0</v>
      </c>
      <c r="Q539" s="336">
        <f t="shared" si="428"/>
        <v>0.8</v>
      </c>
      <c r="R539" s="336">
        <f t="shared" si="428"/>
        <v>0</v>
      </c>
      <c r="S539" s="336">
        <f t="shared" si="428"/>
        <v>0.4</v>
      </c>
      <c r="T539" s="336">
        <f t="shared" si="428"/>
        <v>0</v>
      </c>
      <c r="U539" s="336">
        <f t="shared" si="428"/>
        <v>12</v>
      </c>
      <c r="V539" s="336">
        <f t="shared" si="428"/>
        <v>0</v>
      </c>
      <c r="W539" s="336">
        <f t="shared" si="428"/>
        <v>0</v>
      </c>
      <c r="X539" s="392"/>
      <c r="Y539" s="392"/>
      <c r="AB539" s="86" t="s">
        <v>38</v>
      </c>
      <c r="AC539" s="56">
        <v>0.1</v>
      </c>
      <c r="AD539" s="56">
        <v>0.1</v>
      </c>
      <c r="AE539" s="57">
        <v>0</v>
      </c>
      <c r="AF539" s="57">
        <v>0</v>
      </c>
      <c r="AG539" s="57">
        <v>0</v>
      </c>
      <c r="AH539" s="57">
        <v>0</v>
      </c>
      <c r="AI539" s="57">
        <v>0</v>
      </c>
      <c r="AJ539" s="57">
        <v>0</v>
      </c>
      <c r="AK539" s="19">
        <v>0</v>
      </c>
      <c r="AL539" s="57">
        <v>0</v>
      </c>
      <c r="AM539" s="57">
        <v>0</v>
      </c>
      <c r="AN539" s="57">
        <v>22</v>
      </c>
      <c r="AO539" s="57">
        <v>0</v>
      </c>
      <c r="AP539" s="56">
        <v>0.2</v>
      </c>
      <c r="AQ539" s="57">
        <v>0</v>
      </c>
      <c r="AR539" s="56">
        <v>0.1</v>
      </c>
      <c r="AS539" s="57">
        <v>0</v>
      </c>
      <c r="AT539" s="19">
        <v>3</v>
      </c>
      <c r="AU539" s="57">
        <v>0</v>
      </c>
      <c r="AV539" s="19">
        <v>0</v>
      </c>
    </row>
    <row r="540" spans="1:49" x14ac:dyDescent="0.3">
      <c r="A540" s="318"/>
      <c r="B540" s="69" t="s">
        <v>40</v>
      </c>
      <c r="C540" s="328"/>
      <c r="D540" s="406"/>
      <c r="E540" s="406"/>
      <c r="F540" s="409">
        <f>SUM(F533:F539)</f>
        <v>1.6</v>
      </c>
      <c r="G540" s="409">
        <f t="shared" ref="G540:W540" si="429">SUM(G533:G539)</f>
        <v>10.4</v>
      </c>
      <c r="H540" s="409">
        <f t="shared" si="429"/>
        <v>8</v>
      </c>
      <c r="I540" s="409">
        <f t="shared" si="429"/>
        <v>134</v>
      </c>
      <c r="J540" s="337">
        <f t="shared" si="429"/>
        <v>0.04</v>
      </c>
      <c r="K540" s="337">
        <f t="shared" si="429"/>
        <v>0</v>
      </c>
      <c r="L540" s="337">
        <f t="shared" si="429"/>
        <v>145.76</v>
      </c>
      <c r="M540" s="337">
        <f t="shared" si="429"/>
        <v>0</v>
      </c>
      <c r="N540" s="337">
        <f t="shared" si="429"/>
        <v>4.5199999999999996</v>
      </c>
      <c r="O540" s="337">
        <f t="shared" si="429"/>
        <v>402</v>
      </c>
      <c r="P540" s="337">
        <f t="shared" si="429"/>
        <v>258</v>
      </c>
      <c r="Q540" s="337">
        <f t="shared" si="429"/>
        <v>24</v>
      </c>
      <c r="R540" s="337">
        <f t="shared" si="429"/>
        <v>19.600000000000001</v>
      </c>
      <c r="S540" s="337">
        <f t="shared" si="429"/>
        <v>43.199999999999996</v>
      </c>
      <c r="T540" s="337">
        <f t="shared" si="429"/>
        <v>0.8</v>
      </c>
      <c r="U540" s="337">
        <f t="shared" si="429"/>
        <v>15.600000000000001</v>
      </c>
      <c r="V540" s="337">
        <f t="shared" si="429"/>
        <v>0.27999999999999997</v>
      </c>
      <c r="W540" s="337">
        <f t="shared" si="429"/>
        <v>24</v>
      </c>
      <c r="X540" s="392"/>
      <c r="Y540" s="392"/>
      <c r="AB540" s="87" t="s">
        <v>40</v>
      </c>
      <c r="AC540" s="59"/>
      <c r="AD540" s="60">
        <v>30</v>
      </c>
      <c r="AE540" s="61">
        <v>0.4</v>
      </c>
      <c r="AF540" s="61">
        <v>2.6</v>
      </c>
      <c r="AG540" s="60">
        <v>2</v>
      </c>
      <c r="AH540" s="61">
        <v>33.5</v>
      </c>
      <c r="AI540" s="88">
        <v>0.01</v>
      </c>
      <c r="AJ540" s="60">
        <v>0</v>
      </c>
      <c r="AK540" s="22">
        <v>36.4</v>
      </c>
      <c r="AL540" s="60">
        <v>0</v>
      </c>
      <c r="AM540" s="88">
        <v>1.1299999999999999</v>
      </c>
      <c r="AN540" s="60">
        <v>100</v>
      </c>
      <c r="AO540" s="60">
        <v>64</v>
      </c>
      <c r="AP540" s="61">
        <v>6.1</v>
      </c>
      <c r="AQ540" s="61">
        <v>4.8</v>
      </c>
      <c r="AR540" s="60">
        <v>11</v>
      </c>
      <c r="AS540" s="61">
        <v>0.2</v>
      </c>
      <c r="AT540" s="22">
        <v>3.9</v>
      </c>
      <c r="AU540" s="88">
        <v>7.0000000000000007E-2</v>
      </c>
      <c r="AV540" s="22">
        <v>5.9</v>
      </c>
    </row>
    <row r="541" spans="1:49" x14ac:dyDescent="0.3">
      <c r="A541" s="318" t="s">
        <v>187</v>
      </c>
      <c r="B541" s="96"/>
      <c r="C541" s="328">
        <v>40</v>
      </c>
      <c r="D541" s="406"/>
      <c r="E541" s="406"/>
      <c r="F541" s="409"/>
      <c r="G541" s="409"/>
      <c r="H541" s="409"/>
      <c r="I541" s="409"/>
      <c r="J541" s="337"/>
      <c r="K541" s="337"/>
      <c r="L541" s="337"/>
      <c r="M541" s="337"/>
      <c r="N541" s="337"/>
      <c r="O541" s="337"/>
      <c r="P541" s="337"/>
      <c r="Q541" s="337"/>
      <c r="R541" s="337"/>
      <c r="S541" s="337"/>
      <c r="T541" s="337"/>
      <c r="U541" s="337"/>
      <c r="V541" s="337"/>
      <c r="W541" s="337"/>
      <c r="X541" s="391" t="s">
        <v>188</v>
      </c>
      <c r="Y541" s="392">
        <v>21</v>
      </c>
      <c r="AA541" t="s">
        <v>187</v>
      </c>
      <c r="AB541" s="96"/>
      <c r="AC541" s="169"/>
      <c r="AD541" s="170"/>
      <c r="AE541" s="170"/>
      <c r="AF541" s="171"/>
      <c r="AG541" s="171"/>
      <c r="AH541" s="171"/>
      <c r="AI541" s="172"/>
      <c r="AJ541" s="172"/>
      <c r="AK541" s="173"/>
      <c r="AL541" s="174"/>
      <c r="AM541" s="175"/>
      <c r="AN541" s="174"/>
      <c r="AO541" s="174"/>
      <c r="AP541" s="174"/>
      <c r="AQ541" s="174"/>
      <c r="AR541" s="174"/>
      <c r="AS541" s="172"/>
      <c r="AT541" s="173"/>
      <c r="AU541" s="172"/>
      <c r="AV541" s="173"/>
      <c r="AW541" t="s">
        <v>188</v>
      </c>
    </row>
    <row r="542" spans="1:49" ht="15" customHeight="1" x14ac:dyDescent="0.3">
      <c r="A542" s="318"/>
      <c r="B542" s="334" t="s">
        <v>48</v>
      </c>
      <c r="C542" s="328"/>
      <c r="D542" s="406">
        <f>C541*AC542/AD543</f>
        <v>1</v>
      </c>
      <c r="E542" s="406">
        <f>C541*AD542/AD543</f>
        <v>1</v>
      </c>
      <c r="F542" s="406">
        <f>C541*AE542/AD543</f>
        <v>4.8</v>
      </c>
      <c r="G542" s="406">
        <f>C541*AF542/AD543</f>
        <v>4</v>
      </c>
      <c r="H542" s="406">
        <f>C541*AG542/AD543</f>
        <v>0.3</v>
      </c>
      <c r="I542" s="406">
        <f>C541*AH542/AD543</f>
        <v>56.6</v>
      </c>
      <c r="J542" s="199">
        <f>C541*AI542/AD543</f>
        <v>0.02</v>
      </c>
      <c r="K542" s="199">
        <f>C541*AJ542/AD543</f>
        <v>0.14000000000000001</v>
      </c>
      <c r="L542" s="199">
        <f>C541*AK542/AD543</f>
        <v>62.4</v>
      </c>
      <c r="M542" s="199">
        <f>C541*AL542/AD543</f>
        <v>0.88000000000000012</v>
      </c>
      <c r="N542" s="199">
        <f>C541*AM542/AD543</f>
        <v>0</v>
      </c>
      <c r="O542" s="199">
        <f>C541*AN542/AD543</f>
        <v>41</v>
      </c>
      <c r="P542" s="199">
        <f>C541*AO542/AD543</f>
        <v>46</v>
      </c>
      <c r="Q542" s="199">
        <f>C541*AP542/AD543</f>
        <v>19</v>
      </c>
      <c r="R542" s="199">
        <f>C541*AQ542/AD543</f>
        <v>4.2</v>
      </c>
      <c r="S542" s="199">
        <f>C541*AR542/AD543</f>
        <v>67</v>
      </c>
      <c r="T542" s="199">
        <f>C541*AS542/AD543</f>
        <v>0.86999999999999988</v>
      </c>
      <c r="U542" s="199">
        <f>C541*AT542/AD543</f>
        <v>8</v>
      </c>
      <c r="V542" s="199">
        <f>C541*AU542/AD543</f>
        <v>10.8</v>
      </c>
      <c r="W542" s="199">
        <f>C541*AV542/AD543</f>
        <v>22</v>
      </c>
      <c r="X542" s="392"/>
      <c r="Y542" s="392"/>
      <c r="AB542" s="208" t="s">
        <v>48</v>
      </c>
      <c r="AC542" s="209">
        <v>1</v>
      </c>
      <c r="AD542" s="209">
        <v>1</v>
      </c>
      <c r="AE542" s="210">
        <v>4.8</v>
      </c>
      <c r="AF542" s="57">
        <v>4</v>
      </c>
      <c r="AG542" s="56">
        <v>0.3</v>
      </c>
      <c r="AH542" s="56">
        <v>56.6</v>
      </c>
      <c r="AI542" s="211">
        <v>0.02</v>
      </c>
      <c r="AJ542" s="211">
        <v>0.14000000000000001</v>
      </c>
      <c r="AK542" s="20">
        <v>62.4</v>
      </c>
      <c r="AL542" s="211">
        <v>0.88</v>
      </c>
      <c r="AM542" s="209">
        <v>0</v>
      </c>
      <c r="AN542" s="209">
        <v>41</v>
      </c>
      <c r="AO542" s="57">
        <v>46</v>
      </c>
      <c r="AP542" s="57">
        <v>19</v>
      </c>
      <c r="AQ542" s="56">
        <v>4.2</v>
      </c>
      <c r="AR542" s="57">
        <v>67</v>
      </c>
      <c r="AS542" s="71">
        <v>0.87</v>
      </c>
      <c r="AT542" s="19">
        <v>8</v>
      </c>
      <c r="AU542" s="56">
        <v>10.8</v>
      </c>
      <c r="AV542" s="35">
        <v>22</v>
      </c>
    </row>
    <row r="543" spans="1:49" x14ac:dyDescent="0.3">
      <c r="A543" s="318"/>
      <c r="B543" s="69" t="s">
        <v>40</v>
      </c>
      <c r="C543" s="328"/>
      <c r="D543" s="406"/>
      <c r="E543" s="406"/>
      <c r="F543" s="409">
        <f>SUM(F542)</f>
        <v>4.8</v>
      </c>
      <c r="G543" s="409">
        <f t="shared" ref="G543:W543" si="430">SUM(G542)</f>
        <v>4</v>
      </c>
      <c r="H543" s="409">
        <f t="shared" si="430"/>
        <v>0.3</v>
      </c>
      <c r="I543" s="409">
        <f t="shared" si="430"/>
        <v>56.6</v>
      </c>
      <c r="J543" s="337">
        <f t="shared" si="430"/>
        <v>0.02</v>
      </c>
      <c r="K543" s="337">
        <f t="shared" si="430"/>
        <v>0.14000000000000001</v>
      </c>
      <c r="L543" s="337">
        <f t="shared" si="430"/>
        <v>62.4</v>
      </c>
      <c r="M543" s="337">
        <f t="shared" si="430"/>
        <v>0.88000000000000012</v>
      </c>
      <c r="N543" s="337">
        <f t="shared" si="430"/>
        <v>0</v>
      </c>
      <c r="O543" s="337">
        <f t="shared" si="430"/>
        <v>41</v>
      </c>
      <c r="P543" s="337">
        <f t="shared" si="430"/>
        <v>46</v>
      </c>
      <c r="Q543" s="337">
        <f t="shared" si="430"/>
        <v>19</v>
      </c>
      <c r="R543" s="337">
        <f t="shared" si="430"/>
        <v>4.2</v>
      </c>
      <c r="S543" s="337">
        <f t="shared" si="430"/>
        <v>67</v>
      </c>
      <c r="T543" s="337">
        <f t="shared" si="430"/>
        <v>0.86999999999999988</v>
      </c>
      <c r="U543" s="337">
        <f t="shared" si="430"/>
        <v>8</v>
      </c>
      <c r="V543" s="337">
        <f t="shared" si="430"/>
        <v>10.8</v>
      </c>
      <c r="W543" s="337">
        <f t="shared" si="430"/>
        <v>22</v>
      </c>
      <c r="X543" s="392"/>
      <c r="Y543" s="392"/>
      <c r="AB543" s="96"/>
      <c r="AC543" s="169"/>
      <c r="AD543" s="170">
        <v>40</v>
      </c>
      <c r="AE543" s="170">
        <f>SUM(AE542)</f>
        <v>4.8</v>
      </c>
      <c r="AF543" s="170">
        <f t="shared" ref="AF543:AV543" si="431">SUM(AF542)</f>
        <v>4</v>
      </c>
      <c r="AG543" s="170">
        <f t="shared" si="431"/>
        <v>0.3</v>
      </c>
      <c r="AH543" s="170">
        <f t="shared" si="431"/>
        <v>56.6</v>
      </c>
      <c r="AI543" s="170">
        <f t="shared" si="431"/>
        <v>0.02</v>
      </c>
      <c r="AJ543" s="170">
        <f t="shared" si="431"/>
        <v>0.14000000000000001</v>
      </c>
      <c r="AK543" s="170">
        <f t="shared" si="431"/>
        <v>62.4</v>
      </c>
      <c r="AL543" s="170">
        <f t="shared" si="431"/>
        <v>0.88</v>
      </c>
      <c r="AM543" s="170">
        <f t="shared" si="431"/>
        <v>0</v>
      </c>
      <c r="AN543" s="170">
        <f t="shared" si="431"/>
        <v>41</v>
      </c>
      <c r="AO543" s="170">
        <f t="shared" si="431"/>
        <v>46</v>
      </c>
      <c r="AP543" s="170">
        <f t="shared" si="431"/>
        <v>19</v>
      </c>
      <c r="AQ543" s="170">
        <f t="shared" si="431"/>
        <v>4.2</v>
      </c>
      <c r="AR543" s="170">
        <f t="shared" si="431"/>
        <v>67</v>
      </c>
      <c r="AS543" s="170">
        <f t="shared" si="431"/>
        <v>0.87</v>
      </c>
      <c r="AT543" s="170">
        <f t="shared" si="431"/>
        <v>8</v>
      </c>
      <c r="AU543" s="170">
        <f t="shared" si="431"/>
        <v>10.8</v>
      </c>
      <c r="AV543" s="170">
        <f t="shared" si="431"/>
        <v>22</v>
      </c>
    </row>
    <row r="544" spans="1:49" x14ac:dyDescent="0.3">
      <c r="A544" s="318" t="s">
        <v>173</v>
      </c>
      <c r="B544" s="199"/>
      <c r="C544" s="328">
        <v>65</v>
      </c>
      <c r="D544" s="406"/>
      <c r="E544" s="406"/>
      <c r="F544" s="406"/>
      <c r="G544" s="406"/>
      <c r="H544" s="406"/>
      <c r="I544" s="406"/>
      <c r="J544" s="199"/>
      <c r="K544" s="199"/>
      <c r="L544" s="199"/>
      <c r="M544" s="199"/>
      <c r="N544" s="199"/>
      <c r="O544" s="199"/>
      <c r="P544" s="199"/>
      <c r="Q544" s="199"/>
      <c r="R544" s="199"/>
      <c r="S544" s="199"/>
      <c r="T544" s="199"/>
      <c r="U544" s="199"/>
      <c r="V544" s="199"/>
      <c r="W544" s="199"/>
      <c r="X544" s="392" t="s">
        <v>174</v>
      </c>
      <c r="Y544" s="392">
        <v>36</v>
      </c>
      <c r="AA544" t="s">
        <v>173</v>
      </c>
      <c r="AW544" t="s">
        <v>174</v>
      </c>
    </row>
    <row r="545" spans="1:49" ht="15" customHeight="1" x14ac:dyDescent="0.3">
      <c r="A545" s="318"/>
      <c r="B545" s="334" t="s">
        <v>36</v>
      </c>
      <c r="C545" s="328"/>
      <c r="D545" s="406">
        <f>C$544*AC545/AD$553</f>
        <v>10.833333333333334</v>
      </c>
      <c r="E545" s="406">
        <f>C$544*AD545/AD$553</f>
        <v>10.833333333333334</v>
      </c>
      <c r="F545" s="409">
        <f>$C$544*AE$545/$AD$553</f>
        <v>0</v>
      </c>
      <c r="G545" s="409">
        <f t="shared" ref="G545:W545" si="432">$C$544*AF$545/$AD$553</f>
        <v>0</v>
      </c>
      <c r="H545" s="409">
        <f t="shared" si="432"/>
        <v>2.9249999999999998</v>
      </c>
      <c r="I545" s="409">
        <f t="shared" si="432"/>
        <v>11.808333333333334</v>
      </c>
      <c r="J545" s="336">
        <f t="shared" si="432"/>
        <v>0</v>
      </c>
      <c r="K545" s="336">
        <f t="shared" si="432"/>
        <v>0</v>
      </c>
      <c r="L545" s="336">
        <f t="shared" si="432"/>
        <v>0</v>
      </c>
      <c r="M545" s="336">
        <f t="shared" si="432"/>
        <v>0</v>
      </c>
      <c r="N545" s="336">
        <f t="shared" si="432"/>
        <v>0</v>
      </c>
      <c r="O545" s="336">
        <f t="shared" si="432"/>
        <v>0</v>
      </c>
      <c r="P545" s="336">
        <f t="shared" si="432"/>
        <v>7.583333333333335E-2</v>
      </c>
      <c r="Q545" s="336">
        <f t="shared" si="432"/>
        <v>0.10833333333333334</v>
      </c>
      <c r="R545" s="336">
        <f t="shared" si="432"/>
        <v>0</v>
      </c>
      <c r="S545" s="336">
        <f t="shared" si="432"/>
        <v>0</v>
      </c>
      <c r="T545" s="336">
        <f t="shared" si="432"/>
        <v>1.0833333333333334E-2</v>
      </c>
      <c r="U545" s="336">
        <f t="shared" si="432"/>
        <v>0</v>
      </c>
      <c r="V545" s="336">
        <f t="shared" si="432"/>
        <v>0</v>
      </c>
      <c r="W545" s="336">
        <f t="shared" si="432"/>
        <v>0</v>
      </c>
      <c r="X545" s="392"/>
      <c r="Y545" s="392"/>
      <c r="AB545" s="70" t="s">
        <v>36</v>
      </c>
      <c r="AC545" s="285">
        <v>10</v>
      </c>
      <c r="AD545" s="285">
        <v>10</v>
      </c>
      <c r="AE545" s="180">
        <v>0</v>
      </c>
      <c r="AF545" s="180">
        <v>0</v>
      </c>
      <c r="AG545" s="101">
        <v>2.7</v>
      </c>
      <c r="AH545" s="101">
        <v>10.9</v>
      </c>
      <c r="AI545" s="102">
        <v>0</v>
      </c>
      <c r="AJ545" s="102">
        <v>0</v>
      </c>
      <c r="AK545" s="181">
        <v>0</v>
      </c>
      <c r="AL545" s="102">
        <v>0</v>
      </c>
      <c r="AM545" s="102">
        <v>0</v>
      </c>
      <c r="AN545" s="102">
        <v>0</v>
      </c>
      <c r="AO545" s="182">
        <v>7.0000000000000007E-2</v>
      </c>
      <c r="AP545" s="103">
        <v>0.1</v>
      </c>
      <c r="AQ545" s="102">
        <v>0</v>
      </c>
      <c r="AR545" s="102">
        <v>0</v>
      </c>
      <c r="AS545" s="182">
        <v>0.01</v>
      </c>
      <c r="AT545" s="183">
        <v>0</v>
      </c>
      <c r="AU545" s="102">
        <v>0</v>
      </c>
      <c r="AV545" s="184">
        <v>0</v>
      </c>
    </row>
    <row r="546" spans="1:49" ht="15" customHeight="1" x14ac:dyDescent="0.3">
      <c r="A546" s="318"/>
      <c r="B546" s="334" t="s">
        <v>89</v>
      </c>
      <c r="C546" s="328"/>
      <c r="D546" s="406">
        <f t="shared" ref="D546:D552" si="433">C$544*AC546/AD$553</f>
        <v>1.1916666666666667</v>
      </c>
      <c r="E546" s="406">
        <f t="shared" ref="E546:E552" si="434">C$544*AD546/AD$553</f>
        <v>1.1916666666666667</v>
      </c>
      <c r="F546" s="409">
        <f>$C$544*AE$546/$AD$553</f>
        <v>0.21666666666666667</v>
      </c>
      <c r="G546" s="409">
        <f t="shared" ref="G546:W546" si="435">$C$544*AF$546/$AD$553</f>
        <v>0</v>
      </c>
      <c r="H546" s="409">
        <f t="shared" si="435"/>
        <v>0.10833333333333334</v>
      </c>
      <c r="I546" s="409">
        <f t="shared" si="435"/>
        <v>1.625</v>
      </c>
      <c r="J546" s="336">
        <f t="shared" si="435"/>
        <v>1.0833333333333334E-2</v>
      </c>
      <c r="K546" s="336">
        <f t="shared" si="435"/>
        <v>1.0833333333333334E-2</v>
      </c>
      <c r="L546" s="336">
        <f t="shared" si="435"/>
        <v>0</v>
      </c>
      <c r="M546" s="336">
        <f t="shared" si="435"/>
        <v>0</v>
      </c>
      <c r="N546" s="336">
        <f t="shared" si="435"/>
        <v>0</v>
      </c>
      <c r="O546" s="336">
        <f t="shared" si="435"/>
        <v>0.21666666666666667</v>
      </c>
      <c r="P546" s="336">
        <f t="shared" si="435"/>
        <v>7.9625000000000004</v>
      </c>
      <c r="Q546" s="336">
        <f t="shared" si="435"/>
        <v>0.43333333333333335</v>
      </c>
      <c r="R546" s="336">
        <f t="shared" si="435"/>
        <v>0.7583333333333333</v>
      </c>
      <c r="S546" s="336">
        <f t="shared" si="435"/>
        <v>5.6333333333333337</v>
      </c>
      <c r="T546" s="336">
        <f t="shared" si="435"/>
        <v>4.3333333333333335E-2</v>
      </c>
      <c r="U546" s="336">
        <f t="shared" si="435"/>
        <v>0.10833333333333334</v>
      </c>
      <c r="V546" s="336">
        <f t="shared" si="435"/>
        <v>0</v>
      </c>
      <c r="W546" s="336">
        <f t="shared" si="435"/>
        <v>0</v>
      </c>
      <c r="X546" s="392"/>
      <c r="Y546" s="392"/>
      <c r="AB546" s="70" t="s">
        <v>89</v>
      </c>
      <c r="AC546" s="286">
        <v>1.1000000000000001</v>
      </c>
      <c r="AD546" s="286">
        <v>1.1000000000000001</v>
      </c>
      <c r="AE546" s="101">
        <v>0.2</v>
      </c>
      <c r="AF546" s="180">
        <v>0</v>
      </c>
      <c r="AG546" s="101">
        <v>0.1</v>
      </c>
      <c r="AH546" s="101">
        <v>1.5</v>
      </c>
      <c r="AI546" s="182">
        <v>0.01</v>
      </c>
      <c r="AJ546" s="182">
        <v>0.01</v>
      </c>
      <c r="AK546" s="181">
        <v>0</v>
      </c>
      <c r="AL546" s="102">
        <v>0</v>
      </c>
      <c r="AM546" s="102">
        <v>0</v>
      </c>
      <c r="AN546" s="103">
        <v>0.2</v>
      </c>
      <c r="AO546" s="182">
        <v>7.35</v>
      </c>
      <c r="AP546" s="103">
        <v>0.4</v>
      </c>
      <c r="AQ546" s="103">
        <v>0.7</v>
      </c>
      <c r="AR546" s="103">
        <v>5.2</v>
      </c>
      <c r="AS546" s="182">
        <v>0.04</v>
      </c>
      <c r="AT546" s="185">
        <v>0.1</v>
      </c>
      <c r="AU546" s="102">
        <v>0</v>
      </c>
      <c r="AV546" s="184">
        <v>0</v>
      </c>
    </row>
    <row r="547" spans="1:49" ht="15" customHeight="1" x14ac:dyDescent="0.3">
      <c r="A547" s="318"/>
      <c r="B547" s="334" t="s">
        <v>59</v>
      </c>
      <c r="C547" s="328"/>
      <c r="D547" s="406">
        <f t="shared" si="433"/>
        <v>59.583333333333336</v>
      </c>
      <c r="E547" s="406">
        <f t="shared" si="434"/>
        <v>59.583333333333336</v>
      </c>
      <c r="F547" s="409">
        <f>$C$544*AE$547/$AD$553</f>
        <v>5.416666666666667</v>
      </c>
      <c r="G547" s="409">
        <f t="shared" ref="G547:W547" si="436">$C$544*AF$547/$AD$553</f>
        <v>0.65</v>
      </c>
      <c r="H547" s="409">
        <f t="shared" si="436"/>
        <v>33.799999999999997</v>
      </c>
      <c r="I547" s="409">
        <f t="shared" si="436"/>
        <v>162.06666666666666</v>
      </c>
      <c r="J547" s="336">
        <f t="shared" si="436"/>
        <v>6.5000000000000002E-2</v>
      </c>
      <c r="K547" s="336">
        <f t="shared" si="436"/>
        <v>2.1666666666666667E-2</v>
      </c>
      <c r="L547" s="336">
        <f t="shared" si="436"/>
        <v>0</v>
      </c>
      <c r="M547" s="336">
        <f t="shared" si="436"/>
        <v>0</v>
      </c>
      <c r="N547" s="336">
        <f t="shared" si="436"/>
        <v>0</v>
      </c>
      <c r="O547" s="336">
        <f t="shared" si="436"/>
        <v>1.1916666666666667</v>
      </c>
      <c r="P547" s="336">
        <f t="shared" si="436"/>
        <v>53.733333333333334</v>
      </c>
      <c r="Q547" s="336">
        <f t="shared" si="436"/>
        <v>8.4499999999999993</v>
      </c>
      <c r="R547" s="336">
        <f t="shared" si="436"/>
        <v>7.3666666666666663</v>
      </c>
      <c r="S547" s="336">
        <f t="shared" si="436"/>
        <v>40.083333333333336</v>
      </c>
      <c r="T547" s="336">
        <f t="shared" si="436"/>
        <v>0.55249999999999999</v>
      </c>
      <c r="U547" s="336">
        <f t="shared" si="436"/>
        <v>0.7583333333333333</v>
      </c>
      <c r="V547" s="336">
        <f t="shared" si="436"/>
        <v>2.8058333333333332</v>
      </c>
      <c r="W547" s="336">
        <f t="shared" si="436"/>
        <v>11.916666666666666</v>
      </c>
      <c r="X547" s="392"/>
      <c r="Y547" s="392"/>
      <c r="AB547" s="70" t="s">
        <v>59</v>
      </c>
      <c r="AC547" s="285">
        <v>55</v>
      </c>
      <c r="AD547" s="285">
        <v>55</v>
      </c>
      <c r="AE547" s="180">
        <v>5</v>
      </c>
      <c r="AF547" s="101">
        <v>0.6</v>
      </c>
      <c r="AG547" s="101">
        <v>31.2</v>
      </c>
      <c r="AH547" s="101">
        <v>149.6</v>
      </c>
      <c r="AI547" s="182">
        <v>0.06</v>
      </c>
      <c r="AJ547" s="182">
        <v>0.02</v>
      </c>
      <c r="AK547" s="181">
        <v>0</v>
      </c>
      <c r="AL547" s="102">
        <v>0</v>
      </c>
      <c r="AM547" s="102">
        <v>0</v>
      </c>
      <c r="AN547" s="103">
        <v>1.1000000000000001</v>
      </c>
      <c r="AO547" s="103">
        <v>49.6</v>
      </c>
      <c r="AP547" s="103">
        <v>7.8</v>
      </c>
      <c r="AQ547" s="103">
        <v>6.8</v>
      </c>
      <c r="AR547" s="102">
        <v>37</v>
      </c>
      <c r="AS547" s="182">
        <v>0.51</v>
      </c>
      <c r="AT547" s="185">
        <v>0.7</v>
      </c>
      <c r="AU547" s="182">
        <v>2.59</v>
      </c>
      <c r="AV547" s="186">
        <v>11</v>
      </c>
    </row>
    <row r="548" spans="1:49" ht="15" customHeight="1" x14ac:dyDescent="0.3">
      <c r="A548" s="318"/>
      <c r="B548" s="334" t="s">
        <v>37</v>
      </c>
      <c r="C548" s="328"/>
      <c r="D548" s="406">
        <f t="shared" si="433"/>
        <v>1.625</v>
      </c>
      <c r="E548" s="406">
        <f t="shared" si="434"/>
        <v>1.625</v>
      </c>
      <c r="F548" s="409">
        <f>$C$544*AE$548/$AD$553</f>
        <v>0</v>
      </c>
      <c r="G548" s="409">
        <f t="shared" ref="G548:W548" si="437">$C$544*AF$548/$AD$553</f>
        <v>1.0833333333333333</v>
      </c>
      <c r="H548" s="409">
        <f t="shared" si="437"/>
        <v>0</v>
      </c>
      <c r="I548" s="409">
        <f t="shared" si="437"/>
        <v>9.4250000000000007</v>
      </c>
      <c r="J548" s="336">
        <f t="shared" si="437"/>
        <v>0</v>
      </c>
      <c r="K548" s="336">
        <f t="shared" si="437"/>
        <v>0</v>
      </c>
      <c r="L548" s="336">
        <f t="shared" si="437"/>
        <v>4.3875000000000002</v>
      </c>
      <c r="M548" s="336">
        <f t="shared" si="437"/>
        <v>2.1666666666666667E-2</v>
      </c>
      <c r="N548" s="336">
        <f t="shared" si="437"/>
        <v>0</v>
      </c>
      <c r="O548" s="336">
        <f t="shared" si="437"/>
        <v>0.21666666666666667</v>
      </c>
      <c r="P548" s="336">
        <f t="shared" si="437"/>
        <v>0.40083333333333332</v>
      </c>
      <c r="Q548" s="336">
        <f t="shared" si="437"/>
        <v>0.32500000000000001</v>
      </c>
      <c r="R548" s="336">
        <f t="shared" si="437"/>
        <v>0</v>
      </c>
      <c r="S548" s="336">
        <f t="shared" si="437"/>
        <v>0.43333333333333335</v>
      </c>
      <c r="T548" s="336">
        <f t="shared" si="437"/>
        <v>0</v>
      </c>
      <c r="U548" s="336">
        <f t="shared" si="437"/>
        <v>0</v>
      </c>
      <c r="V548" s="336">
        <f t="shared" si="437"/>
        <v>1.0833333333333334E-2</v>
      </c>
      <c r="W548" s="336">
        <f t="shared" si="437"/>
        <v>0</v>
      </c>
      <c r="X548" s="392"/>
      <c r="Y548" s="392"/>
      <c r="AB548" s="70" t="s">
        <v>37</v>
      </c>
      <c r="AC548" s="101">
        <v>1.5</v>
      </c>
      <c r="AD548" s="101">
        <v>1.5</v>
      </c>
      <c r="AE548" s="180">
        <v>0</v>
      </c>
      <c r="AF548" s="180">
        <v>1</v>
      </c>
      <c r="AG548" s="180">
        <v>0</v>
      </c>
      <c r="AH548" s="101">
        <v>8.6999999999999993</v>
      </c>
      <c r="AI548" s="102">
        <v>0</v>
      </c>
      <c r="AJ548" s="102">
        <v>0</v>
      </c>
      <c r="AK548" s="187">
        <v>4.05</v>
      </c>
      <c r="AL548" s="182">
        <v>0.02</v>
      </c>
      <c r="AM548" s="102">
        <v>0</v>
      </c>
      <c r="AN548" s="103">
        <v>0.2</v>
      </c>
      <c r="AO548" s="182">
        <v>0.37</v>
      </c>
      <c r="AP548" s="103">
        <v>0.3</v>
      </c>
      <c r="AQ548" s="102">
        <v>0</v>
      </c>
      <c r="AR548" s="103">
        <v>0.4</v>
      </c>
      <c r="AS548" s="102">
        <v>0</v>
      </c>
      <c r="AT548" s="183">
        <v>0</v>
      </c>
      <c r="AU548" s="182">
        <v>0.01</v>
      </c>
      <c r="AV548" s="184">
        <v>0</v>
      </c>
    </row>
    <row r="549" spans="1:49" ht="15" customHeight="1" x14ac:dyDescent="0.3">
      <c r="A549" s="318"/>
      <c r="B549" s="334" t="s">
        <v>46</v>
      </c>
      <c r="C549" s="328"/>
      <c r="D549" s="406">
        <f t="shared" si="433"/>
        <v>0.21666666666666667</v>
      </c>
      <c r="E549" s="406">
        <f t="shared" si="434"/>
        <v>0.21666666666666667</v>
      </c>
      <c r="F549" s="409">
        <f>$C$544*AE$549/$AD$553</f>
        <v>0</v>
      </c>
      <c r="G549" s="409">
        <f t="shared" ref="G549:W549" si="438">$C$544*AF$549/$AD$553</f>
        <v>0.21666666666666667</v>
      </c>
      <c r="H549" s="409">
        <f t="shared" si="438"/>
        <v>0</v>
      </c>
      <c r="I549" s="409">
        <f t="shared" si="438"/>
        <v>2.0583333333333331</v>
      </c>
      <c r="J549" s="336">
        <f t="shared" si="438"/>
        <v>0</v>
      </c>
      <c r="K549" s="336">
        <f t="shared" si="438"/>
        <v>0</v>
      </c>
      <c r="L549" s="336">
        <f t="shared" si="438"/>
        <v>0</v>
      </c>
      <c r="M549" s="336">
        <f t="shared" si="438"/>
        <v>0</v>
      </c>
      <c r="N549" s="336">
        <f t="shared" si="438"/>
        <v>0</v>
      </c>
      <c r="O549" s="336">
        <f t="shared" si="438"/>
        <v>0</v>
      </c>
      <c r="P549" s="336">
        <f t="shared" si="438"/>
        <v>0</v>
      </c>
      <c r="Q549" s="336">
        <f t="shared" si="438"/>
        <v>0</v>
      </c>
      <c r="R549" s="336">
        <f t="shared" si="438"/>
        <v>0</v>
      </c>
      <c r="S549" s="336">
        <f t="shared" si="438"/>
        <v>0</v>
      </c>
      <c r="T549" s="336">
        <f t="shared" si="438"/>
        <v>0</v>
      </c>
      <c r="U549" s="336">
        <f t="shared" si="438"/>
        <v>0</v>
      </c>
      <c r="V549" s="336">
        <f t="shared" si="438"/>
        <v>0</v>
      </c>
      <c r="W549" s="336">
        <f t="shared" si="438"/>
        <v>0</v>
      </c>
      <c r="X549" s="392"/>
      <c r="Y549" s="392"/>
      <c r="AB549" s="70" t="s">
        <v>46</v>
      </c>
      <c r="AC549" s="101">
        <v>0.2</v>
      </c>
      <c r="AD549" s="101">
        <v>0.2</v>
      </c>
      <c r="AE549" s="180">
        <v>0</v>
      </c>
      <c r="AF549" s="101">
        <v>0.2</v>
      </c>
      <c r="AG549" s="180">
        <v>0</v>
      </c>
      <c r="AH549" s="101">
        <v>1.9</v>
      </c>
      <c r="AI549" s="102">
        <v>0</v>
      </c>
      <c r="AJ549" s="102">
        <v>0</v>
      </c>
      <c r="AK549" s="181">
        <v>0</v>
      </c>
      <c r="AL549" s="102">
        <v>0</v>
      </c>
      <c r="AM549" s="102">
        <v>0</v>
      </c>
      <c r="AN549" s="102">
        <v>0</v>
      </c>
      <c r="AO549" s="102">
        <v>0</v>
      </c>
      <c r="AP549" s="102">
        <v>0</v>
      </c>
      <c r="AQ549" s="102">
        <v>0</v>
      </c>
      <c r="AR549" s="102">
        <v>0</v>
      </c>
      <c r="AS549" s="102">
        <v>0</v>
      </c>
      <c r="AT549" s="183">
        <v>0</v>
      </c>
      <c r="AU549" s="102">
        <v>0</v>
      </c>
      <c r="AV549" s="184">
        <v>0</v>
      </c>
    </row>
    <row r="550" spans="1:49" ht="15" customHeight="1" x14ac:dyDescent="0.3">
      <c r="A550" s="318"/>
      <c r="B550" s="334" t="s">
        <v>38</v>
      </c>
      <c r="C550" s="328"/>
      <c r="D550" s="406">
        <f t="shared" si="433"/>
        <v>2.1666666666666665</v>
      </c>
      <c r="E550" s="406">
        <f t="shared" si="434"/>
        <v>2.1666666666666665</v>
      </c>
      <c r="F550" s="409">
        <f>$C$544*AE$550/$AD$553</f>
        <v>0</v>
      </c>
      <c r="G550" s="409">
        <f t="shared" ref="G550:W550" si="439">$C$544*AF$550/$AD$553</f>
        <v>0</v>
      </c>
      <c r="H550" s="409">
        <f t="shared" si="439"/>
        <v>0</v>
      </c>
      <c r="I550" s="409">
        <f t="shared" si="439"/>
        <v>0</v>
      </c>
      <c r="J550" s="336">
        <f t="shared" si="439"/>
        <v>0</v>
      </c>
      <c r="K550" s="336">
        <f t="shared" si="439"/>
        <v>0</v>
      </c>
      <c r="L550" s="336">
        <f t="shared" si="439"/>
        <v>0</v>
      </c>
      <c r="M550" s="336">
        <f t="shared" si="439"/>
        <v>0</v>
      </c>
      <c r="N550" s="336">
        <f t="shared" si="439"/>
        <v>0</v>
      </c>
      <c r="O550" s="336">
        <f t="shared" si="439"/>
        <v>223.16666666666666</v>
      </c>
      <c r="P550" s="336">
        <f t="shared" si="439"/>
        <v>5.4166666666666669E-2</v>
      </c>
      <c r="Q550" s="336">
        <f t="shared" si="439"/>
        <v>2.4916666666666667</v>
      </c>
      <c r="R550" s="336">
        <f t="shared" si="439"/>
        <v>0.10833333333333334</v>
      </c>
      <c r="S550" s="336">
        <f t="shared" si="439"/>
        <v>0.54166666666666663</v>
      </c>
      <c r="T550" s="336">
        <f t="shared" si="439"/>
        <v>2.1666666666666667E-2</v>
      </c>
      <c r="U550" s="336">
        <f t="shared" si="439"/>
        <v>30.333333333333332</v>
      </c>
      <c r="V550" s="336">
        <f t="shared" si="439"/>
        <v>0</v>
      </c>
      <c r="W550" s="336">
        <f t="shared" si="439"/>
        <v>0</v>
      </c>
      <c r="X550" s="392"/>
      <c r="Y550" s="392"/>
      <c r="AB550" s="70" t="s">
        <v>38</v>
      </c>
      <c r="AC550" s="286">
        <v>2</v>
      </c>
      <c r="AD550" s="286">
        <v>2</v>
      </c>
      <c r="AE550" s="180">
        <v>0</v>
      </c>
      <c r="AF550" s="180">
        <v>0</v>
      </c>
      <c r="AG550" s="180">
        <v>0</v>
      </c>
      <c r="AH550" s="180">
        <v>0</v>
      </c>
      <c r="AI550" s="102">
        <v>0</v>
      </c>
      <c r="AJ550" s="102">
        <v>0</v>
      </c>
      <c r="AK550" s="181">
        <v>0</v>
      </c>
      <c r="AL550" s="102">
        <v>0</v>
      </c>
      <c r="AM550" s="102">
        <v>0</v>
      </c>
      <c r="AN550" s="102">
        <v>206</v>
      </c>
      <c r="AO550" s="182">
        <v>0.05</v>
      </c>
      <c r="AP550" s="103">
        <v>2.2999999999999998</v>
      </c>
      <c r="AQ550" s="103">
        <v>0.1</v>
      </c>
      <c r="AR550" s="103">
        <v>0.5</v>
      </c>
      <c r="AS550" s="182">
        <v>0.02</v>
      </c>
      <c r="AT550" s="188">
        <v>28</v>
      </c>
      <c r="AU550" s="102">
        <v>0</v>
      </c>
      <c r="AV550" s="184">
        <v>0</v>
      </c>
    </row>
    <row r="551" spans="1:49" x14ac:dyDescent="0.3">
      <c r="A551" s="318"/>
      <c r="B551" s="334" t="s">
        <v>39</v>
      </c>
      <c r="C551" s="328"/>
      <c r="D551" s="406">
        <f t="shared" si="433"/>
        <v>26</v>
      </c>
      <c r="E551" s="406">
        <f t="shared" si="434"/>
        <v>26</v>
      </c>
      <c r="F551" s="409">
        <f>$C$544*AE$551/$AD$553</f>
        <v>0</v>
      </c>
      <c r="G551" s="409">
        <f t="shared" ref="G551:W551" si="440">$C$544*AF$551/$AD$553</f>
        <v>0</v>
      </c>
      <c r="H551" s="409">
        <f t="shared" si="440"/>
        <v>0</v>
      </c>
      <c r="I551" s="409">
        <f t="shared" si="440"/>
        <v>0</v>
      </c>
      <c r="J551" s="336">
        <f t="shared" si="440"/>
        <v>0</v>
      </c>
      <c r="K551" s="336">
        <f t="shared" si="440"/>
        <v>0</v>
      </c>
      <c r="L551" s="336">
        <f t="shared" si="440"/>
        <v>0</v>
      </c>
      <c r="M551" s="336">
        <f t="shared" si="440"/>
        <v>0</v>
      </c>
      <c r="N551" s="336">
        <f t="shared" si="440"/>
        <v>0</v>
      </c>
      <c r="O551" s="336">
        <f t="shared" si="440"/>
        <v>0</v>
      </c>
      <c r="P551" s="336">
        <f t="shared" si="440"/>
        <v>0</v>
      </c>
      <c r="Q551" s="336">
        <f t="shared" si="440"/>
        <v>0</v>
      </c>
      <c r="R551" s="336">
        <f t="shared" si="440"/>
        <v>0</v>
      </c>
      <c r="S551" s="336">
        <f t="shared" si="440"/>
        <v>0</v>
      </c>
      <c r="T551" s="336">
        <f t="shared" si="440"/>
        <v>0</v>
      </c>
      <c r="U551" s="336">
        <f t="shared" si="440"/>
        <v>0</v>
      </c>
      <c r="V551" s="336">
        <f t="shared" si="440"/>
        <v>0</v>
      </c>
      <c r="W551" s="336">
        <f t="shared" si="440"/>
        <v>0</v>
      </c>
      <c r="X551" s="392"/>
      <c r="Y551" s="392"/>
      <c r="AB551" s="70" t="s">
        <v>39</v>
      </c>
      <c r="AC551" s="180">
        <v>24</v>
      </c>
      <c r="AD551" s="180">
        <v>24</v>
      </c>
      <c r="AE551" s="180">
        <v>0</v>
      </c>
      <c r="AF551" s="180">
        <v>0</v>
      </c>
      <c r="AG551" s="180">
        <v>0</v>
      </c>
      <c r="AH551" s="180">
        <v>0</v>
      </c>
      <c r="AI551" s="102">
        <v>0</v>
      </c>
      <c r="AJ551" s="102">
        <v>0</v>
      </c>
      <c r="AK551" s="181">
        <v>0</v>
      </c>
      <c r="AL551" s="102">
        <v>0</v>
      </c>
      <c r="AM551" s="102">
        <v>0</v>
      </c>
      <c r="AN551" s="102">
        <v>0</v>
      </c>
      <c r="AO551" s="102">
        <v>0</v>
      </c>
      <c r="AP551" s="102">
        <v>0</v>
      </c>
      <c r="AQ551" s="102">
        <v>0</v>
      </c>
      <c r="AR551" s="102">
        <v>0</v>
      </c>
      <c r="AS551" s="102">
        <v>0</v>
      </c>
      <c r="AT551" s="183">
        <v>0</v>
      </c>
      <c r="AU551" s="102">
        <v>0</v>
      </c>
      <c r="AV551" s="184">
        <v>0</v>
      </c>
    </row>
    <row r="552" spans="1:49" ht="15" customHeight="1" x14ac:dyDescent="0.3">
      <c r="A552" s="318"/>
      <c r="B552" s="349" t="s">
        <v>88</v>
      </c>
      <c r="C552" s="328"/>
      <c r="D552" s="406">
        <f t="shared" si="433"/>
        <v>0</v>
      </c>
      <c r="E552" s="406">
        <f t="shared" si="434"/>
        <v>86.558333333333337</v>
      </c>
      <c r="F552" s="409">
        <f>$C$544*AE$552/$AD$553</f>
        <v>0</v>
      </c>
      <c r="G552" s="409">
        <f t="shared" ref="G552:W552" si="441">$C$544*AF$552/$AD$553</f>
        <v>0</v>
      </c>
      <c r="H552" s="409">
        <f t="shared" si="441"/>
        <v>0</v>
      </c>
      <c r="I552" s="409">
        <f t="shared" si="441"/>
        <v>0</v>
      </c>
      <c r="J552" s="336">
        <f t="shared" si="441"/>
        <v>0</v>
      </c>
      <c r="K552" s="336">
        <f t="shared" si="441"/>
        <v>0</v>
      </c>
      <c r="L552" s="336">
        <f t="shared" si="441"/>
        <v>0</v>
      </c>
      <c r="M552" s="336">
        <f t="shared" si="441"/>
        <v>0</v>
      </c>
      <c r="N552" s="336">
        <f t="shared" si="441"/>
        <v>0</v>
      </c>
      <c r="O552" s="336">
        <f t="shared" si="441"/>
        <v>0</v>
      </c>
      <c r="P552" s="336">
        <f t="shared" si="441"/>
        <v>0</v>
      </c>
      <c r="Q552" s="336">
        <f t="shared" si="441"/>
        <v>0</v>
      </c>
      <c r="R552" s="336">
        <f t="shared" si="441"/>
        <v>0</v>
      </c>
      <c r="S552" s="336">
        <f t="shared" si="441"/>
        <v>0</v>
      </c>
      <c r="T552" s="336">
        <f t="shared" si="441"/>
        <v>0</v>
      </c>
      <c r="U552" s="336">
        <f t="shared" si="441"/>
        <v>0</v>
      </c>
      <c r="V552" s="336">
        <f t="shared" si="441"/>
        <v>0</v>
      </c>
      <c r="W552" s="336">
        <f t="shared" si="441"/>
        <v>0</v>
      </c>
      <c r="X552" s="392"/>
      <c r="Y552" s="392"/>
      <c r="AB552" s="150" t="s">
        <v>88</v>
      </c>
      <c r="AC552" s="189"/>
      <c r="AD552" s="190">
        <v>79.900000000000006</v>
      </c>
      <c r="AE552" s="189"/>
      <c r="AF552" s="189"/>
      <c r="AG552" s="189"/>
      <c r="AH552" s="189"/>
      <c r="AI552" s="17"/>
      <c r="AJ552" s="17"/>
      <c r="AK552" s="17"/>
      <c r="AL552" s="17"/>
      <c r="AM552" s="17"/>
      <c r="AN552" s="17"/>
      <c r="AO552" s="17"/>
      <c r="AP552" s="17"/>
      <c r="AQ552" s="17"/>
      <c r="AR552" s="17"/>
      <c r="AS552" s="17"/>
      <c r="AT552" s="17"/>
      <c r="AU552" s="17"/>
      <c r="AV552" s="17"/>
    </row>
    <row r="553" spans="1:49" x14ac:dyDescent="0.3">
      <c r="A553" s="318"/>
      <c r="B553" s="69" t="s">
        <v>40</v>
      </c>
      <c r="C553" s="328"/>
      <c r="D553" s="406"/>
      <c r="E553" s="406"/>
      <c r="F553" s="409">
        <f>SUM(F545:F552)</f>
        <v>5.6333333333333337</v>
      </c>
      <c r="G553" s="409">
        <f t="shared" ref="G553:W553" si="442">SUM(G545:G552)</f>
        <v>1.9500000000000002</v>
      </c>
      <c r="H553" s="409">
        <f t="shared" si="442"/>
        <v>36.833333333333329</v>
      </c>
      <c r="I553" s="409">
        <f t="shared" si="442"/>
        <v>186.98333333333335</v>
      </c>
      <c r="J553" s="337">
        <f t="shared" si="442"/>
        <v>7.5833333333333336E-2</v>
      </c>
      <c r="K553" s="337">
        <f t="shared" si="442"/>
        <v>3.2500000000000001E-2</v>
      </c>
      <c r="L553" s="337">
        <f t="shared" si="442"/>
        <v>4.3875000000000002</v>
      </c>
      <c r="M553" s="337">
        <f t="shared" si="442"/>
        <v>2.1666666666666667E-2</v>
      </c>
      <c r="N553" s="337">
        <f t="shared" si="442"/>
        <v>0</v>
      </c>
      <c r="O553" s="337">
        <f t="shared" si="442"/>
        <v>224.79166666666666</v>
      </c>
      <c r="P553" s="337">
        <f t="shared" si="442"/>
        <v>62.226666666666667</v>
      </c>
      <c r="Q553" s="337">
        <f t="shared" si="442"/>
        <v>11.808333333333332</v>
      </c>
      <c r="R553" s="337">
        <f t="shared" si="442"/>
        <v>8.2333333333333325</v>
      </c>
      <c r="S553" s="337">
        <f t="shared" si="442"/>
        <v>46.691666666666663</v>
      </c>
      <c r="T553" s="337">
        <f t="shared" si="442"/>
        <v>0.62833333333333341</v>
      </c>
      <c r="U553" s="337">
        <f t="shared" si="442"/>
        <v>31.2</v>
      </c>
      <c r="V553" s="337">
        <f t="shared" si="442"/>
        <v>2.8166666666666664</v>
      </c>
      <c r="W553" s="337">
        <f t="shared" si="442"/>
        <v>11.916666666666666</v>
      </c>
      <c r="X553" s="392"/>
      <c r="Y553" s="392"/>
      <c r="AB553" s="69" t="s">
        <v>40</v>
      </c>
      <c r="AC553" s="126"/>
      <c r="AD553" s="191">
        <v>60</v>
      </c>
      <c r="AE553" s="192">
        <v>5.2</v>
      </c>
      <c r="AF553" s="192">
        <v>1.8</v>
      </c>
      <c r="AG553" s="191">
        <v>34</v>
      </c>
      <c r="AH553" s="192">
        <v>172.6</v>
      </c>
      <c r="AI553" s="193">
        <v>7.0000000000000007E-2</v>
      </c>
      <c r="AJ553" s="193">
        <v>0.03</v>
      </c>
      <c r="AK553" s="194">
        <v>4.05</v>
      </c>
      <c r="AL553" s="193">
        <v>0.02</v>
      </c>
      <c r="AM553" s="195">
        <v>0</v>
      </c>
      <c r="AN553" s="195">
        <v>207</v>
      </c>
      <c r="AO553" s="196">
        <v>57.5</v>
      </c>
      <c r="AP553" s="195">
        <v>11</v>
      </c>
      <c r="AQ553" s="196">
        <v>7.6</v>
      </c>
      <c r="AR553" s="195">
        <v>43</v>
      </c>
      <c r="AS553" s="193">
        <v>0.57999999999999996</v>
      </c>
      <c r="AT553" s="197">
        <v>29</v>
      </c>
      <c r="AU553" s="196">
        <v>2.6</v>
      </c>
      <c r="AV553" s="198">
        <v>11</v>
      </c>
    </row>
    <row r="554" spans="1:49" x14ac:dyDescent="0.3">
      <c r="A554" s="318" t="s">
        <v>157</v>
      </c>
      <c r="B554" s="199"/>
      <c r="C554" s="328">
        <v>180</v>
      </c>
      <c r="D554" s="406"/>
      <c r="E554" s="406"/>
      <c r="F554" s="406"/>
      <c r="G554" s="406"/>
      <c r="H554" s="406"/>
      <c r="I554" s="406"/>
      <c r="J554" s="199"/>
      <c r="K554" s="199"/>
      <c r="L554" s="199"/>
      <c r="M554" s="199"/>
      <c r="N554" s="199"/>
      <c r="O554" s="199"/>
      <c r="P554" s="199"/>
      <c r="Q554" s="199"/>
      <c r="R554" s="199"/>
      <c r="S554" s="199"/>
      <c r="T554" s="199"/>
      <c r="U554" s="199"/>
      <c r="V554" s="199"/>
      <c r="W554" s="199"/>
      <c r="X554" s="392" t="s">
        <v>158</v>
      </c>
      <c r="Y554" s="392">
        <v>29</v>
      </c>
      <c r="AA554" t="s">
        <v>157</v>
      </c>
      <c r="AW554" t="s">
        <v>158</v>
      </c>
    </row>
    <row r="555" spans="1:49" ht="15" customHeight="1" x14ac:dyDescent="0.3">
      <c r="A555" s="318"/>
      <c r="B555" s="334" t="s">
        <v>36</v>
      </c>
      <c r="C555" s="328"/>
      <c r="D555" s="406">
        <f>C$554*AC555/AD$558</f>
        <v>6.24</v>
      </c>
      <c r="E555" s="406">
        <f>C$554*AD555/AD$558</f>
        <v>6.24</v>
      </c>
      <c r="F555" s="409">
        <f>$C$554*AE$555/$AD$558</f>
        <v>0</v>
      </c>
      <c r="G555" s="409">
        <f t="shared" ref="G555:W555" si="443">$C$554*AF$555/$AD$558</f>
        <v>0</v>
      </c>
      <c r="H555" s="409">
        <f t="shared" si="443"/>
        <v>5.76</v>
      </c>
      <c r="I555" s="409">
        <f t="shared" si="443"/>
        <v>22.92</v>
      </c>
      <c r="J555" s="336">
        <f t="shared" si="443"/>
        <v>0</v>
      </c>
      <c r="K555" s="336">
        <f t="shared" si="443"/>
        <v>0</v>
      </c>
      <c r="L555" s="336">
        <f t="shared" si="443"/>
        <v>0</v>
      </c>
      <c r="M555" s="336">
        <f t="shared" si="443"/>
        <v>0</v>
      </c>
      <c r="N555" s="336">
        <f t="shared" si="443"/>
        <v>0</v>
      </c>
      <c r="O555" s="336">
        <f t="shared" si="443"/>
        <v>0</v>
      </c>
      <c r="P555" s="336">
        <f t="shared" si="443"/>
        <v>0.15600000000000003</v>
      </c>
      <c r="Q555" s="336">
        <f t="shared" si="443"/>
        <v>0.12</v>
      </c>
      <c r="R555" s="336">
        <f t="shared" si="443"/>
        <v>0</v>
      </c>
      <c r="S555" s="336">
        <f t="shared" si="443"/>
        <v>0</v>
      </c>
      <c r="T555" s="336">
        <f t="shared" si="443"/>
        <v>1.2E-2</v>
      </c>
      <c r="U555" s="336">
        <f t="shared" si="443"/>
        <v>0</v>
      </c>
      <c r="V555" s="336">
        <f t="shared" si="443"/>
        <v>0</v>
      </c>
      <c r="W555" s="336">
        <f t="shared" si="443"/>
        <v>0</v>
      </c>
      <c r="X555" s="392"/>
      <c r="Y555" s="392"/>
      <c r="AB555" s="86" t="s">
        <v>36</v>
      </c>
      <c r="AC555" s="56">
        <v>5.2</v>
      </c>
      <c r="AD555" s="56">
        <v>5.2</v>
      </c>
      <c r="AE555" s="57">
        <v>0</v>
      </c>
      <c r="AF555" s="57">
        <v>0</v>
      </c>
      <c r="AG555" s="56">
        <v>4.8</v>
      </c>
      <c r="AH555" s="56">
        <v>19.100000000000001</v>
      </c>
      <c r="AI555" s="62">
        <v>0</v>
      </c>
      <c r="AJ555" s="62">
        <v>0</v>
      </c>
      <c r="AK555" s="28">
        <v>0</v>
      </c>
      <c r="AL555" s="62">
        <v>0</v>
      </c>
      <c r="AM555" s="62">
        <v>0</v>
      </c>
      <c r="AN555" s="62">
        <v>0</v>
      </c>
      <c r="AO555" s="64">
        <v>0.13</v>
      </c>
      <c r="AP555" s="63">
        <v>0.1</v>
      </c>
      <c r="AQ555" s="62">
        <v>0</v>
      </c>
      <c r="AR555" s="62">
        <v>0</v>
      </c>
      <c r="AS555" s="64">
        <v>0.01</v>
      </c>
      <c r="AT555" s="28">
        <v>0</v>
      </c>
      <c r="AU555" s="62">
        <v>0</v>
      </c>
      <c r="AV555" s="28">
        <v>0</v>
      </c>
    </row>
    <row r="556" spans="1:49" ht="15" customHeight="1" x14ac:dyDescent="0.3">
      <c r="A556" s="318"/>
      <c r="B556" s="334" t="s">
        <v>82</v>
      </c>
      <c r="C556" s="328"/>
      <c r="D556" s="406">
        <f t="shared" ref="D556:D557" si="444">C$554*AC556/AD$558</f>
        <v>0.96</v>
      </c>
      <c r="E556" s="406">
        <f t="shared" ref="E556:E557" si="445">C$554*AD556/AD$558</f>
        <v>0.96</v>
      </c>
      <c r="F556" s="409">
        <f>$C$554*AE$556/$AD$558</f>
        <v>0.12</v>
      </c>
      <c r="G556" s="409">
        <f t="shared" ref="G556:W556" si="446">$C$554*AF$556/$AD$558</f>
        <v>0</v>
      </c>
      <c r="H556" s="409">
        <f t="shared" si="446"/>
        <v>0</v>
      </c>
      <c r="I556" s="409">
        <f t="shared" si="446"/>
        <v>0.6</v>
      </c>
      <c r="J556" s="336">
        <f t="shared" si="446"/>
        <v>0</v>
      </c>
      <c r="K556" s="336">
        <f t="shared" si="446"/>
        <v>0</v>
      </c>
      <c r="L556" s="336">
        <f t="shared" si="446"/>
        <v>0.13200000000000001</v>
      </c>
      <c r="M556" s="336">
        <f t="shared" si="446"/>
        <v>0</v>
      </c>
      <c r="N556" s="336">
        <f t="shared" si="446"/>
        <v>1.2E-2</v>
      </c>
      <c r="O556" s="336">
        <f t="shared" si="446"/>
        <v>0.24</v>
      </c>
      <c r="P556" s="336">
        <f t="shared" si="446"/>
        <v>9.2639999999999993</v>
      </c>
      <c r="Q556" s="336">
        <f t="shared" si="446"/>
        <v>1.92</v>
      </c>
      <c r="R556" s="336">
        <f t="shared" si="446"/>
        <v>1.6799999999999997</v>
      </c>
      <c r="S556" s="336">
        <f t="shared" si="446"/>
        <v>3.24</v>
      </c>
      <c r="T556" s="336">
        <f t="shared" si="446"/>
        <v>0.32400000000000001</v>
      </c>
      <c r="U556" s="336">
        <f t="shared" si="446"/>
        <v>0</v>
      </c>
      <c r="V556" s="336">
        <f t="shared" si="446"/>
        <v>0</v>
      </c>
      <c r="W556" s="336">
        <f t="shared" si="446"/>
        <v>0</v>
      </c>
      <c r="X556" s="392"/>
      <c r="Y556" s="392"/>
      <c r="AB556" s="86" t="s">
        <v>82</v>
      </c>
      <c r="AC556" s="299">
        <v>0.8</v>
      </c>
      <c r="AD556" s="299">
        <v>0.8</v>
      </c>
      <c r="AE556" s="56">
        <v>0.1</v>
      </c>
      <c r="AF556" s="57">
        <v>0</v>
      </c>
      <c r="AG556" s="57">
        <v>0</v>
      </c>
      <c r="AH556" s="56">
        <v>0.5</v>
      </c>
      <c r="AI556" s="62">
        <v>0</v>
      </c>
      <c r="AJ556" s="62">
        <v>0</v>
      </c>
      <c r="AK556" s="43">
        <v>0.11</v>
      </c>
      <c r="AL556" s="62">
        <v>0</v>
      </c>
      <c r="AM556" s="64">
        <v>0.01</v>
      </c>
      <c r="AN556" s="63">
        <v>0.2</v>
      </c>
      <c r="AO556" s="64">
        <v>7.72</v>
      </c>
      <c r="AP556" s="63">
        <v>1.6</v>
      </c>
      <c r="AQ556" s="63">
        <v>1.4</v>
      </c>
      <c r="AR556" s="63">
        <v>2.7</v>
      </c>
      <c r="AS556" s="64">
        <v>0.27</v>
      </c>
      <c r="AT556" s="28">
        <v>0</v>
      </c>
      <c r="AU556" s="62">
        <v>0</v>
      </c>
      <c r="AV556" s="28">
        <v>0</v>
      </c>
    </row>
    <row r="557" spans="1:49" x14ac:dyDescent="0.3">
      <c r="A557" s="318"/>
      <c r="B557" s="334" t="s">
        <v>39</v>
      </c>
      <c r="C557" s="328"/>
      <c r="D557" s="406">
        <f t="shared" si="444"/>
        <v>180</v>
      </c>
      <c r="E557" s="406">
        <f t="shared" si="445"/>
        <v>180</v>
      </c>
      <c r="F557" s="409">
        <f>$C$554*AE$557/$AD$558</f>
        <v>0</v>
      </c>
      <c r="G557" s="409">
        <f t="shared" ref="G557:W557" si="447">$C$554*AF$557/$AD$558</f>
        <v>0</v>
      </c>
      <c r="H557" s="409">
        <f t="shared" si="447"/>
        <v>0</v>
      </c>
      <c r="I557" s="409">
        <f t="shared" si="447"/>
        <v>0</v>
      </c>
      <c r="J557" s="336">
        <f t="shared" si="447"/>
        <v>0</v>
      </c>
      <c r="K557" s="336">
        <f t="shared" si="447"/>
        <v>0</v>
      </c>
      <c r="L557" s="336">
        <f t="shared" si="447"/>
        <v>0</v>
      </c>
      <c r="M557" s="336">
        <f t="shared" si="447"/>
        <v>0</v>
      </c>
      <c r="N557" s="336">
        <f t="shared" si="447"/>
        <v>0</v>
      </c>
      <c r="O557" s="336">
        <f t="shared" si="447"/>
        <v>0</v>
      </c>
      <c r="P557" s="336">
        <f t="shared" si="447"/>
        <v>0</v>
      </c>
      <c r="Q557" s="336">
        <f t="shared" si="447"/>
        <v>0</v>
      </c>
      <c r="R557" s="336">
        <f t="shared" si="447"/>
        <v>0</v>
      </c>
      <c r="S557" s="336">
        <f t="shared" si="447"/>
        <v>0</v>
      </c>
      <c r="T557" s="336">
        <f t="shared" si="447"/>
        <v>0</v>
      </c>
      <c r="U557" s="336">
        <f t="shared" si="447"/>
        <v>0</v>
      </c>
      <c r="V557" s="336">
        <f t="shared" si="447"/>
        <v>0</v>
      </c>
      <c r="W557" s="336">
        <f t="shared" si="447"/>
        <v>0</v>
      </c>
      <c r="X557" s="392"/>
      <c r="Y557" s="392"/>
      <c r="AB557" s="86" t="s">
        <v>39</v>
      </c>
      <c r="AC557" s="57">
        <v>150</v>
      </c>
      <c r="AD557" s="57">
        <v>150</v>
      </c>
      <c r="AE557" s="57">
        <v>0</v>
      </c>
      <c r="AF557" s="57">
        <v>0</v>
      </c>
      <c r="AG557" s="57">
        <v>0</v>
      </c>
      <c r="AH557" s="57">
        <v>0</v>
      </c>
      <c r="AI557" s="62">
        <v>0</v>
      </c>
      <c r="AJ557" s="62">
        <v>0</v>
      </c>
      <c r="AK557" s="28">
        <v>0</v>
      </c>
      <c r="AL557" s="62">
        <v>0</v>
      </c>
      <c r="AM557" s="62">
        <v>0</v>
      </c>
      <c r="AN557" s="62">
        <v>0</v>
      </c>
      <c r="AO557" s="62">
        <v>0</v>
      </c>
      <c r="AP557" s="62">
        <v>0</v>
      </c>
      <c r="AQ557" s="62">
        <v>0</v>
      </c>
      <c r="AR557" s="62">
        <v>0</v>
      </c>
      <c r="AS557" s="62">
        <v>0</v>
      </c>
      <c r="AT557" s="28">
        <v>0</v>
      </c>
      <c r="AU557" s="62">
        <v>0</v>
      </c>
      <c r="AV557" s="28">
        <v>0</v>
      </c>
    </row>
    <row r="558" spans="1:49" ht="15" customHeight="1" x14ac:dyDescent="0.3">
      <c r="A558" s="318"/>
      <c r="B558" s="69" t="s">
        <v>40</v>
      </c>
      <c r="C558" s="328"/>
      <c r="D558" s="406"/>
      <c r="E558" s="406"/>
      <c r="F558" s="409">
        <f>SUM(F555:F557)</f>
        <v>0.12</v>
      </c>
      <c r="G558" s="409">
        <f t="shared" ref="G558:W558" si="448">SUM(G555:G557)</f>
        <v>0</v>
      </c>
      <c r="H558" s="409">
        <f t="shared" si="448"/>
        <v>5.76</v>
      </c>
      <c r="I558" s="409">
        <f t="shared" si="448"/>
        <v>23.520000000000003</v>
      </c>
      <c r="J558" s="337">
        <f t="shared" si="448"/>
        <v>0</v>
      </c>
      <c r="K558" s="337">
        <f t="shared" si="448"/>
        <v>0</v>
      </c>
      <c r="L558" s="337">
        <f t="shared" si="448"/>
        <v>0.13200000000000001</v>
      </c>
      <c r="M558" s="337">
        <f t="shared" si="448"/>
        <v>0</v>
      </c>
      <c r="N558" s="337">
        <f t="shared" si="448"/>
        <v>1.2E-2</v>
      </c>
      <c r="O558" s="337">
        <f t="shared" si="448"/>
        <v>0.24</v>
      </c>
      <c r="P558" s="337">
        <f t="shared" si="448"/>
        <v>9.42</v>
      </c>
      <c r="Q558" s="337">
        <f t="shared" si="448"/>
        <v>2.04</v>
      </c>
      <c r="R558" s="337">
        <f t="shared" si="448"/>
        <v>1.6799999999999997</v>
      </c>
      <c r="S558" s="337">
        <f t="shared" si="448"/>
        <v>3.24</v>
      </c>
      <c r="T558" s="337">
        <f t="shared" si="448"/>
        <v>0.33600000000000002</v>
      </c>
      <c r="U558" s="337">
        <f t="shared" si="448"/>
        <v>0</v>
      </c>
      <c r="V558" s="337">
        <f t="shared" si="448"/>
        <v>0</v>
      </c>
      <c r="W558" s="337">
        <f t="shared" si="448"/>
        <v>0</v>
      </c>
      <c r="X558" s="392"/>
      <c r="Y558" s="392"/>
      <c r="AB558" s="87" t="s">
        <v>40</v>
      </c>
      <c r="AC558" s="59"/>
      <c r="AD558" s="60">
        <v>150</v>
      </c>
      <c r="AE558" s="61">
        <v>0.1</v>
      </c>
      <c r="AF558" s="60">
        <v>0</v>
      </c>
      <c r="AG558" s="61">
        <v>4.8</v>
      </c>
      <c r="AH558" s="61">
        <v>19.600000000000001</v>
      </c>
      <c r="AI558" s="66">
        <v>0</v>
      </c>
      <c r="AJ558" s="66">
        <v>0</v>
      </c>
      <c r="AK558" s="48">
        <v>0.11</v>
      </c>
      <c r="AL558" s="66">
        <v>0</v>
      </c>
      <c r="AM558" s="65">
        <v>0.01</v>
      </c>
      <c r="AN558" s="83">
        <v>0.3</v>
      </c>
      <c r="AO558" s="65">
        <v>7.85</v>
      </c>
      <c r="AP558" s="83">
        <v>1.7</v>
      </c>
      <c r="AQ558" s="83">
        <v>1.4</v>
      </c>
      <c r="AR558" s="83">
        <v>2.7</v>
      </c>
      <c r="AS558" s="65">
        <v>0.28000000000000003</v>
      </c>
      <c r="AT558" s="32">
        <v>0</v>
      </c>
      <c r="AU558" s="66">
        <v>0</v>
      </c>
      <c r="AV558" s="32">
        <v>0</v>
      </c>
    </row>
    <row r="559" spans="1:49" ht="18" x14ac:dyDescent="0.35">
      <c r="A559" s="319" t="s">
        <v>150</v>
      </c>
      <c r="B559" s="207"/>
      <c r="C559" s="338">
        <f>SUM(C532:C558)</f>
        <v>405</v>
      </c>
      <c r="D559" s="410">
        <f t="shared" ref="D559:E559" si="449">SUM(D532:D558)</f>
        <v>443.01666666666665</v>
      </c>
      <c r="E559" s="410">
        <f t="shared" si="449"/>
        <v>499.17500000000001</v>
      </c>
      <c r="F559" s="412">
        <f>SUM(F540+F543+F553+F558)</f>
        <v>12.153333333333334</v>
      </c>
      <c r="G559" s="412">
        <f t="shared" ref="G559:W559" si="450">SUM(G540+G543+G553+G558)</f>
        <v>16.350000000000001</v>
      </c>
      <c r="H559" s="412">
        <f t="shared" si="450"/>
        <v>50.893333333333324</v>
      </c>
      <c r="I559" s="412">
        <f t="shared" si="450"/>
        <v>401.10333333333335</v>
      </c>
      <c r="J559" s="340">
        <f t="shared" si="450"/>
        <v>0.13583333333333333</v>
      </c>
      <c r="K559" s="340">
        <f t="shared" si="450"/>
        <v>0.17250000000000001</v>
      </c>
      <c r="L559" s="340">
        <f t="shared" si="450"/>
        <v>212.67949999999999</v>
      </c>
      <c r="M559" s="340">
        <f t="shared" si="450"/>
        <v>0.90166666666666684</v>
      </c>
      <c r="N559" s="340">
        <f t="shared" si="450"/>
        <v>4.5319999999999991</v>
      </c>
      <c r="O559" s="340">
        <f t="shared" si="450"/>
        <v>668.03166666666664</v>
      </c>
      <c r="P559" s="340">
        <f t="shared" si="450"/>
        <v>375.6466666666667</v>
      </c>
      <c r="Q559" s="340">
        <f t="shared" si="450"/>
        <v>56.848333333333329</v>
      </c>
      <c r="R559" s="340">
        <f t="shared" si="450"/>
        <v>33.713333333333331</v>
      </c>
      <c r="S559" s="340">
        <f t="shared" si="450"/>
        <v>160.13166666666666</v>
      </c>
      <c r="T559" s="340">
        <f t="shared" si="450"/>
        <v>2.6343333333333332</v>
      </c>
      <c r="U559" s="340">
        <f t="shared" si="450"/>
        <v>54.8</v>
      </c>
      <c r="V559" s="340">
        <f t="shared" si="450"/>
        <v>13.896666666666667</v>
      </c>
      <c r="W559" s="340">
        <f t="shared" si="450"/>
        <v>57.916666666666664</v>
      </c>
      <c r="X559" s="394"/>
      <c r="Y559" s="394"/>
    </row>
    <row r="560" spans="1:49" ht="18" x14ac:dyDescent="0.35">
      <c r="A560" s="319" t="s">
        <v>213</v>
      </c>
      <c r="B560" s="207"/>
      <c r="C560" s="338">
        <f t="shared" ref="C560:W560" si="451">SUM(C482+C491+C530+C559)</f>
        <v>1938</v>
      </c>
      <c r="D560" s="410">
        <f t="shared" si="451"/>
        <v>2258.375</v>
      </c>
      <c r="E560" s="410">
        <f t="shared" si="451"/>
        <v>2192.1883333333335</v>
      </c>
      <c r="F560" s="411">
        <f>SUM(F482+F491+F530+F559)</f>
        <v>54.216666666666669</v>
      </c>
      <c r="G560" s="410">
        <f t="shared" si="451"/>
        <v>64.863333333333344</v>
      </c>
      <c r="H560" s="410">
        <f t="shared" si="451"/>
        <v>190.64333333333332</v>
      </c>
      <c r="I560" s="410">
        <f t="shared" si="451"/>
        <v>1569.605</v>
      </c>
      <c r="J560" s="338">
        <f t="shared" si="451"/>
        <v>0.38883333333333336</v>
      </c>
      <c r="K560" s="338">
        <f t="shared" si="451"/>
        <v>0.62649999999999995</v>
      </c>
      <c r="L560" s="338">
        <f t="shared" si="451"/>
        <v>528.43533333333335</v>
      </c>
      <c r="M560" s="338">
        <f t="shared" si="451"/>
        <v>1.2758333333333336</v>
      </c>
      <c r="N560" s="338">
        <f t="shared" si="451"/>
        <v>42.878999999999991</v>
      </c>
      <c r="O560" s="338">
        <f t="shared" si="451"/>
        <v>1405.2356666666667</v>
      </c>
      <c r="P560" s="338">
        <f t="shared" si="451"/>
        <v>1919.0036666666665</v>
      </c>
      <c r="Q560" s="338">
        <f t="shared" si="451"/>
        <v>418.73166666666668</v>
      </c>
      <c r="R560" s="338">
        <f t="shared" si="451"/>
        <v>144.68833333333333</v>
      </c>
      <c r="S560" s="338">
        <f t="shared" si="451"/>
        <v>702.3599999999999</v>
      </c>
      <c r="T560" s="338">
        <f t="shared" si="451"/>
        <v>8.6204999999999998</v>
      </c>
      <c r="U560" s="338">
        <f t="shared" si="451"/>
        <v>143.54333333333335</v>
      </c>
      <c r="V560" s="338">
        <f t="shared" si="451"/>
        <v>20.698999999999998</v>
      </c>
      <c r="W560" s="338">
        <f t="shared" si="451"/>
        <v>245.74499999999998</v>
      </c>
      <c r="X560" s="394"/>
      <c r="Y560" s="394"/>
    </row>
    <row r="561" spans="1:49" ht="14.4" x14ac:dyDescent="0.3">
      <c r="A561" s="456" t="s">
        <v>320</v>
      </c>
      <c r="B561" s="456"/>
      <c r="C561" s="456"/>
      <c r="D561" s="456"/>
      <c r="E561" s="456"/>
      <c r="F561" s="456"/>
      <c r="G561" s="456"/>
      <c r="H561" s="456"/>
      <c r="I561" s="456"/>
      <c r="J561" s="456"/>
      <c r="K561" s="456"/>
      <c r="L561" s="456"/>
      <c r="M561" s="456"/>
      <c r="N561" s="456"/>
      <c r="O561" s="456"/>
      <c r="P561" s="456"/>
      <c r="Q561" s="456"/>
      <c r="R561" s="456"/>
      <c r="S561" s="456"/>
      <c r="T561" s="456"/>
      <c r="U561" s="456"/>
      <c r="V561" s="456"/>
      <c r="W561" s="456"/>
      <c r="X561" s="456"/>
      <c r="Y561" s="456"/>
    </row>
    <row r="562" spans="1:49" ht="14.4" x14ac:dyDescent="0.3">
      <c r="A562" s="456" t="s">
        <v>323</v>
      </c>
      <c r="B562" s="456"/>
      <c r="C562" s="456"/>
      <c r="D562" s="456"/>
      <c r="E562" s="456"/>
      <c r="F562" s="456"/>
      <c r="G562" s="456"/>
      <c r="H562" s="456"/>
      <c r="I562" s="456"/>
      <c r="J562" s="456"/>
      <c r="K562" s="456"/>
      <c r="L562" s="456"/>
      <c r="M562" s="456"/>
      <c r="N562" s="456"/>
      <c r="O562" s="456"/>
      <c r="P562" s="456"/>
      <c r="Q562" s="456"/>
      <c r="R562" s="456"/>
      <c r="S562" s="456"/>
      <c r="T562" s="456"/>
      <c r="U562" s="456"/>
      <c r="V562" s="456"/>
      <c r="W562" s="456"/>
      <c r="X562" s="456"/>
      <c r="Y562" s="456"/>
    </row>
    <row r="563" spans="1:49" ht="14.4" x14ac:dyDescent="0.3">
      <c r="A563" s="456" t="s">
        <v>324</v>
      </c>
      <c r="B563" s="456"/>
      <c r="C563" s="456"/>
      <c r="D563" s="456"/>
      <c r="E563" s="456"/>
      <c r="F563" s="456"/>
      <c r="G563" s="456"/>
      <c r="H563" s="456"/>
      <c r="I563" s="456"/>
      <c r="J563" s="456"/>
      <c r="K563" s="456"/>
      <c r="L563" s="456"/>
      <c r="M563" s="456"/>
      <c r="N563" s="456"/>
      <c r="O563" s="456"/>
      <c r="P563" s="456"/>
      <c r="Q563" s="456"/>
      <c r="R563" s="456"/>
      <c r="S563" s="456"/>
      <c r="T563" s="456"/>
      <c r="U563" s="456"/>
      <c r="V563" s="456"/>
      <c r="W563" s="456"/>
      <c r="X563" s="456"/>
      <c r="Y563" s="456"/>
    </row>
    <row r="564" spans="1:49" ht="15" thickBot="1" x14ac:dyDescent="0.35">
      <c r="A564" s="456" t="s">
        <v>325</v>
      </c>
      <c r="B564" s="456"/>
      <c r="C564" s="456"/>
      <c r="D564" s="456"/>
      <c r="E564" s="456"/>
      <c r="F564" s="456"/>
      <c r="G564" s="456"/>
      <c r="H564" s="456"/>
      <c r="I564" s="456"/>
      <c r="J564" s="456"/>
      <c r="K564" s="456"/>
      <c r="L564" s="456"/>
      <c r="M564" s="456"/>
      <c r="N564" s="456"/>
      <c r="O564" s="456"/>
      <c r="P564" s="456"/>
      <c r="Q564" s="456"/>
      <c r="R564" s="456"/>
      <c r="S564" s="456"/>
      <c r="T564" s="456"/>
      <c r="U564" s="456"/>
      <c r="V564" s="456"/>
      <c r="W564" s="456"/>
      <c r="X564" s="456"/>
      <c r="Y564" s="456"/>
    </row>
    <row r="565" spans="1:49" ht="15" customHeight="1" x14ac:dyDescent="0.3">
      <c r="A565" s="471" t="s">
        <v>26</v>
      </c>
      <c r="B565" s="473" t="s">
        <v>2</v>
      </c>
      <c r="C565" s="475" t="s">
        <v>1</v>
      </c>
      <c r="D565" s="477" t="s">
        <v>330</v>
      </c>
      <c r="E565" s="477"/>
      <c r="F565" s="478" t="s">
        <v>22</v>
      </c>
      <c r="G565" s="478" t="s">
        <v>23</v>
      </c>
      <c r="H565" s="478" t="s">
        <v>24</v>
      </c>
      <c r="I565" s="478" t="s">
        <v>25</v>
      </c>
      <c r="J565" s="446" t="s">
        <v>6</v>
      </c>
      <c r="K565" s="446"/>
      <c r="L565" s="446"/>
      <c r="M565" s="446"/>
      <c r="N565" s="446"/>
      <c r="O565" s="446" t="s">
        <v>7</v>
      </c>
      <c r="P565" s="446"/>
      <c r="Q565" s="446"/>
      <c r="R565" s="446"/>
      <c r="S565" s="446"/>
      <c r="T565" s="446"/>
      <c r="U565" s="446"/>
      <c r="V565" s="446"/>
      <c r="W565" s="446"/>
      <c r="X565" s="480" t="s">
        <v>28</v>
      </c>
      <c r="Y565" s="488" t="s">
        <v>41</v>
      </c>
      <c r="Z565" s="52"/>
      <c r="AA565" s="436" t="s">
        <v>26</v>
      </c>
      <c r="AB565" s="442" t="s">
        <v>2</v>
      </c>
      <c r="AC565" s="444" t="s">
        <v>3</v>
      </c>
      <c r="AD565" s="445"/>
      <c r="AE565" s="437" t="s">
        <v>22</v>
      </c>
      <c r="AF565" s="437" t="s">
        <v>23</v>
      </c>
      <c r="AG565" s="437" t="s">
        <v>24</v>
      </c>
      <c r="AH565" s="437" t="s">
        <v>25</v>
      </c>
      <c r="AI565" s="439" t="s">
        <v>6</v>
      </c>
      <c r="AJ565" s="440"/>
      <c r="AK565" s="440"/>
      <c r="AL565" s="440"/>
      <c r="AM565" s="440"/>
      <c r="AN565" s="439" t="s">
        <v>7</v>
      </c>
      <c r="AO565" s="440"/>
      <c r="AP565" s="440"/>
      <c r="AQ565" s="440"/>
      <c r="AR565" s="440"/>
      <c r="AS565" s="440"/>
      <c r="AT565" s="440"/>
      <c r="AU565" s="440"/>
      <c r="AV565" s="441"/>
      <c r="AW565" s="436" t="s">
        <v>31</v>
      </c>
    </row>
    <row r="566" spans="1:49" ht="15" customHeight="1" thickBot="1" x14ac:dyDescent="0.35">
      <c r="A566" s="472"/>
      <c r="B566" s="474"/>
      <c r="C566" s="476"/>
      <c r="D566" s="416" t="s">
        <v>331</v>
      </c>
      <c r="E566" s="416" t="s">
        <v>332</v>
      </c>
      <c r="F566" s="479"/>
      <c r="G566" s="479"/>
      <c r="H566" s="479"/>
      <c r="I566" s="479"/>
      <c r="J566" s="310" t="s">
        <v>8</v>
      </c>
      <c r="K566" s="310" t="s">
        <v>9</v>
      </c>
      <c r="L566" s="311" t="s">
        <v>10</v>
      </c>
      <c r="M566" s="310" t="s">
        <v>11</v>
      </c>
      <c r="N566" s="310" t="s">
        <v>12</v>
      </c>
      <c r="O566" s="310" t="s">
        <v>13</v>
      </c>
      <c r="P566" s="310" t="s">
        <v>14</v>
      </c>
      <c r="Q566" s="310" t="s">
        <v>15</v>
      </c>
      <c r="R566" s="310" t="s">
        <v>16</v>
      </c>
      <c r="S566" s="310" t="s">
        <v>17</v>
      </c>
      <c r="T566" s="310" t="s">
        <v>18</v>
      </c>
      <c r="U566" s="311" t="s">
        <v>19</v>
      </c>
      <c r="V566" s="310" t="s">
        <v>20</v>
      </c>
      <c r="W566" s="311" t="s">
        <v>21</v>
      </c>
      <c r="X566" s="481"/>
      <c r="Y566" s="489"/>
      <c r="Z566" s="52"/>
      <c r="AA566" s="436"/>
      <c r="AB566" s="443"/>
      <c r="AC566" s="2" t="s">
        <v>4</v>
      </c>
      <c r="AD566" s="2" t="s">
        <v>5</v>
      </c>
      <c r="AE566" s="438"/>
      <c r="AF566" s="438"/>
      <c r="AG566" s="438"/>
      <c r="AH566" s="438"/>
      <c r="AI566" s="2" t="s">
        <v>8</v>
      </c>
      <c r="AJ566" s="2" t="s">
        <v>9</v>
      </c>
      <c r="AK566" s="1" t="s">
        <v>10</v>
      </c>
      <c r="AL566" s="2" t="s">
        <v>11</v>
      </c>
      <c r="AM566" s="2" t="s">
        <v>12</v>
      </c>
      <c r="AN566" s="2" t="s">
        <v>13</v>
      </c>
      <c r="AO566" s="2" t="s">
        <v>14</v>
      </c>
      <c r="AP566" s="2" t="s">
        <v>15</v>
      </c>
      <c r="AQ566" s="2" t="s">
        <v>16</v>
      </c>
      <c r="AR566" s="2" t="s">
        <v>17</v>
      </c>
      <c r="AS566" s="2" t="s">
        <v>18</v>
      </c>
      <c r="AT566" s="1" t="s">
        <v>19</v>
      </c>
      <c r="AU566" s="2" t="s">
        <v>20</v>
      </c>
      <c r="AV566" s="1" t="s">
        <v>21</v>
      </c>
      <c r="AW566" s="436"/>
    </row>
    <row r="567" spans="1:49" ht="16.2" thickBot="1" x14ac:dyDescent="0.35">
      <c r="A567" s="468" t="s">
        <v>214</v>
      </c>
      <c r="B567" s="469"/>
      <c r="C567" s="469"/>
      <c r="D567" s="469"/>
      <c r="E567" s="469"/>
      <c r="F567" s="469"/>
      <c r="G567" s="469"/>
      <c r="H567" s="469"/>
      <c r="I567" s="469"/>
      <c r="J567" s="469"/>
      <c r="K567" s="469"/>
      <c r="L567" s="469"/>
      <c r="M567" s="469"/>
      <c r="N567" s="469"/>
      <c r="O567" s="469"/>
      <c r="P567" s="469"/>
      <c r="Q567" s="469"/>
      <c r="R567" s="469"/>
      <c r="S567" s="469"/>
      <c r="T567" s="469"/>
      <c r="U567" s="469"/>
      <c r="V567" s="469"/>
      <c r="W567" s="469"/>
      <c r="X567" s="469"/>
      <c r="Y567" s="470"/>
    </row>
    <row r="568" spans="1:49" ht="16.2" thickBot="1" x14ac:dyDescent="0.35">
      <c r="A568" s="468" t="s">
        <v>236</v>
      </c>
      <c r="B568" s="469"/>
      <c r="C568" s="469"/>
      <c r="D568" s="469"/>
      <c r="E568" s="469"/>
      <c r="F568" s="469"/>
      <c r="G568" s="469"/>
      <c r="H568" s="469"/>
      <c r="I568" s="469"/>
      <c r="J568" s="469"/>
      <c r="K568" s="469"/>
      <c r="L568" s="469"/>
      <c r="M568" s="469"/>
      <c r="N568" s="469"/>
      <c r="O568" s="469"/>
      <c r="P568" s="469"/>
      <c r="Q568" s="469"/>
      <c r="R568" s="469"/>
      <c r="S568" s="469"/>
      <c r="T568" s="469"/>
      <c r="U568" s="469"/>
      <c r="V568" s="469"/>
      <c r="W568" s="469"/>
      <c r="X568" s="469"/>
      <c r="Y568" s="470"/>
    </row>
    <row r="569" spans="1:49" x14ac:dyDescent="0.3">
      <c r="A569" s="351" t="s">
        <v>0</v>
      </c>
      <c r="B569" s="352"/>
      <c r="C569" s="353"/>
      <c r="D569" s="413"/>
      <c r="E569" s="413"/>
      <c r="F569" s="413"/>
      <c r="G569" s="413"/>
      <c r="H569" s="413"/>
      <c r="I569" s="413"/>
      <c r="J569" s="352"/>
      <c r="K569" s="352"/>
      <c r="L569" s="352"/>
      <c r="M569" s="352"/>
      <c r="N569" s="352"/>
      <c r="O569" s="352"/>
      <c r="P569" s="352"/>
      <c r="Q569" s="352"/>
      <c r="R569" s="352"/>
      <c r="S569" s="352"/>
      <c r="T569" s="352"/>
      <c r="U569" s="352"/>
      <c r="V569" s="352"/>
      <c r="W569" s="352"/>
      <c r="X569" s="396"/>
      <c r="Y569" s="396"/>
    </row>
    <row r="570" spans="1:49" x14ac:dyDescent="0.3">
      <c r="A570" s="318" t="s">
        <v>155</v>
      </c>
      <c r="B570" s="199"/>
      <c r="C570" s="328">
        <v>200</v>
      </c>
      <c r="D570" s="406"/>
      <c r="E570" s="406"/>
      <c r="F570" s="406"/>
      <c r="G570" s="406"/>
      <c r="H570" s="406"/>
      <c r="I570" s="406"/>
      <c r="J570" s="199"/>
      <c r="K570" s="199"/>
      <c r="L570" s="199"/>
      <c r="M570" s="199"/>
      <c r="N570" s="199"/>
      <c r="O570" s="199"/>
      <c r="P570" s="199"/>
      <c r="Q570" s="199"/>
      <c r="R570" s="199"/>
      <c r="S570" s="199"/>
      <c r="T570" s="199"/>
      <c r="U570" s="199"/>
      <c r="V570" s="199"/>
      <c r="W570" s="199"/>
      <c r="X570" s="392" t="s">
        <v>156</v>
      </c>
      <c r="Y570" s="392">
        <v>28</v>
      </c>
      <c r="AA570" t="s">
        <v>155</v>
      </c>
      <c r="AW570" t="s">
        <v>156</v>
      </c>
    </row>
    <row r="571" spans="1:49" ht="15" customHeight="1" x14ac:dyDescent="0.3">
      <c r="A571" s="318"/>
      <c r="B571" s="334" t="s">
        <v>63</v>
      </c>
      <c r="C571" s="328"/>
      <c r="D571" s="406">
        <f>C$570*AC571/AD$578</f>
        <v>15</v>
      </c>
      <c r="E571" s="406">
        <f>C$570*AD571/AD$578</f>
        <v>15</v>
      </c>
      <c r="F571" s="409">
        <f>$C$570*AE$571/$AD$578</f>
        <v>1</v>
      </c>
      <c r="G571" s="409">
        <f t="shared" ref="G571:W571" si="452">$C$570*AF$571/$AD$578</f>
        <v>0.16666666666666666</v>
      </c>
      <c r="H571" s="409">
        <f t="shared" si="452"/>
        <v>10.166666666666666</v>
      </c>
      <c r="I571" s="409">
        <f t="shared" si="452"/>
        <v>45.5</v>
      </c>
      <c r="J571" s="336">
        <f t="shared" si="452"/>
        <v>1.6666666666666666E-2</v>
      </c>
      <c r="K571" s="336">
        <f t="shared" si="452"/>
        <v>0</v>
      </c>
      <c r="L571" s="336">
        <f t="shared" si="452"/>
        <v>0</v>
      </c>
      <c r="M571" s="336">
        <f t="shared" si="452"/>
        <v>0</v>
      </c>
      <c r="N571" s="336">
        <f t="shared" si="452"/>
        <v>0</v>
      </c>
      <c r="O571" s="336">
        <f t="shared" si="452"/>
        <v>1.3333333333333333</v>
      </c>
      <c r="P571" s="336">
        <f t="shared" si="452"/>
        <v>12.5</v>
      </c>
      <c r="Q571" s="336">
        <f t="shared" si="452"/>
        <v>1</v>
      </c>
      <c r="R571" s="336">
        <f t="shared" si="452"/>
        <v>6.5</v>
      </c>
      <c r="S571" s="336">
        <f t="shared" si="452"/>
        <v>20</v>
      </c>
      <c r="T571" s="336">
        <f t="shared" si="452"/>
        <v>0.13333333333333333</v>
      </c>
      <c r="U571" s="336">
        <f t="shared" si="452"/>
        <v>0.16666666666666666</v>
      </c>
      <c r="V571" s="336">
        <f t="shared" si="452"/>
        <v>2</v>
      </c>
      <c r="W571" s="336">
        <f t="shared" si="452"/>
        <v>7.5</v>
      </c>
      <c r="X571" s="392"/>
      <c r="Y571" s="392"/>
      <c r="AB571" s="86" t="s">
        <v>63</v>
      </c>
      <c r="AC571" s="57">
        <v>9</v>
      </c>
      <c r="AD571" s="57">
        <v>9</v>
      </c>
      <c r="AE571" s="56">
        <v>0.6</v>
      </c>
      <c r="AF571" s="56">
        <v>0.1</v>
      </c>
      <c r="AG571" s="56">
        <v>6.1</v>
      </c>
      <c r="AH571" s="56">
        <v>27.3</v>
      </c>
      <c r="AI571" s="71">
        <v>0.01</v>
      </c>
      <c r="AJ571" s="57">
        <v>0</v>
      </c>
      <c r="AK571" s="19">
        <v>0</v>
      </c>
      <c r="AL571" s="57">
        <v>0</v>
      </c>
      <c r="AM571" s="57">
        <v>0</v>
      </c>
      <c r="AN571" s="56">
        <v>0.8</v>
      </c>
      <c r="AO571" s="56">
        <v>7.5</v>
      </c>
      <c r="AP571" s="56">
        <v>0.6</v>
      </c>
      <c r="AQ571" s="56">
        <v>3.9</v>
      </c>
      <c r="AR571" s="57">
        <v>12</v>
      </c>
      <c r="AS571" s="71">
        <v>0.08</v>
      </c>
      <c r="AT571" s="24">
        <v>0.1</v>
      </c>
      <c r="AU571" s="56">
        <v>1.2</v>
      </c>
      <c r="AV571" s="20">
        <v>4.5</v>
      </c>
    </row>
    <row r="572" spans="1:49" ht="15" customHeight="1" x14ac:dyDescent="0.3">
      <c r="A572" s="318"/>
      <c r="B572" s="334" t="s">
        <v>68</v>
      </c>
      <c r="C572" s="328"/>
      <c r="D572" s="406">
        <f t="shared" ref="D572:D577" si="453">C$570*AC572/AD$578</f>
        <v>11</v>
      </c>
      <c r="E572" s="406">
        <f t="shared" ref="E572:E577" si="454">C$570*AD572/AD$578</f>
        <v>11</v>
      </c>
      <c r="F572" s="409">
        <f>$C$570*AE$572/$AD$578</f>
        <v>1.1666666666666667</v>
      </c>
      <c r="G572" s="409">
        <f t="shared" ref="G572:W572" si="455">$C$570*AF$572/$AD$578</f>
        <v>0.33333333333333331</v>
      </c>
      <c r="H572" s="409">
        <f t="shared" si="455"/>
        <v>6.666666666666667</v>
      </c>
      <c r="I572" s="409">
        <f t="shared" si="455"/>
        <v>34.333333333333336</v>
      </c>
      <c r="J572" s="336">
        <f t="shared" si="455"/>
        <v>3.3333333333333333E-2</v>
      </c>
      <c r="K572" s="336">
        <f t="shared" si="455"/>
        <v>0</v>
      </c>
      <c r="L572" s="336">
        <f t="shared" si="455"/>
        <v>0.2</v>
      </c>
      <c r="M572" s="336">
        <f t="shared" si="455"/>
        <v>0</v>
      </c>
      <c r="N572" s="336">
        <f t="shared" si="455"/>
        <v>0</v>
      </c>
      <c r="O572" s="336">
        <f t="shared" si="455"/>
        <v>0.83333333333333337</v>
      </c>
      <c r="P572" s="336">
        <f t="shared" si="455"/>
        <v>20</v>
      </c>
      <c r="Q572" s="336">
        <f t="shared" si="455"/>
        <v>2.6666666666666665</v>
      </c>
      <c r="R572" s="336">
        <f t="shared" si="455"/>
        <v>8</v>
      </c>
      <c r="S572" s="336">
        <f t="shared" si="455"/>
        <v>21.666666666666668</v>
      </c>
      <c r="T572" s="336">
        <f t="shared" si="455"/>
        <v>0.26666666666666666</v>
      </c>
      <c r="U572" s="336">
        <f t="shared" si="455"/>
        <v>0.5</v>
      </c>
      <c r="V572" s="336">
        <f t="shared" si="455"/>
        <v>0.26666666666666666</v>
      </c>
      <c r="W572" s="336">
        <f t="shared" si="455"/>
        <v>3.1666666666666665</v>
      </c>
      <c r="X572" s="392"/>
      <c r="Y572" s="392"/>
      <c r="AB572" s="86" t="s">
        <v>68</v>
      </c>
      <c r="AC572" s="56">
        <v>6.6</v>
      </c>
      <c r="AD572" s="56">
        <v>6.6</v>
      </c>
      <c r="AE572" s="56">
        <v>0.7</v>
      </c>
      <c r="AF572" s="56">
        <v>0.2</v>
      </c>
      <c r="AG572" s="57">
        <v>4</v>
      </c>
      <c r="AH572" s="56">
        <v>20.6</v>
      </c>
      <c r="AI572" s="71">
        <v>0.02</v>
      </c>
      <c r="AJ572" s="57">
        <v>0</v>
      </c>
      <c r="AK572" s="21">
        <v>0.12</v>
      </c>
      <c r="AL572" s="57">
        <v>0</v>
      </c>
      <c r="AM572" s="57">
        <v>0</v>
      </c>
      <c r="AN572" s="56">
        <v>0.5</v>
      </c>
      <c r="AO572" s="57">
        <v>12</v>
      </c>
      <c r="AP572" s="56">
        <v>1.6</v>
      </c>
      <c r="AQ572" s="56">
        <v>4.8</v>
      </c>
      <c r="AR572" s="57">
        <v>13</v>
      </c>
      <c r="AS572" s="71">
        <v>0.16</v>
      </c>
      <c r="AT572" s="24">
        <v>0.3</v>
      </c>
      <c r="AU572" s="71">
        <v>0.16</v>
      </c>
      <c r="AV572" s="20">
        <v>1.9</v>
      </c>
    </row>
    <row r="573" spans="1:49" ht="15" customHeight="1" x14ac:dyDescent="0.3">
      <c r="A573" s="318"/>
      <c r="B573" s="334" t="s">
        <v>35</v>
      </c>
      <c r="C573" s="328"/>
      <c r="D573" s="406">
        <f t="shared" si="453"/>
        <v>102</v>
      </c>
      <c r="E573" s="406">
        <f t="shared" si="454"/>
        <v>102</v>
      </c>
      <c r="F573" s="409">
        <f>$C$570*AE$573/$AD$578</f>
        <v>2.8333333333333335</v>
      </c>
      <c r="G573" s="409">
        <f t="shared" ref="G573:W573" si="456">$C$570*AF$573/$AD$578</f>
        <v>2.1666666666666665</v>
      </c>
      <c r="H573" s="409">
        <f t="shared" si="456"/>
        <v>4.5</v>
      </c>
      <c r="I573" s="409">
        <f t="shared" si="456"/>
        <v>49.166666666666664</v>
      </c>
      <c r="J573" s="336">
        <f t="shared" si="456"/>
        <v>3.3333333333333333E-2</v>
      </c>
      <c r="K573" s="336">
        <f t="shared" si="456"/>
        <v>0.11666666666666668</v>
      </c>
      <c r="L573" s="336">
        <f t="shared" si="456"/>
        <v>13.466666666666667</v>
      </c>
      <c r="M573" s="336">
        <f t="shared" si="456"/>
        <v>0</v>
      </c>
      <c r="N573" s="336">
        <f t="shared" si="456"/>
        <v>0.53333333333333333</v>
      </c>
      <c r="O573" s="336">
        <f t="shared" si="456"/>
        <v>38.333333333333336</v>
      </c>
      <c r="P573" s="336">
        <f t="shared" si="456"/>
        <v>123.33333333333333</v>
      </c>
      <c r="Q573" s="336">
        <f t="shared" si="456"/>
        <v>108.33333333333333</v>
      </c>
      <c r="R573" s="336">
        <f t="shared" si="456"/>
        <v>12.5</v>
      </c>
      <c r="S573" s="336">
        <f t="shared" si="456"/>
        <v>80</v>
      </c>
      <c r="T573" s="336">
        <f t="shared" si="456"/>
        <v>8.3333333333333329E-2</v>
      </c>
      <c r="U573" s="336">
        <f t="shared" si="456"/>
        <v>9.1666666666666661</v>
      </c>
      <c r="V573" s="336">
        <f t="shared" si="456"/>
        <v>1.8</v>
      </c>
      <c r="W573" s="336">
        <f t="shared" si="456"/>
        <v>20</v>
      </c>
      <c r="X573" s="392"/>
      <c r="Y573" s="392"/>
      <c r="AB573" s="86" t="s">
        <v>35</v>
      </c>
      <c r="AC573" s="56">
        <v>61.2</v>
      </c>
      <c r="AD573" s="56">
        <v>61.2</v>
      </c>
      <c r="AE573" s="56">
        <v>1.7</v>
      </c>
      <c r="AF573" s="56">
        <v>1.3</v>
      </c>
      <c r="AG573" s="56">
        <v>2.7</v>
      </c>
      <c r="AH573" s="56">
        <v>29.5</v>
      </c>
      <c r="AI573" s="71">
        <v>0.02</v>
      </c>
      <c r="AJ573" s="71">
        <v>7.0000000000000007E-2</v>
      </c>
      <c r="AK573" s="21">
        <v>8.08</v>
      </c>
      <c r="AL573" s="57">
        <v>0</v>
      </c>
      <c r="AM573" s="71">
        <v>0.32</v>
      </c>
      <c r="AN573" s="57">
        <v>23</v>
      </c>
      <c r="AO573" s="57">
        <v>74</v>
      </c>
      <c r="AP573" s="57">
        <v>65</v>
      </c>
      <c r="AQ573" s="56">
        <v>7.5</v>
      </c>
      <c r="AR573" s="57">
        <v>48</v>
      </c>
      <c r="AS573" s="71">
        <v>0.05</v>
      </c>
      <c r="AT573" s="24">
        <v>5.5</v>
      </c>
      <c r="AU573" s="71">
        <v>1.08</v>
      </c>
      <c r="AV573" s="19">
        <v>12</v>
      </c>
    </row>
    <row r="574" spans="1:49" ht="15" customHeight="1" x14ac:dyDescent="0.3">
      <c r="A574" s="318"/>
      <c r="B574" s="334" t="s">
        <v>36</v>
      </c>
      <c r="C574" s="328"/>
      <c r="D574" s="406">
        <f t="shared" si="453"/>
        <v>3</v>
      </c>
      <c r="E574" s="406">
        <f t="shared" si="454"/>
        <v>3</v>
      </c>
      <c r="F574" s="409">
        <f>$C$570*AE$574/$AD$578</f>
        <v>0</v>
      </c>
      <c r="G574" s="409">
        <f t="shared" ref="G574:W574" si="457">$C$570*AF$574/$AD$578</f>
        <v>0</v>
      </c>
      <c r="H574" s="409">
        <f t="shared" si="457"/>
        <v>2.6666666666666665</v>
      </c>
      <c r="I574" s="409">
        <f t="shared" si="457"/>
        <v>10.833333333333334</v>
      </c>
      <c r="J574" s="336">
        <f t="shared" si="457"/>
        <v>0</v>
      </c>
      <c r="K574" s="336">
        <f t="shared" si="457"/>
        <v>0</v>
      </c>
      <c r="L574" s="336">
        <f t="shared" si="457"/>
        <v>0</v>
      </c>
      <c r="M574" s="336">
        <f t="shared" si="457"/>
        <v>0</v>
      </c>
      <c r="N574" s="336">
        <f t="shared" si="457"/>
        <v>0</v>
      </c>
      <c r="O574" s="336">
        <f t="shared" si="457"/>
        <v>0</v>
      </c>
      <c r="P574" s="336">
        <f t="shared" si="457"/>
        <v>0</v>
      </c>
      <c r="Q574" s="336">
        <f t="shared" si="457"/>
        <v>0</v>
      </c>
      <c r="R574" s="336">
        <f t="shared" si="457"/>
        <v>0</v>
      </c>
      <c r="S574" s="336">
        <f t="shared" si="457"/>
        <v>0</v>
      </c>
      <c r="T574" s="336">
        <f t="shared" si="457"/>
        <v>0</v>
      </c>
      <c r="U574" s="336">
        <f t="shared" si="457"/>
        <v>0</v>
      </c>
      <c r="V574" s="336">
        <f t="shared" si="457"/>
        <v>0</v>
      </c>
      <c r="W574" s="336">
        <f t="shared" si="457"/>
        <v>0</v>
      </c>
      <c r="X574" s="392"/>
      <c r="Y574" s="392"/>
      <c r="AB574" s="86" t="s">
        <v>36</v>
      </c>
      <c r="AC574" s="56">
        <v>1.8</v>
      </c>
      <c r="AD574" s="56">
        <v>1.8</v>
      </c>
      <c r="AE574" s="57">
        <v>0</v>
      </c>
      <c r="AF574" s="57">
        <v>0</v>
      </c>
      <c r="AG574" s="56">
        <v>1.6</v>
      </c>
      <c r="AH574" s="56">
        <v>6.5</v>
      </c>
      <c r="AI574" s="57">
        <v>0</v>
      </c>
      <c r="AJ574" s="57">
        <v>0</v>
      </c>
      <c r="AK574" s="19">
        <v>0</v>
      </c>
      <c r="AL574" s="57">
        <v>0</v>
      </c>
      <c r="AM574" s="57">
        <v>0</v>
      </c>
      <c r="AN574" s="57">
        <v>0</v>
      </c>
      <c r="AO574" s="57">
        <v>0</v>
      </c>
      <c r="AP574" s="57">
        <v>0</v>
      </c>
      <c r="AQ574" s="57">
        <v>0</v>
      </c>
      <c r="AR574" s="57">
        <v>0</v>
      </c>
      <c r="AS574" s="57">
        <v>0</v>
      </c>
      <c r="AT574" s="25">
        <v>0</v>
      </c>
      <c r="AU574" s="57">
        <v>0</v>
      </c>
      <c r="AV574" s="19">
        <v>0</v>
      </c>
    </row>
    <row r="575" spans="1:49" ht="15" customHeight="1" x14ac:dyDescent="0.3">
      <c r="A575" s="318"/>
      <c r="B575" s="334" t="s">
        <v>37</v>
      </c>
      <c r="C575" s="328"/>
      <c r="D575" s="406">
        <f t="shared" si="453"/>
        <v>5</v>
      </c>
      <c r="E575" s="406">
        <f t="shared" si="454"/>
        <v>5</v>
      </c>
      <c r="F575" s="409">
        <f>$C$570*AE$575/$AD$578</f>
        <v>0</v>
      </c>
      <c r="G575" s="409">
        <f t="shared" ref="G575:W575" si="458">$C$570*AF$575/$AD$578</f>
        <v>3.1666666666666665</v>
      </c>
      <c r="H575" s="409">
        <f t="shared" si="458"/>
        <v>0</v>
      </c>
      <c r="I575" s="409">
        <f t="shared" si="458"/>
        <v>29.166666666666668</v>
      </c>
      <c r="J575" s="336">
        <f t="shared" si="458"/>
        <v>0</v>
      </c>
      <c r="K575" s="336">
        <f t="shared" si="458"/>
        <v>0</v>
      </c>
      <c r="L575" s="336">
        <f t="shared" si="458"/>
        <v>13.5</v>
      </c>
      <c r="M575" s="336">
        <f t="shared" si="458"/>
        <v>6.6666666666666666E-2</v>
      </c>
      <c r="N575" s="336">
        <f t="shared" si="458"/>
        <v>0</v>
      </c>
      <c r="O575" s="336">
        <f t="shared" si="458"/>
        <v>0.5</v>
      </c>
      <c r="P575" s="336">
        <f t="shared" si="458"/>
        <v>1.3333333333333333</v>
      </c>
      <c r="Q575" s="336">
        <f t="shared" si="458"/>
        <v>1</v>
      </c>
      <c r="R575" s="336">
        <f t="shared" si="458"/>
        <v>0</v>
      </c>
      <c r="S575" s="336">
        <f t="shared" si="458"/>
        <v>1.3333333333333333</v>
      </c>
      <c r="T575" s="336">
        <f t="shared" si="458"/>
        <v>1.6666666666666666E-2</v>
      </c>
      <c r="U575" s="336">
        <f t="shared" si="458"/>
        <v>0</v>
      </c>
      <c r="V575" s="336">
        <f t="shared" si="458"/>
        <v>0.05</v>
      </c>
      <c r="W575" s="336">
        <f t="shared" si="458"/>
        <v>0.16666666666666666</v>
      </c>
      <c r="X575" s="392"/>
      <c r="Y575" s="392"/>
      <c r="AB575" s="86" t="s">
        <v>37</v>
      </c>
      <c r="AC575" s="57">
        <v>3</v>
      </c>
      <c r="AD575" s="57">
        <v>3</v>
      </c>
      <c r="AE575" s="57">
        <v>0</v>
      </c>
      <c r="AF575" s="56">
        <v>1.9</v>
      </c>
      <c r="AG575" s="57">
        <v>0</v>
      </c>
      <c r="AH575" s="56">
        <v>17.5</v>
      </c>
      <c r="AI575" s="57">
        <v>0</v>
      </c>
      <c r="AJ575" s="57">
        <v>0</v>
      </c>
      <c r="AK575" s="20">
        <v>8.1</v>
      </c>
      <c r="AL575" s="71">
        <v>0.04</v>
      </c>
      <c r="AM575" s="57">
        <v>0</v>
      </c>
      <c r="AN575" s="56">
        <v>0.3</v>
      </c>
      <c r="AO575" s="56">
        <v>0.8</v>
      </c>
      <c r="AP575" s="56">
        <v>0.6</v>
      </c>
      <c r="AQ575" s="57">
        <v>0</v>
      </c>
      <c r="AR575" s="56">
        <v>0.8</v>
      </c>
      <c r="AS575" s="71">
        <v>0.01</v>
      </c>
      <c r="AT575" s="25">
        <v>0</v>
      </c>
      <c r="AU575" s="71">
        <v>0.03</v>
      </c>
      <c r="AV575" s="20">
        <v>0.1</v>
      </c>
    </row>
    <row r="576" spans="1:49" ht="15" customHeight="1" x14ac:dyDescent="0.3">
      <c r="A576" s="318"/>
      <c r="B576" s="334" t="s">
        <v>38</v>
      </c>
      <c r="C576" s="328"/>
      <c r="D576" s="406">
        <f t="shared" si="453"/>
        <v>1</v>
      </c>
      <c r="E576" s="406">
        <f t="shared" si="454"/>
        <v>1</v>
      </c>
      <c r="F576" s="409">
        <f>$C$570*AE$576/$AD$578</f>
        <v>0</v>
      </c>
      <c r="G576" s="409">
        <f t="shared" ref="G576:W576" si="459">$C$570*AF$576/$AD$578</f>
        <v>0</v>
      </c>
      <c r="H576" s="409">
        <f t="shared" si="459"/>
        <v>0</v>
      </c>
      <c r="I576" s="409">
        <f t="shared" si="459"/>
        <v>0</v>
      </c>
      <c r="J576" s="336">
        <f t="shared" si="459"/>
        <v>0</v>
      </c>
      <c r="K576" s="336">
        <f t="shared" si="459"/>
        <v>0</v>
      </c>
      <c r="L576" s="336">
        <f t="shared" si="459"/>
        <v>0</v>
      </c>
      <c r="M576" s="336">
        <f t="shared" si="459"/>
        <v>0</v>
      </c>
      <c r="N576" s="336">
        <f t="shared" si="459"/>
        <v>0</v>
      </c>
      <c r="O576" s="336">
        <f t="shared" si="459"/>
        <v>295</v>
      </c>
      <c r="P576" s="336">
        <f t="shared" si="459"/>
        <v>0</v>
      </c>
      <c r="Q576" s="336">
        <f t="shared" si="459"/>
        <v>3.1666666666666665</v>
      </c>
      <c r="R576" s="336">
        <f t="shared" si="459"/>
        <v>0.16666666666666666</v>
      </c>
      <c r="S576" s="336">
        <f t="shared" si="459"/>
        <v>0.66666666666666663</v>
      </c>
      <c r="T576" s="336">
        <f t="shared" si="459"/>
        <v>3.3333333333333333E-2</v>
      </c>
      <c r="U576" s="336">
        <f t="shared" si="459"/>
        <v>40</v>
      </c>
      <c r="V576" s="336">
        <f t="shared" si="459"/>
        <v>0</v>
      </c>
      <c r="W576" s="336">
        <f t="shared" si="459"/>
        <v>0</v>
      </c>
      <c r="X576" s="392"/>
      <c r="Y576" s="392"/>
      <c r="AB576" s="86" t="s">
        <v>38</v>
      </c>
      <c r="AC576" s="56">
        <v>0.6</v>
      </c>
      <c r="AD576" s="56">
        <v>0.6</v>
      </c>
      <c r="AE576" s="57">
        <v>0</v>
      </c>
      <c r="AF576" s="57">
        <v>0</v>
      </c>
      <c r="AG576" s="57">
        <v>0</v>
      </c>
      <c r="AH576" s="57">
        <v>0</v>
      </c>
      <c r="AI576" s="57">
        <v>0</v>
      </c>
      <c r="AJ576" s="57">
        <v>0</v>
      </c>
      <c r="AK576" s="19">
        <v>0</v>
      </c>
      <c r="AL576" s="57">
        <v>0</v>
      </c>
      <c r="AM576" s="57">
        <v>0</v>
      </c>
      <c r="AN576" s="57">
        <v>177</v>
      </c>
      <c r="AO576" s="57">
        <v>0</v>
      </c>
      <c r="AP576" s="56">
        <v>1.9</v>
      </c>
      <c r="AQ576" s="56">
        <v>0.1</v>
      </c>
      <c r="AR576" s="56">
        <v>0.4</v>
      </c>
      <c r="AS576" s="71">
        <v>0.02</v>
      </c>
      <c r="AT576" s="39">
        <v>24</v>
      </c>
      <c r="AU576" s="57">
        <v>0</v>
      </c>
      <c r="AV576" s="19">
        <v>0</v>
      </c>
    </row>
    <row r="577" spans="1:49" ht="15" customHeight="1" x14ac:dyDescent="0.3">
      <c r="A577" s="318"/>
      <c r="B577" s="334" t="s">
        <v>39</v>
      </c>
      <c r="C577" s="328"/>
      <c r="D577" s="406">
        <f t="shared" si="453"/>
        <v>70</v>
      </c>
      <c r="E577" s="406">
        <f t="shared" si="454"/>
        <v>70</v>
      </c>
      <c r="F577" s="409">
        <f>$C$570*AE$577/$AD$578</f>
        <v>0</v>
      </c>
      <c r="G577" s="409">
        <f t="shared" ref="G577:W577" si="460">$C$570*AF$577/$AD$578</f>
        <v>0</v>
      </c>
      <c r="H577" s="409">
        <f t="shared" si="460"/>
        <v>0</v>
      </c>
      <c r="I577" s="409">
        <f t="shared" si="460"/>
        <v>0</v>
      </c>
      <c r="J577" s="336">
        <f t="shared" si="460"/>
        <v>0</v>
      </c>
      <c r="K577" s="336">
        <f t="shared" si="460"/>
        <v>0</v>
      </c>
      <c r="L577" s="336">
        <f t="shared" si="460"/>
        <v>0</v>
      </c>
      <c r="M577" s="336">
        <f t="shared" si="460"/>
        <v>0</v>
      </c>
      <c r="N577" s="336">
        <f t="shared" si="460"/>
        <v>0</v>
      </c>
      <c r="O577" s="336">
        <f t="shared" si="460"/>
        <v>0</v>
      </c>
      <c r="P577" s="336">
        <f t="shared" si="460"/>
        <v>0</v>
      </c>
      <c r="Q577" s="336">
        <f t="shared" si="460"/>
        <v>0</v>
      </c>
      <c r="R577" s="336">
        <f t="shared" si="460"/>
        <v>0</v>
      </c>
      <c r="S577" s="336">
        <f t="shared" si="460"/>
        <v>0</v>
      </c>
      <c r="T577" s="336">
        <f t="shared" si="460"/>
        <v>0</v>
      </c>
      <c r="U577" s="336">
        <f t="shared" si="460"/>
        <v>0</v>
      </c>
      <c r="V577" s="336">
        <f t="shared" si="460"/>
        <v>0</v>
      </c>
      <c r="W577" s="336">
        <f t="shared" si="460"/>
        <v>0</v>
      </c>
      <c r="X577" s="392"/>
      <c r="Y577" s="392"/>
      <c r="AB577" s="86" t="s">
        <v>39</v>
      </c>
      <c r="AC577" s="57">
        <v>42</v>
      </c>
      <c r="AD577" s="57">
        <v>42</v>
      </c>
      <c r="AE577" s="57">
        <v>0</v>
      </c>
      <c r="AF577" s="57">
        <v>0</v>
      </c>
      <c r="AG577" s="57">
        <v>0</v>
      </c>
      <c r="AH577" s="57">
        <v>0</v>
      </c>
      <c r="AI577" s="57">
        <v>0</v>
      </c>
      <c r="AJ577" s="57">
        <v>0</v>
      </c>
      <c r="AK577" s="19">
        <v>0</v>
      </c>
      <c r="AL577" s="57">
        <v>0</v>
      </c>
      <c r="AM577" s="57">
        <v>0</v>
      </c>
      <c r="AN577" s="57">
        <v>0</v>
      </c>
      <c r="AO577" s="57">
        <v>0</v>
      </c>
      <c r="AP577" s="57">
        <v>0</v>
      </c>
      <c r="AQ577" s="57">
        <v>0</v>
      </c>
      <c r="AR577" s="57">
        <v>0</v>
      </c>
      <c r="AS577" s="57">
        <v>0</v>
      </c>
      <c r="AT577" s="25">
        <v>0</v>
      </c>
      <c r="AU577" s="57">
        <v>0</v>
      </c>
      <c r="AV577" s="19">
        <v>0</v>
      </c>
    </row>
    <row r="578" spans="1:49" ht="15" customHeight="1" x14ac:dyDescent="0.3">
      <c r="A578" s="319"/>
      <c r="B578" s="69" t="s">
        <v>40</v>
      </c>
      <c r="C578" s="350"/>
      <c r="D578" s="415"/>
      <c r="E578" s="415"/>
      <c r="F578" s="412">
        <f>SUM(F571:F577)</f>
        <v>5</v>
      </c>
      <c r="G578" s="412">
        <f t="shared" ref="G578:W578" si="461">SUM(G571:G577)</f>
        <v>5.833333333333333</v>
      </c>
      <c r="H578" s="412">
        <f t="shared" si="461"/>
        <v>24</v>
      </c>
      <c r="I578" s="412">
        <f t="shared" si="461"/>
        <v>169</v>
      </c>
      <c r="J578" s="347">
        <f t="shared" si="461"/>
        <v>8.3333333333333343E-2</v>
      </c>
      <c r="K578" s="347">
        <f t="shared" si="461"/>
        <v>0.11666666666666668</v>
      </c>
      <c r="L578" s="347">
        <f t="shared" si="461"/>
        <v>27.166666666666664</v>
      </c>
      <c r="M578" s="347">
        <f t="shared" si="461"/>
        <v>6.6666666666666666E-2</v>
      </c>
      <c r="N578" s="347">
        <f t="shared" si="461"/>
        <v>0.53333333333333333</v>
      </c>
      <c r="O578" s="347">
        <f t="shared" si="461"/>
        <v>336</v>
      </c>
      <c r="P578" s="347">
        <f t="shared" si="461"/>
        <v>157.16666666666666</v>
      </c>
      <c r="Q578" s="347">
        <f t="shared" si="461"/>
        <v>116.16666666666667</v>
      </c>
      <c r="R578" s="347">
        <f t="shared" si="461"/>
        <v>27.166666666666668</v>
      </c>
      <c r="S578" s="347">
        <f t="shared" si="461"/>
        <v>123.66666666666667</v>
      </c>
      <c r="T578" s="347">
        <f t="shared" si="461"/>
        <v>0.53333333333333333</v>
      </c>
      <c r="U578" s="347">
        <f t="shared" si="461"/>
        <v>49.833333333333329</v>
      </c>
      <c r="V578" s="347">
        <f t="shared" si="461"/>
        <v>4.1166666666666663</v>
      </c>
      <c r="W578" s="347">
        <f t="shared" si="461"/>
        <v>30.833333333333332</v>
      </c>
      <c r="X578" s="392"/>
      <c r="Y578" s="392"/>
      <c r="AB578" s="87" t="s">
        <v>40</v>
      </c>
      <c r="AC578" s="59"/>
      <c r="AD578" s="60">
        <v>120</v>
      </c>
      <c r="AE578" s="60">
        <v>3</v>
      </c>
      <c r="AF578" s="61">
        <v>3.5</v>
      </c>
      <c r="AG578" s="61">
        <v>14.4</v>
      </c>
      <c r="AH578" s="61">
        <v>101.4</v>
      </c>
      <c r="AI578" s="88">
        <v>0.05</v>
      </c>
      <c r="AJ578" s="88">
        <v>7.0000000000000007E-2</v>
      </c>
      <c r="AK578" s="22">
        <v>16.3</v>
      </c>
      <c r="AL578" s="88">
        <v>0.04</v>
      </c>
      <c r="AM578" s="88">
        <v>0.32</v>
      </c>
      <c r="AN578" s="60">
        <v>201</v>
      </c>
      <c r="AO578" s="60">
        <v>94</v>
      </c>
      <c r="AP578" s="60">
        <v>69</v>
      </c>
      <c r="AQ578" s="60">
        <v>16</v>
      </c>
      <c r="AR578" s="60">
        <v>74</v>
      </c>
      <c r="AS578" s="88">
        <v>0.32</v>
      </c>
      <c r="AT578" s="27">
        <v>30</v>
      </c>
      <c r="AU578" s="88">
        <v>2.4700000000000002</v>
      </c>
      <c r="AV578" s="23">
        <v>19</v>
      </c>
    </row>
    <row r="579" spans="1:49" x14ac:dyDescent="0.3">
      <c r="A579" s="318" t="s">
        <v>90</v>
      </c>
      <c r="B579" s="329"/>
      <c r="C579" s="328">
        <v>200</v>
      </c>
      <c r="D579" s="406"/>
      <c r="E579" s="406"/>
      <c r="F579" s="406"/>
      <c r="G579" s="422"/>
      <c r="H579" s="406"/>
      <c r="I579" s="406"/>
      <c r="J579" s="199"/>
      <c r="K579" s="199"/>
      <c r="L579" s="199"/>
      <c r="M579" s="199"/>
      <c r="N579" s="199"/>
      <c r="O579" s="199"/>
      <c r="P579" s="199"/>
      <c r="Q579" s="199"/>
      <c r="R579" s="199"/>
      <c r="S579" s="199"/>
      <c r="T579" s="199"/>
      <c r="U579" s="199"/>
      <c r="V579" s="199"/>
      <c r="W579" s="199"/>
      <c r="X579" s="392" t="s">
        <v>92</v>
      </c>
      <c r="Y579" s="392">
        <v>2</v>
      </c>
      <c r="AA579" s="17" t="s">
        <v>90</v>
      </c>
      <c r="AW579" t="s">
        <v>92</v>
      </c>
    </row>
    <row r="580" spans="1:49" x14ac:dyDescent="0.3">
      <c r="A580" s="318"/>
      <c r="B580" s="331" t="s">
        <v>80</v>
      </c>
      <c r="C580" s="332"/>
      <c r="D580" s="407">
        <f>C$579*AC580/AD$584</f>
        <v>2.9333333333333336</v>
      </c>
      <c r="E580" s="406">
        <f>C$579*AD580/AD$584</f>
        <v>2.9333333333333336</v>
      </c>
      <c r="F580" s="406">
        <f>$C$579*AE580/$AD$584</f>
        <v>0.66666666666666663</v>
      </c>
      <c r="G580" s="406">
        <f t="shared" ref="G580:V580" si="462">$C$579*AF580/$AD$584</f>
        <v>0.4</v>
      </c>
      <c r="H580" s="406">
        <f t="shared" si="462"/>
        <v>0.26666666666666666</v>
      </c>
      <c r="I580" s="406">
        <f t="shared" si="462"/>
        <v>7.4666666666666668</v>
      </c>
      <c r="J580" s="199">
        <f t="shared" si="462"/>
        <v>0</v>
      </c>
      <c r="K580" s="199">
        <f t="shared" si="462"/>
        <v>0</v>
      </c>
      <c r="L580" s="199">
        <f t="shared" si="462"/>
        <v>5.3333333333333337E-2</v>
      </c>
      <c r="M580" s="199">
        <f t="shared" si="462"/>
        <v>0</v>
      </c>
      <c r="N580" s="199">
        <f t="shared" si="462"/>
        <v>0</v>
      </c>
      <c r="O580" s="199">
        <f t="shared" si="462"/>
        <v>0.26666666666666666</v>
      </c>
      <c r="P580" s="199">
        <f t="shared" si="462"/>
        <v>37.6</v>
      </c>
      <c r="Q580" s="199">
        <f t="shared" si="462"/>
        <v>3.3333333333333335</v>
      </c>
      <c r="R580" s="199">
        <f t="shared" si="462"/>
        <v>11.066666666666668</v>
      </c>
      <c r="S580" s="199">
        <f t="shared" si="462"/>
        <v>17.333333333333332</v>
      </c>
      <c r="T580" s="199">
        <f t="shared" si="462"/>
        <v>0.57333333333333336</v>
      </c>
      <c r="U580" s="199">
        <f t="shared" si="462"/>
        <v>0</v>
      </c>
      <c r="V580" s="199">
        <f t="shared" si="462"/>
        <v>0</v>
      </c>
      <c r="W580" s="199">
        <f t="shared" ref="G580:W583" si="463">$C$579*AV580/$AD$584</f>
        <v>7.333333333333333</v>
      </c>
      <c r="Y580" s="392"/>
      <c r="AA580" s="17"/>
      <c r="AB580" s="55" t="s">
        <v>80</v>
      </c>
      <c r="AC580" s="56">
        <v>2.2000000000000002</v>
      </c>
      <c r="AD580" s="56">
        <v>2.2000000000000002</v>
      </c>
      <c r="AE580" s="56">
        <v>0.5</v>
      </c>
      <c r="AF580" s="56">
        <v>0.3</v>
      </c>
      <c r="AG580" s="56">
        <v>0.2</v>
      </c>
      <c r="AH580" s="56">
        <v>5.6</v>
      </c>
      <c r="AI580" s="62">
        <v>0</v>
      </c>
      <c r="AJ580" s="62">
        <v>0</v>
      </c>
      <c r="AK580" s="43">
        <v>0.04</v>
      </c>
      <c r="AL580" s="62">
        <v>0</v>
      </c>
      <c r="AM580" s="62">
        <v>0</v>
      </c>
      <c r="AN580" s="63">
        <v>0.2</v>
      </c>
      <c r="AO580" s="63">
        <v>28.2</v>
      </c>
      <c r="AP580" s="63">
        <v>2.5</v>
      </c>
      <c r="AQ580" s="63">
        <v>8.3000000000000007</v>
      </c>
      <c r="AR580" s="62">
        <v>13</v>
      </c>
      <c r="AS580" s="64">
        <v>0.43</v>
      </c>
      <c r="AT580" s="31">
        <v>0</v>
      </c>
      <c r="AU580" s="62">
        <v>0</v>
      </c>
      <c r="AV580" s="30">
        <v>5.5</v>
      </c>
    </row>
    <row r="581" spans="1:49" ht="27.6" x14ac:dyDescent="0.3">
      <c r="A581" s="318"/>
      <c r="B581" s="273" t="s">
        <v>302</v>
      </c>
      <c r="C581" s="332"/>
      <c r="D581" s="407">
        <f t="shared" ref="D581:D582" si="464">C$579*AC581/AD$584</f>
        <v>113.33333333333333</v>
      </c>
      <c r="E581" s="406">
        <f t="shared" ref="E581:E583" si="465">C$579*AD581/AD$584</f>
        <v>113.33333333333333</v>
      </c>
      <c r="F581" s="406">
        <f t="shared" ref="F581:F583" si="466">$C$579*AE581/$AD$584</f>
        <v>2.6666666666666665</v>
      </c>
      <c r="G581" s="406">
        <f t="shared" si="463"/>
        <v>2.2666666666666666</v>
      </c>
      <c r="H581" s="406">
        <f t="shared" si="463"/>
        <v>4.4000000000000004</v>
      </c>
      <c r="I581" s="406">
        <f t="shared" si="463"/>
        <v>48.133333333333333</v>
      </c>
      <c r="J581" s="199">
        <f t="shared" si="463"/>
        <v>2.6666666666666668E-2</v>
      </c>
      <c r="K581" s="199">
        <f t="shared" si="463"/>
        <v>0.12</v>
      </c>
      <c r="L581" s="199">
        <f t="shared" si="463"/>
        <v>13.2</v>
      </c>
      <c r="M581" s="199">
        <f t="shared" si="463"/>
        <v>0</v>
      </c>
      <c r="N581" s="199">
        <f t="shared" si="463"/>
        <v>0.52</v>
      </c>
      <c r="O581" s="199">
        <f t="shared" si="463"/>
        <v>38.666666666666664</v>
      </c>
      <c r="P581" s="199">
        <f t="shared" si="463"/>
        <v>121.2</v>
      </c>
      <c r="Q581" s="199">
        <f t="shared" si="463"/>
        <v>105.33333333333333</v>
      </c>
      <c r="R581" s="199">
        <f t="shared" si="463"/>
        <v>12.133333333333333</v>
      </c>
      <c r="S581" s="199">
        <f t="shared" si="463"/>
        <v>78.666666666666671</v>
      </c>
      <c r="T581" s="199">
        <f t="shared" si="463"/>
        <v>9.3333333333333351E-2</v>
      </c>
      <c r="U581" s="199">
        <f t="shared" si="463"/>
        <v>9.0666666666666664</v>
      </c>
      <c r="V581" s="199">
        <f t="shared" si="463"/>
        <v>1.76</v>
      </c>
      <c r="W581" s="199">
        <f t="shared" si="463"/>
        <v>20</v>
      </c>
      <c r="X581" s="392"/>
      <c r="Y581" s="392"/>
      <c r="AA581" s="17"/>
      <c r="AB581" s="55" t="s">
        <v>85</v>
      </c>
      <c r="AC581" s="287">
        <v>85</v>
      </c>
      <c r="AD581" s="287">
        <v>85</v>
      </c>
      <c r="AE581" s="57">
        <v>2</v>
      </c>
      <c r="AF581" s="56">
        <v>1.7</v>
      </c>
      <c r="AG581" s="56">
        <v>3.3</v>
      </c>
      <c r="AH581" s="56">
        <v>36.1</v>
      </c>
      <c r="AI581" s="64">
        <v>0.02</v>
      </c>
      <c r="AJ581" s="64">
        <v>0.09</v>
      </c>
      <c r="AK581" s="30">
        <v>9.9</v>
      </c>
      <c r="AL581" s="62">
        <v>0</v>
      </c>
      <c r="AM581" s="64">
        <v>0.39</v>
      </c>
      <c r="AN581" s="62">
        <v>29</v>
      </c>
      <c r="AO581" s="63">
        <v>90.9</v>
      </c>
      <c r="AP581" s="62">
        <v>79</v>
      </c>
      <c r="AQ581" s="63">
        <v>9.1</v>
      </c>
      <c r="AR581" s="62">
        <v>59</v>
      </c>
      <c r="AS581" s="64">
        <v>7.0000000000000007E-2</v>
      </c>
      <c r="AT581" s="29">
        <v>6.8</v>
      </c>
      <c r="AU581" s="64">
        <v>1.32</v>
      </c>
      <c r="AV581" s="28">
        <v>15</v>
      </c>
    </row>
    <row r="582" spans="1:49" ht="15" customHeight="1" x14ac:dyDescent="0.3">
      <c r="A582" s="318"/>
      <c r="B582" s="331" t="s">
        <v>36</v>
      </c>
      <c r="C582" s="332"/>
      <c r="D582" s="407">
        <f t="shared" si="464"/>
        <v>6.9333333333333336</v>
      </c>
      <c r="E582" s="406">
        <f t="shared" si="465"/>
        <v>6.9333333333333336</v>
      </c>
      <c r="F582" s="406">
        <f t="shared" si="466"/>
        <v>0</v>
      </c>
      <c r="G582" s="406">
        <f t="shared" si="463"/>
        <v>0</v>
      </c>
      <c r="H582" s="406">
        <f t="shared" si="463"/>
        <v>6.4</v>
      </c>
      <c r="I582" s="406">
        <f t="shared" si="463"/>
        <v>25.466666666666669</v>
      </c>
      <c r="J582" s="199">
        <f t="shared" si="463"/>
        <v>0</v>
      </c>
      <c r="K582" s="199">
        <f t="shared" si="463"/>
        <v>0</v>
      </c>
      <c r="L582" s="199">
        <f t="shared" si="463"/>
        <v>0</v>
      </c>
      <c r="M582" s="199">
        <f t="shared" si="463"/>
        <v>0</v>
      </c>
      <c r="N582" s="199">
        <f t="shared" si="463"/>
        <v>0</v>
      </c>
      <c r="O582" s="199">
        <f t="shared" si="463"/>
        <v>0</v>
      </c>
      <c r="P582" s="199">
        <f t="shared" si="463"/>
        <v>0.17333333333333334</v>
      </c>
      <c r="Q582" s="199">
        <f t="shared" si="463"/>
        <v>0.13333333333333333</v>
      </c>
      <c r="R582" s="199">
        <f t="shared" si="463"/>
        <v>0</v>
      </c>
      <c r="S582" s="199">
        <f t="shared" si="463"/>
        <v>0</v>
      </c>
      <c r="T582" s="199">
        <f t="shared" si="463"/>
        <v>1.3333333333333334E-2</v>
      </c>
      <c r="U582" s="199">
        <f t="shared" si="463"/>
        <v>0</v>
      </c>
      <c r="V582" s="199">
        <f t="shared" si="463"/>
        <v>0</v>
      </c>
      <c r="W582" s="199">
        <f t="shared" si="463"/>
        <v>0</v>
      </c>
      <c r="X582" s="392"/>
      <c r="Y582" s="392"/>
      <c r="AA582" s="17"/>
      <c r="AB582" s="55" t="s">
        <v>91</v>
      </c>
      <c r="AC582" s="56">
        <v>5.2</v>
      </c>
      <c r="AD582" s="56">
        <v>5.2</v>
      </c>
      <c r="AE582" s="57">
        <v>0</v>
      </c>
      <c r="AF582" s="57">
        <v>0</v>
      </c>
      <c r="AG582" s="56">
        <v>4.8</v>
      </c>
      <c r="AH582" s="56">
        <v>19.100000000000001</v>
      </c>
      <c r="AI582" s="62">
        <v>0</v>
      </c>
      <c r="AJ582" s="62">
        <v>0</v>
      </c>
      <c r="AK582" s="28">
        <v>0</v>
      </c>
      <c r="AL582" s="62">
        <v>0</v>
      </c>
      <c r="AM582" s="62">
        <v>0</v>
      </c>
      <c r="AN582" s="62">
        <v>0</v>
      </c>
      <c r="AO582" s="64">
        <v>0.13</v>
      </c>
      <c r="AP582" s="63">
        <v>0.1</v>
      </c>
      <c r="AQ582" s="62">
        <v>0</v>
      </c>
      <c r="AR582" s="62">
        <v>0</v>
      </c>
      <c r="AS582" s="64">
        <v>0.01</v>
      </c>
      <c r="AT582" s="31">
        <v>0</v>
      </c>
      <c r="AU582" s="62">
        <v>0</v>
      </c>
      <c r="AV582" s="28">
        <v>0</v>
      </c>
    </row>
    <row r="583" spans="1:49" ht="15" customHeight="1" x14ac:dyDescent="0.3">
      <c r="A583" s="318"/>
      <c r="B583" s="331" t="s">
        <v>39</v>
      </c>
      <c r="C583" s="332"/>
      <c r="D583" s="407">
        <f>C$579*AC583/AD$584</f>
        <v>96.666666666666671</v>
      </c>
      <c r="E583" s="406">
        <f t="shared" si="465"/>
        <v>96.666666666666671</v>
      </c>
      <c r="F583" s="406">
        <f t="shared" si="466"/>
        <v>0</v>
      </c>
      <c r="G583" s="406">
        <f t="shared" si="463"/>
        <v>0</v>
      </c>
      <c r="H583" s="406">
        <f t="shared" si="463"/>
        <v>0</v>
      </c>
      <c r="I583" s="406">
        <f t="shared" si="463"/>
        <v>0</v>
      </c>
      <c r="J583" s="199">
        <f t="shared" si="463"/>
        <v>0</v>
      </c>
      <c r="K583" s="199">
        <f t="shared" si="463"/>
        <v>0</v>
      </c>
      <c r="L583" s="199">
        <f t="shared" si="463"/>
        <v>0</v>
      </c>
      <c r="M583" s="199">
        <f t="shared" si="463"/>
        <v>0</v>
      </c>
      <c r="N583" s="199">
        <f t="shared" si="463"/>
        <v>0</v>
      </c>
      <c r="O583" s="199">
        <f t="shared" si="463"/>
        <v>0</v>
      </c>
      <c r="P583" s="199">
        <f t="shared" si="463"/>
        <v>0</v>
      </c>
      <c r="Q583" s="199">
        <f t="shared" si="463"/>
        <v>0</v>
      </c>
      <c r="R583" s="199">
        <f t="shared" si="463"/>
        <v>0</v>
      </c>
      <c r="S583" s="199">
        <f t="shared" si="463"/>
        <v>0</v>
      </c>
      <c r="T583" s="199">
        <f t="shared" si="463"/>
        <v>0</v>
      </c>
      <c r="U583" s="199">
        <f t="shared" si="463"/>
        <v>0</v>
      </c>
      <c r="V583" s="199">
        <f t="shared" si="463"/>
        <v>0</v>
      </c>
      <c r="W583" s="199">
        <f t="shared" si="463"/>
        <v>0</v>
      </c>
      <c r="X583" s="392"/>
      <c r="Y583" s="392"/>
      <c r="AA583" s="17"/>
      <c r="AB583" s="55" t="s">
        <v>39</v>
      </c>
      <c r="AC583" s="299">
        <v>72.5</v>
      </c>
      <c r="AD583" s="299">
        <v>72.5</v>
      </c>
      <c r="AE583" s="57">
        <v>0</v>
      </c>
      <c r="AF583" s="57">
        <v>0</v>
      </c>
      <c r="AG583" s="57">
        <v>0</v>
      </c>
      <c r="AH583" s="57">
        <v>0</v>
      </c>
      <c r="AI583" s="62">
        <v>0</v>
      </c>
      <c r="AJ583" s="62">
        <v>0</v>
      </c>
      <c r="AK583" s="28">
        <v>0</v>
      </c>
      <c r="AL583" s="62">
        <v>0</v>
      </c>
      <c r="AM583" s="62">
        <v>0</v>
      </c>
      <c r="AN583" s="62">
        <v>0</v>
      </c>
      <c r="AO583" s="62">
        <v>0</v>
      </c>
      <c r="AP583" s="62">
        <v>0</v>
      </c>
      <c r="AQ583" s="62">
        <v>0</v>
      </c>
      <c r="AR583" s="62">
        <v>0</v>
      </c>
      <c r="AS583" s="62">
        <v>0</v>
      </c>
      <c r="AT583" s="31">
        <v>0</v>
      </c>
      <c r="AU583" s="62">
        <v>0</v>
      </c>
      <c r="AV583" s="28">
        <v>0</v>
      </c>
    </row>
    <row r="584" spans="1:49" ht="15" customHeight="1" x14ac:dyDescent="0.3">
      <c r="A584" s="318"/>
      <c r="B584" s="69" t="s">
        <v>40</v>
      </c>
      <c r="C584" s="96"/>
      <c r="D584" s="406"/>
      <c r="E584" s="406"/>
      <c r="F584" s="406">
        <f>SUM(F580:F583)</f>
        <v>3.333333333333333</v>
      </c>
      <c r="G584" s="406">
        <f t="shared" ref="G584:W584" si="467">SUM(G580:G583)</f>
        <v>2.6666666666666665</v>
      </c>
      <c r="H584" s="406">
        <f t="shared" si="467"/>
        <v>11.066666666666666</v>
      </c>
      <c r="I584" s="406">
        <f t="shared" si="467"/>
        <v>81.066666666666663</v>
      </c>
      <c r="J584" s="199">
        <f t="shared" si="467"/>
        <v>2.6666666666666668E-2</v>
      </c>
      <c r="K584" s="199">
        <f t="shared" si="467"/>
        <v>0.12</v>
      </c>
      <c r="L584" s="199">
        <f t="shared" si="467"/>
        <v>13.253333333333332</v>
      </c>
      <c r="M584" s="199">
        <f t="shared" si="467"/>
        <v>0</v>
      </c>
      <c r="N584" s="199">
        <f t="shared" si="467"/>
        <v>0.52</v>
      </c>
      <c r="O584" s="199">
        <f t="shared" si="467"/>
        <v>38.93333333333333</v>
      </c>
      <c r="P584" s="199">
        <f t="shared" si="467"/>
        <v>158.97333333333336</v>
      </c>
      <c r="Q584" s="199">
        <f t="shared" si="467"/>
        <v>108.8</v>
      </c>
      <c r="R584" s="199">
        <f t="shared" si="467"/>
        <v>23.200000000000003</v>
      </c>
      <c r="S584" s="199">
        <f t="shared" si="467"/>
        <v>96</v>
      </c>
      <c r="T584" s="199">
        <f t="shared" si="467"/>
        <v>0.68</v>
      </c>
      <c r="U584" s="199">
        <f t="shared" si="467"/>
        <v>9.0666666666666664</v>
      </c>
      <c r="V584" s="199">
        <f t="shared" si="467"/>
        <v>1.76</v>
      </c>
      <c r="W584" s="199">
        <f t="shared" si="467"/>
        <v>27.333333333333332</v>
      </c>
      <c r="X584" s="392"/>
      <c r="Y584" s="392"/>
      <c r="AA584" s="68"/>
      <c r="AB584" s="72" t="s">
        <v>40</v>
      </c>
      <c r="AC584" s="59"/>
      <c r="AD584" s="60">
        <v>150</v>
      </c>
      <c r="AE584" s="61">
        <v>2.5</v>
      </c>
      <c r="AF584" s="60">
        <v>2</v>
      </c>
      <c r="AG584" s="61">
        <v>8.3000000000000007</v>
      </c>
      <c r="AH584" s="61">
        <v>60.8</v>
      </c>
      <c r="AI584" s="65">
        <v>0.02</v>
      </c>
      <c r="AJ584" s="65">
        <v>0.09</v>
      </c>
      <c r="AK584" s="48">
        <v>9.94</v>
      </c>
      <c r="AL584" s="66">
        <v>0</v>
      </c>
      <c r="AM584" s="65">
        <v>0.39</v>
      </c>
      <c r="AN584" s="66">
        <v>29</v>
      </c>
      <c r="AO584" s="66">
        <v>119</v>
      </c>
      <c r="AP584" s="66">
        <v>82</v>
      </c>
      <c r="AQ584" s="66">
        <v>17</v>
      </c>
      <c r="AR584" s="66">
        <v>72</v>
      </c>
      <c r="AS584" s="65">
        <v>0.51</v>
      </c>
      <c r="AT584" s="49">
        <v>6.8</v>
      </c>
      <c r="AU584" s="65">
        <v>1.32</v>
      </c>
      <c r="AV584" s="32">
        <v>21</v>
      </c>
    </row>
    <row r="585" spans="1:49" x14ac:dyDescent="0.3">
      <c r="A585" s="318" t="s">
        <v>93</v>
      </c>
      <c r="B585" s="199"/>
      <c r="C585" s="328">
        <v>5</v>
      </c>
      <c r="D585" s="406"/>
      <c r="E585" s="406"/>
      <c r="F585" s="406"/>
      <c r="G585" s="406"/>
      <c r="H585" s="406"/>
      <c r="I585" s="406"/>
      <c r="J585" s="199"/>
      <c r="K585" s="199"/>
      <c r="L585" s="199"/>
      <c r="M585" s="199"/>
      <c r="N585" s="199"/>
      <c r="O585" s="199"/>
      <c r="P585" s="199"/>
      <c r="Q585" s="199"/>
      <c r="R585" s="199"/>
      <c r="S585" s="199"/>
      <c r="T585" s="199"/>
      <c r="U585" s="199"/>
      <c r="V585" s="199"/>
      <c r="W585" s="199"/>
      <c r="X585" s="392" t="s">
        <v>94</v>
      </c>
      <c r="Y585" s="392">
        <v>3</v>
      </c>
      <c r="AA585" s="17" t="s">
        <v>93</v>
      </c>
      <c r="AB585" s="17"/>
      <c r="AW585" t="s">
        <v>94</v>
      </c>
    </row>
    <row r="586" spans="1:49" ht="15" customHeight="1" x14ac:dyDescent="0.3">
      <c r="A586" s="318"/>
      <c r="B586" s="334" t="s">
        <v>37</v>
      </c>
      <c r="C586" s="332"/>
      <c r="D586" s="406">
        <f>C585*AC586/AD587</f>
        <v>5</v>
      </c>
      <c r="E586" s="406">
        <f>C585*AD586/AD587</f>
        <v>5</v>
      </c>
      <c r="F586" s="406">
        <f>C585*AE586/AD587</f>
        <v>0.05</v>
      </c>
      <c r="G586" s="406">
        <f>C585*AF586/AD587</f>
        <v>3.6</v>
      </c>
      <c r="H586" s="406">
        <f>C585*AG586/AD587</f>
        <v>0.05</v>
      </c>
      <c r="I586" s="406">
        <f>C585*AH586/AD587</f>
        <v>33.049999999999997</v>
      </c>
      <c r="J586" s="199">
        <f>C585*AI586/AD587</f>
        <v>0</v>
      </c>
      <c r="K586" s="199">
        <f>C585*AJ586/AD587</f>
        <v>0.01</v>
      </c>
      <c r="L586" s="199">
        <f>C585*AK586/AD587</f>
        <v>22.5</v>
      </c>
      <c r="M586" s="199">
        <f>C585*AL586/AD587</f>
        <v>7.0000000000000007E-2</v>
      </c>
      <c r="N586" s="199">
        <f>C585*AM586/AD587</f>
        <v>0</v>
      </c>
      <c r="O586" s="199">
        <f>C585*AN586/AD587</f>
        <v>0.8</v>
      </c>
      <c r="P586" s="199">
        <f>C585*AO586/AD587</f>
        <v>1.5</v>
      </c>
      <c r="Q586" s="199">
        <f>C585*AP586/AD587</f>
        <v>1.2</v>
      </c>
      <c r="R586" s="199">
        <f>C585*AQ586/AD587</f>
        <v>0</v>
      </c>
      <c r="S586" s="199">
        <f>C585*AR586/AD587</f>
        <v>1.5</v>
      </c>
      <c r="T586" s="199">
        <f>C585*AS586/AD587</f>
        <v>0.01</v>
      </c>
      <c r="U586" s="199">
        <f>C585*AT586/AD587</f>
        <v>0</v>
      </c>
      <c r="V586" s="199">
        <f>C585*AU586/AD587</f>
        <v>0.05</v>
      </c>
      <c r="W586" s="199">
        <f>C585*AV586/AD587</f>
        <v>0.1</v>
      </c>
      <c r="X586" s="392"/>
      <c r="Y586" s="392"/>
      <c r="AA586" s="17"/>
      <c r="AB586" s="70" t="s">
        <v>37</v>
      </c>
      <c r="AC586" s="58">
        <v>5</v>
      </c>
      <c r="AD586" s="57">
        <v>5</v>
      </c>
      <c r="AE586" s="71">
        <v>0.05</v>
      </c>
      <c r="AF586" s="56">
        <v>3.6</v>
      </c>
      <c r="AG586" s="71">
        <v>0.05</v>
      </c>
      <c r="AH586" s="71">
        <v>33.049999999999997</v>
      </c>
      <c r="AI586" s="57">
        <v>0</v>
      </c>
      <c r="AJ586" s="71">
        <v>0.01</v>
      </c>
      <c r="AK586" s="20">
        <v>22.5</v>
      </c>
      <c r="AL586" s="71">
        <v>7.0000000000000007E-2</v>
      </c>
      <c r="AM586" s="57">
        <v>0</v>
      </c>
      <c r="AN586" s="56">
        <v>0.8</v>
      </c>
      <c r="AO586" s="56">
        <v>1.5</v>
      </c>
      <c r="AP586" s="56">
        <v>1.2</v>
      </c>
      <c r="AQ586" s="57">
        <v>0</v>
      </c>
      <c r="AR586" s="56">
        <v>1.5</v>
      </c>
      <c r="AS586" s="71">
        <v>0.01</v>
      </c>
      <c r="AT586" s="19">
        <v>0</v>
      </c>
      <c r="AU586" s="71">
        <v>0.05</v>
      </c>
      <c r="AV586" s="20">
        <v>0.1</v>
      </c>
    </row>
    <row r="587" spans="1:49" x14ac:dyDescent="0.3">
      <c r="A587" s="318"/>
      <c r="B587" s="69" t="s">
        <v>40</v>
      </c>
      <c r="C587" s="96"/>
      <c r="D587" s="406"/>
      <c r="E587" s="406"/>
      <c r="F587" s="409">
        <f>SUM(F586)</f>
        <v>0.05</v>
      </c>
      <c r="G587" s="409">
        <f t="shared" ref="G587:W587" si="468">SUM(G586)</f>
        <v>3.6</v>
      </c>
      <c r="H587" s="409">
        <f t="shared" si="468"/>
        <v>0.05</v>
      </c>
      <c r="I587" s="409">
        <f t="shared" si="468"/>
        <v>33.049999999999997</v>
      </c>
      <c r="J587" s="337">
        <f t="shared" si="468"/>
        <v>0</v>
      </c>
      <c r="K587" s="337">
        <f t="shared" si="468"/>
        <v>0.01</v>
      </c>
      <c r="L587" s="337">
        <f t="shared" si="468"/>
        <v>22.5</v>
      </c>
      <c r="M587" s="337">
        <f t="shared" si="468"/>
        <v>7.0000000000000007E-2</v>
      </c>
      <c r="N587" s="337">
        <f t="shared" si="468"/>
        <v>0</v>
      </c>
      <c r="O587" s="337">
        <f t="shared" si="468"/>
        <v>0.8</v>
      </c>
      <c r="P587" s="337">
        <f t="shared" si="468"/>
        <v>1.5</v>
      </c>
      <c r="Q587" s="337">
        <f t="shared" si="468"/>
        <v>1.2</v>
      </c>
      <c r="R587" s="337">
        <f t="shared" si="468"/>
        <v>0</v>
      </c>
      <c r="S587" s="337">
        <f t="shared" si="468"/>
        <v>1.5</v>
      </c>
      <c r="T587" s="337">
        <f t="shared" si="468"/>
        <v>0.01</v>
      </c>
      <c r="U587" s="337">
        <f t="shared" si="468"/>
        <v>0</v>
      </c>
      <c r="V587" s="337">
        <f t="shared" si="468"/>
        <v>0.05</v>
      </c>
      <c r="W587" s="337">
        <f t="shared" si="468"/>
        <v>0.1</v>
      </c>
      <c r="X587" s="392"/>
      <c r="Y587" s="392"/>
      <c r="AB587" s="73" t="s">
        <v>40</v>
      </c>
      <c r="AC587" s="74"/>
      <c r="AD587" s="75">
        <v>5</v>
      </c>
      <c r="AE587" s="76">
        <v>0.05</v>
      </c>
      <c r="AF587" s="77">
        <v>3.6</v>
      </c>
      <c r="AG587" s="76">
        <v>0.05</v>
      </c>
      <c r="AH587" s="76">
        <v>33.049999999999997</v>
      </c>
      <c r="AI587" s="75">
        <v>0</v>
      </c>
      <c r="AJ587" s="76">
        <v>0.01</v>
      </c>
      <c r="AK587" s="78">
        <v>22.5</v>
      </c>
      <c r="AL587" s="76">
        <v>7.0000000000000007E-2</v>
      </c>
      <c r="AM587" s="75">
        <v>0</v>
      </c>
      <c r="AN587" s="77">
        <v>0.8</v>
      </c>
      <c r="AO587" s="77">
        <v>1.5</v>
      </c>
      <c r="AP587" s="77">
        <v>1.2</v>
      </c>
      <c r="AQ587" s="75">
        <v>0</v>
      </c>
      <c r="AR587" s="77">
        <v>1.5</v>
      </c>
      <c r="AS587" s="76">
        <v>0.01</v>
      </c>
      <c r="AT587" s="79">
        <v>0</v>
      </c>
      <c r="AU587" s="76">
        <v>0.05</v>
      </c>
      <c r="AV587" s="78">
        <v>0.1</v>
      </c>
    </row>
    <row r="588" spans="1:49" x14ac:dyDescent="0.3">
      <c r="A588" s="318"/>
      <c r="B588" s="96"/>
      <c r="C588" s="96"/>
      <c r="D588" s="406"/>
      <c r="E588" s="406"/>
      <c r="F588" s="406"/>
      <c r="G588" s="406"/>
      <c r="H588" s="406"/>
      <c r="I588" s="406"/>
      <c r="J588" s="199"/>
      <c r="K588" s="199"/>
      <c r="L588" s="199"/>
      <c r="M588" s="199"/>
      <c r="N588" s="199"/>
      <c r="O588" s="199"/>
      <c r="P588" s="199"/>
      <c r="Q588" s="199"/>
      <c r="R588" s="199"/>
      <c r="S588" s="199"/>
      <c r="T588" s="199"/>
      <c r="U588" s="199"/>
      <c r="V588" s="199"/>
      <c r="W588" s="199"/>
      <c r="X588" s="392"/>
      <c r="Y588" s="392"/>
      <c r="AB588" s="73"/>
      <c r="AC588" s="135"/>
      <c r="AD588" s="135"/>
      <c r="AE588" s="136"/>
      <c r="AF588" s="100"/>
      <c r="AG588" s="136"/>
      <c r="AH588" s="136"/>
      <c r="AI588" s="135"/>
      <c r="AJ588" s="136"/>
      <c r="AK588" s="137"/>
      <c r="AL588" s="136"/>
      <c r="AM588" s="135"/>
      <c r="AN588" s="100"/>
      <c r="AO588" s="100"/>
      <c r="AP588" s="100"/>
      <c r="AQ588" s="135"/>
      <c r="AR588" s="100"/>
      <c r="AS588" s="136"/>
      <c r="AT588" s="138"/>
      <c r="AU588" s="136"/>
      <c r="AV588" s="137"/>
    </row>
    <row r="589" spans="1:49" x14ac:dyDescent="0.3">
      <c r="A589" s="318" t="s">
        <v>95</v>
      </c>
      <c r="B589" s="199"/>
      <c r="C589" s="328">
        <v>40</v>
      </c>
      <c r="D589" s="406"/>
      <c r="E589" s="406"/>
      <c r="F589" s="406"/>
      <c r="G589" s="406"/>
      <c r="H589" s="406"/>
      <c r="I589" s="406"/>
      <c r="J589" s="199"/>
      <c r="K589" s="199"/>
      <c r="L589" s="199"/>
      <c r="M589" s="199"/>
      <c r="N589" s="199"/>
      <c r="O589" s="199"/>
      <c r="P589" s="199"/>
      <c r="Q589" s="199"/>
      <c r="R589" s="199"/>
      <c r="S589" s="199"/>
      <c r="T589" s="199"/>
      <c r="U589" s="199"/>
      <c r="V589" s="199"/>
      <c r="W589" s="199"/>
      <c r="X589" s="392" t="s">
        <v>96</v>
      </c>
      <c r="Y589" s="392">
        <v>4</v>
      </c>
      <c r="AA589" s="17" t="s">
        <v>95</v>
      </c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  <c r="AQ589" s="17"/>
      <c r="AR589" s="17"/>
      <c r="AS589" s="17"/>
      <c r="AT589" s="17"/>
      <c r="AU589" s="17"/>
      <c r="AV589" s="17"/>
      <c r="AW589" t="s">
        <v>96</v>
      </c>
    </row>
    <row r="590" spans="1:49" x14ac:dyDescent="0.3">
      <c r="A590" s="318"/>
      <c r="B590" s="199" t="s">
        <v>95</v>
      </c>
      <c r="C590" s="328"/>
      <c r="D590" s="406">
        <f>C589*AC590/AD591</f>
        <v>40</v>
      </c>
      <c r="E590" s="406">
        <f>C589*AD590/AD591</f>
        <v>40</v>
      </c>
      <c r="F590" s="406">
        <f>C589*AE590/AD591</f>
        <v>3</v>
      </c>
      <c r="G590" s="406">
        <f>C589*AF590/AD591</f>
        <v>0.4</v>
      </c>
      <c r="H590" s="406">
        <f>C589*AG590/AD591</f>
        <v>20</v>
      </c>
      <c r="I590" s="406">
        <f>C589*AH590/AD591</f>
        <v>96</v>
      </c>
      <c r="J590" s="199">
        <f>C589*AI590/AD591</f>
        <v>0</v>
      </c>
      <c r="K590" s="199">
        <f>C589*AJ590/AD591</f>
        <v>0</v>
      </c>
      <c r="L590" s="199">
        <f>C589*AK590/AD591</f>
        <v>0</v>
      </c>
      <c r="M590" s="199">
        <f>C589*AL590/AD591</f>
        <v>0</v>
      </c>
      <c r="N590" s="199">
        <f>C589*AM590/AD591</f>
        <v>0</v>
      </c>
      <c r="O590" s="199">
        <f>C589*AN590/AD591</f>
        <v>0</v>
      </c>
      <c r="P590" s="199">
        <f>C589*AO590/AD591</f>
        <v>0</v>
      </c>
      <c r="Q590" s="199">
        <f>C589*AP590/AD591</f>
        <v>0</v>
      </c>
      <c r="R590" s="199">
        <f>C589*AQ590/AD591</f>
        <v>0</v>
      </c>
      <c r="S590" s="199">
        <f>C589*AR590/AD591</f>
        <v>0</v>
      </c>
      <c r="T590" s="199">
        <f>C589*AS590/AD591</f>
        <v>0</v>
      </c>
      <c r="U590" s="199">
        <f>C589*AT590/AD591</f>
        <v>0</v>
      </c>
      <c r="V590" s="199">
        <f>C589*AU590/AD591</f>
        <v>0</v>
      </c>
      <c r="W590" s="199">
        <f>C589*AV590/AD591</f>
        <v>0</v>
      </c>
      <c r="X590" s="392"/>
      <c r="Y590" s="392"/>
      <c r="AA590" s="17"/>
      <c r="AB590" s="17" t="s">
        <v>95</v>
      </c>
      <c r="AC590" s="17">
        <v>100</v>
      </c>
      <c r="AD590" s="17">
        <v>100</v>
      </c>
      <c r="AE590" s="17">
        <v>7.5</v>
      </c>
      <c r="AF590" s="17">
        <v>1</v>
      </c>
      <c r="AG590" s="17">
        <v>50</v>
      </c>
      <c r="AH590" s="17">
        <v>240</v>
      </c>
      <c r="AI590" s="17"/>
      <c r="AJ590" s="17"/>
      <c r="AK590" s="17"/>
      <c r="AL590" s="17"/>
      <c r="AM590" s="17"/>
      <c r="AN590" s="17"/>
      <c r="AO590" s="17"/>
      <c r="AP590" s="17"/>
      <c r="AQ590" s="17"/>
      <c r="AR590" s="17"/>
      <c r="AS590" s="17"/>
      <c r="AT590" s="17"/>
      <c r="AU590" s="17"/>
      <c r="AV590" s="17"/>
    </row>
    <row r="591" spans="1:49" x14ac:dyDescent="0.3">
      <c r="A591" s="318"/>
      <c r="B591" s="69" t="s">
        <v>40</v>
      </c>
      <c r="C591" s="96"/>
      <c r="D591" s="406"/>
      <c r="E591" s="406"/>
      <c r="F591" s="406">
        <f>SUM(F590)</f>
        <v>3</v>
      </c>
      <c r="G591" s="406">
        <f t="shared" ref="G591:W591" si="469">SUM(G590)</f>
        <v>0.4</v>
      </c>
      <c r="H591" s="406">
        <f t="shared" si="469"/>
        <v>20</v>
      </c>
      <c r="I591" s="406">
        <f t="shared" si="469"/>
        <v>96</v>
      </c>
      <c r="J591" s="199">
        <f t="shared" si="469"/>
        <v>0</v>
      </c>
      <c r="K591" s="199">
        <f t="shared" si="469"/>
        <v>0</v>
      </c>
      <c r="L591" s="199">
        <f t="shared" si="469"/>
        <v>0</v>
      </c>
      <c r="M591" s="199">
        <f t="shared" si="469"/>
        <v>0</v>
      </c>
      <c r="N591" s="199">
        <f t="shared" si="469"/>
        <v>0</v>
      </c>
      <c r="O591" s="199">
        <f t="shared" si="469"/>
        <v>0</v>
      </c>
      <c r="P591" s="199">
        <f t="shared" si="469"/>
        <v>0</v>
      </c>
      <c r="Q591" s="199">
        <f t="shared" si="469"/>
        <v>0</v>
      </c>
      <c r="R591" s="199">
        <f t="shared" si="469"/>
        <v>0</v>
      </c>
      <c r="S591" s="199">
        <f t="shared" si="469"/>
        <v>0</v>
      </c>
      <c r="T591" s="199">
        <f t="shared" si="469"/>
        <v>0</v>
      </c>
      <c r="U591" s="199">
        <f t="shared" si="469"/>
        <v>0</v>
      </c>
      <c r="V591" s="199">
        <f t="shared" si="469"/>
        <v>0</v>
      </c>
      <c r="W591" s="199">
        <f t="shared" si="469"/>
        <v>0</v>
      </c>
      <c r="X591" s="392"/>
      <c r="Y591" s="392"/>
      <c r="AA591" s="17"/>
      <c r="AB591" s="69" t="s">
        <v>40</v>
      </c>
      <c r="AC591" s="17"/>
      <c r="AD591" s="17">
        <v>100</v>
      </c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  <c r="AQ591" s="17"/>
      <c r="AR591" s="17"/>
      <c r="AS591" s="17"/>
      <c r="AT591" s="17"/>
      <c r="AU591" s="17"/>
      <c r="AV591" s="17"/>
    </row>
    <row r="592" spans="1:49" ht="18" x14ac:dyDescent="0.35">
      <c r="A592" s="319" t="s">
        <v>115</v>
      </c>
      <c r="B592" s="215"/>
      <c r="C592" s="216">
        <f>SUM(C570:C591)</f>
        <v>445</v>
      </c>
      <c r="D592" s="408">
        <f t="shared" ref="D592:E592" si="470">SUM(D570:D591)</f>
        <v>471.86666666666667</v>
      </c>
      <c r="E592" s="408">
        <f t="shared" si="470"/>
        <v>471.86666666666667</v>
      </c>
      <c r="F592" s="412">
        <f>SUM(F578+F584+F587+F591)</f>
        <v>11.383333333333333</v>
      </c>
      <c r="G592" s="412">
        <f t="shared" ref="G592:W592" si="471">SUM(G578+G584+G587+G591)</f>
        <v>12.5</v>
      </c>
      <c r="H592" s="412">
        <f t="shared" si="471"/>
        <v>55.11666666666666</v>
      </c>
      <c r="I592" s="412">
        <f t="shared" si="471"/>
        <v>379.11666666666667</v>
      </c>
      <c r="J592" s="340">
        <f t="shared" si="471"/>
        <v>0.11000000000000001</v>
      </c>
      <c r="K592" s="340">
        <f t="shared" si="471"/>
        <v>0.2466666666666667</v>
      </c>
      <c r="L592" s="340">
        <f t="shared" si="471"/>
        <v>62.919999999999995</v>
      </c>
      <c r="M592" s="340">
        <f t="shared" si="471"/>
        <v>0.13666666666666666</v>
      </c>
      <c r="N592" s="340">
        <f t="shared" si="471"/>
        <v>1.0533333333333332</v>
      </c>
      <c r="O592" s="340">
        <f t="shared" si="471"/>
        <v>375.73333333333335</v>
      </c>
      <c r="P592" s="340">
        <f t="shared" si="471"/>
        <v>317.64</v>
      </c>
      <c r="Q592" s="340">
        <f t="shared" si="471"/>
        <v>226.16666666666666</v>
      </c>
      <c r="R592" s="340">
        <f t="shared" si="471"/>
        <v>50.366666666666674</v>
      </c>
      <c r="S592" s="340">
        <f t="shared" si="471"/>
        <v>221.16666666666669</v>
      </c>
      <c r="T592" s="340">
        <f t="shared" si="471"/>
        <v>1.2233333333333334</v>
      </c>
      <c r="U592" s="340">
        <f t="shared" si="471"/>
        <v>58.899999999999991</v>
      </c>
      <c r="V592" s="340">
        <f t="shared" si="471"/>
        <v>5.9266666666666659</v>
      </c>
      <c r="W592" s="340">
        <f t="shared" si="471"/>
        <v>58.266666666666666</v>
      </c>
      <c r="X592" s="394"/>
      <c r="Y592" s="394"/>
      <c r="AB592" s="90"/>
    </row>
    <row r="593" spans="1:49" ht="18" x14ac:dyDescent="0.35">
      <c r="A593" s="319" t="s">
        <v>111</v>
      </c>
      <c r="B593" s="207"/>
      <c r="C593" s="338"/>
      <c r="D593" s="415"/>
      <c r="E593" s="415"/>
      <c r="F593" s="415"/>
      <c r="G593" s="415"/>
      <c r="H593" s="415"/>
      <c r="I593" s="415"/>
      <c r="J593" s="207"/>
      <c r="K593" s="207"/>
      <c r="L593" s="207"/>
      <c r="M593" s="207"/>
      <c r="N593" s="207"/>
      <c r="O593" s="207"/>
      <c r="P593" s="207"/>
      <c r="Q593" s="207"/>
      <c r="R593" s="207"/>
      <c r="S593" s="207"/>
      <c r="T593" s="207"/>
      <c r="U593" s="207"/>
      <c r="V593" s="207"/>
      <c r="W593" s="207"/>
      <c r="X593" s="394"/>
      <c r="Y593" s="394"/>
    </row>
    <row r="594" spans="1:49" x14ac:dyDescent="0.3">
      <c r="A594" s="318"/>
      <c r="B594" s="96"/>
      <c r="C594" s="96">
        <v>120</v>
      </c>
      <c r="D594" s="406"/>
      <c r="E594" s="406"/>
      <c r="F594" s="406"/>
      <c r="G594" s="406"/>
      <c r="H594" s="406"/>
      <c r="I594" s="406"/>
      <c r="J594" s="199"/>
      <c r="K594" s="199"/>
      <c r="L594" s="199"/>
      <c r="M594" s="199"/>
      <c r="N594" s="199"/>
      <c r="O594" s="199"/>
      <c r="P594" s="199"/>
      <c r="Q594" s="199"/>
      <c r="R594" s="199"/>
      <c r="S594" s="199"/>
      <c r="T594" s="199"/>
      <c r="U594" s="199"/>
      <c r="V594" s="199"/>
      <c r="W594" s="199"/>
      <c r="X594" s="392"/>
      <c r="Y594" s="392"/>
      <c r="AA594" s="17"/>
      <c r="AB594" s="96"/>
      <c r="AC594" s="96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  <c r="AQ594" s="17"/>
      <c r="AR594" s="17"/>
      <c r="AS594" s="17"/>
      <c r="AT594" s="17"/>
      <c r="AU594" s="17"/>
      <c r="AV594" s="17"/>
      <c r="AW594" t="s">
        <v>96</v>
      </c>
    </row>
    <row r="595" spans="1:49" x14ac:dyDescent="0.3">
      <c r="A595" s="318"/>
      <c r="B595" s="96" t="s">
        <v>215</v>
      </c>
      <c r="C595" s="96"/>
      <c r="D595" s="406">
        <f>C594*AC595/AD596</f>
        <v>144</v>
      </c>
      <c r="E595" s="406">
        <f>C594*AD595/AD596</f>
        <v>120</v>
      </c>
      <c r="F595" s="406">
        <f>C594*AE595/AD596</f>
        <v>0.96</v>
      </c>
      <c r="G595" s="406">
        <f>C594*AF595/AD596</f>
        <v>0.24</v>
      </c>
      <c r="H595" s="406">
        <f>C594*AG595/AD596</f>
        <v>9</v>
      </c>
      <c r="I595" s="406">
        <f>C594*AH595/AD596</f>
        <v>45.6</v>
      </c>
      <c r="J595" s="199">
        <f>C594*AI595/AD596</f>
        <v>0</v>
      </c>
      <c r="K595" s="199">
        <f>C594*AJ595/AD596</f>
        <v>0</v>
      </c>
      <c r="L595" s="199">
        <f>C594*AK595/AD596</f>
        <v>0</v>
      </c>
      <c r="M595" s="199">
        <f>C594*AL595/AD596</f>
        <v>0</v>
      </c>
      <c r="N595" s="199">
        <f>C594*AM595/AD596</f>
        <v>0</v>
      </c>
      <c r="O595" s="199">
        <f>C594*AN595/AD596</f>
        <v>0</v>
      </c>
      <c r="P595" s="199">
        <f>C594*AO595/AD596</f>
        <v>0</v>
      </c>
      <c r="Q595" s="199">
        <f>C594*AP595/AD596</f>
        <v>0</v>
      </c>
      <c r="R595" s="199">
        <f>C594*AQ595/AD596</f>
        <v>0</v>
      </c>
      <c r="S595" s="199">
        <f>C594*AR595/AD596</f>
        <v>0</v>
      </c>
      <c r="T595" s="199">
        <f>C594*AS595/AD596</f>
        <v>0</v>
      </c>
      <c r="U595" s="199">
        <f>C594*AT595/AD596</f>
        <v>0</v>
      </c>
      <c r="V595" s="199">
        <f>C594*AU595/AD596</f>
        <v>0</v>
      </c>
      <c r="W595" s="199">
        <f>C594*AV595/AD596</f>
        <v>0</v>
      </c>
      <c r="X595" s="392" t="s">
        <v>114</v>
      </c>
      <c r="Y595" s="392">
        <v>58</v>
      </c>
      <c r="AA595" s="17"/>
      <c r="AB595" s="96" t="s">
        <v>216</v>
      </c>
      <c r="AC595" s="96">
        <v>120</v>
      </c>
      <c r="AD595" s="17">
        <v>100</v>
      </c>
      <c r="AE595" s="107">
        <v>0.8</v>
      </c>
      <c r="AF595" s="105">
        <v>0.2</v>
      </c>
      <c r="AG595" s="105">
        <v>7.5</v>
      </c>
      <c r="AH595" s="63">
        <v>38</v>
      </c>
      <c r="AI595" s="103"/>
      <c r="AJ595" s="103"/>
      <c r="AK595" s="103"/>
      <c r="AL595" s="103"/>
      <c r="AM595" s="103"/>
      <c r="AN595" s="103"/>
      <c r="AO595" s="17"/>
      <c r="AP595" s="17"/>
      <c r="AQ595" s="17"/>
      <c r="AR595" s="17"/>
      <c r="AS595" s="17"/>
      <c r="AT595" s="17"/>
      <c r="AU595" s="17"/>
      <c r="AV595" s="17"/>
    </row>
    <row r="596" spans="1:49" x14ac:dyDescent="0.3">
      <c r="A596" s="318"/>
      <c r="B596" s="96"/>
      <c r="C596" s="96">
        <v>17</v>
      </c>
      <c r="D596" s="406"/>
      <c r="E596" s="406"/>
      <c r="F596" s="406"/>
      <c r="G596" s="406"/>
      <c r="H596" s="406"/>
      <c r="I596" s="406"/>
      <c r="J596" s="199"/>
      <c r="K596" s="199"/>
      <c r="L596" s="199"/>
      <c r="M596" s="199"/>
      <c r="N596" s="199"/>
      <c r="O596" s="199"/>
      <c r="P596" s="199"/>
      <c r="Q596" s="199"/>
      <c r="R596" s="199"/>
      <c r="S596" s="199"/>
      <c r="T596" s="199"/>
      <c r="U596" s="199"/>
      <c r="V596" s="199"/>
      <c r="W596" s="199"/>
      <c r="X596" s="392"/>
      <c r="Y596" s="392"/>
      <c r="AA596" s="17"/>
      <c r="AB596" s="69" t="s">
        <v>40</v>
      </c>
      <c r="AC596" s="96"/>
      <c r="AD596" s="17">
        <v>100</v>
      </c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  <c r="AQ596" s="17"/>
      <c r="AR596" s="17"/>
      <c r="AS596" s="17"/>
      <c r="AT596" s="17"/>
      <c r="AU596" s="17"/>
      <c r="AV596" s="17"/>
      <c r="AW596" t="s">
        <v>114</v>
      </c>
    </row>
    <row r="597" spans="1:49" s="143" customFormat="1" x14ac:dyDescent="0.3">
      <c r="A597" s="318"/>
      <c r="B597" s="96" t="s">
        <v>204</v>
      </c>
      <c r="C597" s="96"/>
      <c r="D597" s="406">
        <f>C596*AC597/AD598</f>
        <v>17</v>
      </c>
      <c r="E597" s="406">
        <f>C596*AD597/AD598</f>
        <v>17</v>
      </c>
      <c r="F597" s="406">
        <f>C596*AE597/AD598</f>
        <v>0.85</v>
      </c>
      <c r="G597" s="406">
        <f>C596*AF597/AD598</f>
        <v>5.27</v>
      </c>
      <c r="H597" s="406">
        <f>C596*AG597/AD598</f>
        <v>10.199999999999999</v>
      </c>
      <c r="I597" s="406">
        <f>C596*AH597/AD598</f>
        <v>91.8</v>
      </c>
      <c r="J597" s="199">
        <f>C596*AI597/AD598</f>
        <v>0</v>
      </c>
      <c r="K597" s="199">
        <f>C596*AJ597/AD598</f>
        <v>0</v>
      </c>
      <c r="L597" s="199">
        <f>C596*AK597/AD598</f>
        <v>0</v>
      </c>
      <c r="M597" s="199">
        <f>C596*AL597/AD598</f>
        <v>0</v>
      </c>
      <c r="N597" s="199">
        <f>C596*AM597/AD598</f>
        <v>0</v>
      </c>
      <c r="O597" s="199">
        <f>C596*AN597/AD598</f>
        <v>0</v>
      </c>
      <c r="P597" s="199">
        <f>C596*AO597/AD598</f>
        <v>0</v>
      </c>
      <c r="Q597" s="199">
        <f>C596*AP597/AD598</f>
        <v>0</v>
      </c>
      <c r="R597" s="199">
        <f>C596*AQ597/AD598</f>
        <v>0</v>
      </c>
      <c r="S597" s="199">
        <f>C596*AR597/AD598</f>
        <v>0</v>
      </c>
      <c r="T597" s="199">
        <f>C596*AS597/AD598</f>
        <v>0</v>
      </c>
      <c r="U597" s="199">
        <f>C596*AT597/AD598</f>
        <v>0</v>
      </c>
      <c r="V597" s="199">
        <f>C596*AU597/AD598</f>
        <v>0</v>
      </c>
      <c r="W597" s="199">
        <f>C596*AV597/AD598</f>
        <v>0</v>
      </c>
      <c r="X597" s="392" t="s">
        <v>114</v>
      </c>
      <c r="Y597" s="392">
        <v>46</v>
      </c>
      <c r="AA597" s="141"/>
      <c r="AB597" s="142" t="s">
        <v>204</v>
      </c>
      <c r="AC597" s="142">
        <v>100</v>
      </c>
      <c r="AD597" s="141">
        <v>100</v>
      </c>
      <c r="AE597" s="144">
        <v>5</v>
      </c>
      <c r="AF597" s="145">
        <v>31</v>
      </c>
      <c r="AG597" s="144">
        <v>60</v>
      </c>
      <c r="AH597" s="144">
        <v>540</v>
      </c>
      <c r="AI597" s="141"/>
      <c r="AJ597" s="141"/>
      <c r="AK597" s="141"/>
      <c r="AL597" s="141"/>
      <c r="AM597" s="141"/>
      <c r="AN597" s="141"/>
      <c r="AO597" s="141"/>
      <c r="AP597" s="141"/>
      <c r="AQ597" s="141"/>
      <c r="AR597" s="141"/>
      <c r="AS597" s="141"/>
      <c r="AT597" s="141"/>
      <c r="AU597" s="141"/>
      <c r="AV597" s="141"/>
    </row>
    <row r="598" spans="1:49" s="143" customFormat="1" x14ac:dyDescent="0.3">
      <c r="A598" s="318"/>
      <c r="B598" s="96"/>
      <c r="C598" s="96"/>
      <c r="D598" s="406"/>
      <c r="E598" s="406"/>
      <c r="F598" s="406"/>
      <c r="G598" s="406"/>
      <c r="H598" s="406"/>
      <c r="I598" s="406"/>
      <c r="J598" s="199"/>
      <c r="K598" s="199"/>
      <c r="L598" s="199"/>
      <c r="M598" s="199"/>
      <c r="N598" s="199"/>
      <c r="O598" s="199"/>
      <c r="P598" s="199"/>
      <c r="Q598" s="199"/>
      <c r="R598" s="199"/>
      <c r="S598" s="199"/>
      <c r="T598" s="199"/>
      <c r="U598" s="199"/>
      <c r="V598" s="199"/>
      <c r="W598" s="199"/>
      <c r="X598" s="392"/>
      <c r="Y598" s="392"/>
      <c r="AA598" s="141"/>
      <c r="AB598" s="142"/>
      <c r="AC598" s="142"/>
      <c r="AD598" s="141">
        <v>100</v>
      </c>
      <c r="AE598" s="144">
        <f>SUM(AE597)</f>
        <v>5</v>
      </c>
      <c r="AF598" s="144">
        <f t="shared" ref="AF598:AV598" si="472">SUM(AF597)</f>
        <v>31</v>
      </c>
      <c r="AG598" s="144">
        <f t="shared" si="472"/>
        <v>60</v>
      </c>
      <c r="AH598" s="144">
        <f t="shared" si="472"/>
        <v>540</v>
      </c>
      <c r="AI598" s="144">
        <f t="shared" si="472"/>
        <v>0</v>
      </c>
      <c r="AJ598" s="144">
        <f t="shared" si="472"/>
        <v>0</v>
      </c>
      <c r="AK598" s="144">
        <f t="shared" si="472"/>
        <v>0</v>
      </c>
      <c r="AL598" s="144">
        <f t="shared" si="472"/>
        <v>0</v>
      </c>
      <c r="AM598" s="144">
        <f t="shared" si="472"/>
        <v>0</v>
      </c>
      <c r="AN598" s="144">
        <f t="shared" si="472"/>
        <v>0</v>
      </c>
      <c r="AO598" s="144">
        <f t="shared" si="472"/>
        <v>0</v>
      </c>
      <c r="AP598" s="144">
        <f t="shared" si="472"/>
        <v>0</v>
      </c>
      <c r="AQ598" s="144">
        <f t="shared" si="472"/>
        <v>0</v>
      </c>
      <c r="AR598" s="144">
        <f t="shared" si="472"/>
        <v>0</v>
      </c>
      <c r="AS598" s="144">
        <f t="shared" si="472"/>
        <v>0</v>
      </c>
      <c r="AT598" s="144">
        <f t="shared" si="472"/>
        <v>0</v>
      </c>
      <c r="AU598" s="144">
        <f t="shared" si="472"/>
        <v>0</v>
      </c>
      <c r="AV598" s="144">
        <f t="shared" si="472"/>
        <v>0</v>
      </c>
    </row>
    <row r="599" spans="1:49" ht="18" x14ac:dyDescent="0.35">
      <c r="A599" s="319" t="s">
        <v>116</v>
      </c>
      <c r="B599" s="207"/>
      <c r="C599" s="338">
        <f>SUM(C594:C598)</f>
        <v>137</v>
      </c>
      <c r="D599" s="410">
        <f t="shared" ref="D599:E599" si="473">SUM(D594:D598)</f>
        <v>161</v>
      </c>
      <c r="E599" s="410">
        <f t="shared" si="473"/>
        <v>137</v>
      </c>
      <c r="F599" s="415">
        <f>SUM(F595:F598)</f>
        <v>1.81</v>
      </c>
      <c r="G599" s="415">
        <f t="shared" ref="G599:W599" si="474">SUM(G595:G598)</f>
        <v>5.51</v>
      </c>
      <c r="H599" s="415">
        <f t="shared" si="474"/>
        <v>19.2</v>
      </c>
      <c r="I599" s="415">
        <f t="shared" si="474"/>
        <v>137.4</v>
      </c>
      <c r="J599" s="207">
        <f t="shared" si="474"/>
        <v>0</v>
      </c>
      <c r="K599" s="207">
        <f t="shared" si="474"/>
        <v>0</v>
      </c>
      <c r="L599" s="207">
        <f t="shared" si="474"/>
        <v>0</v>
      </c>
      <c r="M599" s="207">
        <f t="shared" si="474"/>
        <v>0</v>
      </c>
      <c r="N599" s="207">
        <f t="shared" si="474"/>
        <v>0</v>
      </c>
      <c r="O599" s="207">
        <f t="shared" si="474"/>
        <v>0</v>
      </c>
      <c r="P599" s="207">
        <f t="shared" si="474"/>
        <v>0</v>
      </c>
      <c r="Q599" s="207">
        <f t="shared" si="474"/>
        <v>0</v>
      </c>
      <c r="R599" s="207">
        <f t="shared" si="474"/>
        <v>0</v>
      </c>
      <c r="S599" s="207">
        <f t="shared" si="474"/>
        <v>0</v>
      </c>
      <c r="T599" s="207">
        <f t="shared" si="474"/>
        <v>0</v>
      </c>
      <c r="U599" s="207">
        <f t="shared" si="474"/>
        <v>0</v>
      </c>
      <c r="V599" s="207">
        <f t="shared" si="474"/>
        <v>0</v>
      </c>
      <c r="W599" s="207">
        <f t="shared" si="474"/>
        <v>0</v>
      </c>
      <c r="X599" s="394"/>
      <c r="Y599" s="394"/>
    </row>
    <row r="600" spans="1:49" ht="18" x14ac:dyDescent="0.35">
      <c r="A600" s="319" t="s">
        <v>97</v>
      </c>
      <c r="B600" s="207"/>
      <c r="C600" s="338"/>
      <c r="D600" s="415"/>
      <c r="E600" s="415"/>
      <c r="F600" s="415"/>
      <c r="G600" s="415"/>
      <c r="H600" s="415"/>
      <c r="I600" s="415"/>
      <c r="J600" s="207"/>
      <c r="K600" s="207"/>
      <c r="L600" s="207"/>
      <c r="M600" s="207"/>
      <c r="N600" s="207"/>
      <c r="O600" s="207"/>
      <c r="P600" s="207"/>
      <c r="Q600" s="207"/>
      <c r="R600" s="207"/>
      <c r="S600" s="207"/>
      <c r="T600" s="207"/>
      <c r="U600" s="207"/>
      <c r="V600" s="207"/>
      <c r="W600" s="207"/>
      <c r="X600" s="394"/>
      <c r="Y600" s="394"/>
    </row>
    <row r="601" spans="1:49" x14ac:dyDescent="0.3">
      <c r="A601" s="318" t="s">
        <v>217</v>
      </c>
      <c r="B601" s="199"/>
      <c r="C601" s="328">
        <v>200</v>
      </c>
      <c r="D601" s="406"/>
      <c r="E601" s="406"/>
      <c r="F601" s="406"/>
      <c r="G601" s="406"/>
      <c r="H601" s="406"/>
      <c r="I601" s="406"/>
      <c r="J601" s="199"/>
      <c r="K601" s="199"/>
      <c r="L601" s="199"/>
      <c r="M601" s="199"/>
      <c r="N601" s="199"/>
      <c r="O601" s="199"/>
      <c r="P601" s="199"/>
      <c r="Q601" s="199"/>
      <c r="R601" s="199"/>
      <c r="S601" s="199"/>
      <c r="T601" s="199"/>
      <c r="U601" s="199"/>
      <c r="V601" s="199"/>
      <c r="W601" s="199"/>
      <c r="X601" s="392" t="s">
        <v>218</v>
      </c>
      <c r="Y601" s="392">
        <v>51</v>
      </c>
      <c r="AA601" t="s">
        <v>217</v>
      </c>
      <c r="AW601" t="s">
        <v>218</v>
      </c>
    </row>
    <row r="602" spans="1:49" ht="15" customHeight="1" x14ac:dyDescent="0.3">
      <c r="A602" s="318"/>
      <c r="B602" s="334" t="s">
        <v>55</v>
      </c>
      <c r="C602" s="328"/>
      <c r="D602" s="407">
        <f t="shared" ref="D602:D612" si="475">C$601*AC602/AD$613</f>
        <v>81.599999999999994</v>
      </c>
      <c r="E602" s="406">
        <f t="shared" ref="E602:E612" si="476">C$601*AD602/AD$613</f>
        <v>60</v>
      </c>
      <c r="F602" s="406">
        <f t="shared" ref="F602:U613" si="477">$C$601*AE602/$AD$613</f>
        <v>1.1200000000000001</v>
      </c>
      <c r="G602" s="406">
        <f t="shared" ref="G602:H605" si="478">$C$579*AF602/$AD$584</f>
        <v>1.4666666666666668</v>
      </c>
      <c r="H602" s="406">
        <f>$C$579*AG602/$AD$584</f>
        <v>59.333333333333336</v>
      </c>
      <c r="I602" s="406">
        <f t="shared" ref="I602:W605" si="479">$C$579*AH602/$AD$584</f>
        <v>146.66666666666666</v>
      </c>
      <c r="J602" s="199">
        <f t="shared" si="479"/>
        <v>0.34666666666666668</v>
      </c>
      <c r="K602" s="199">
        <f t="shared" si="479"/>
        <v>0.22666666666666666</v>
      </c>
      <c r="L602" s="199">
        <f t="shared" si="479"/>
        <v>7.2</v>
      </c>
      <c r="M602" s="199">
        <f t="shared" si="479"/>
        <v>0</v>
      </c>
      <c r="N602" s="199">
        <f t="shared" si="479"/>
        <v>32</v>
      </c>
      <c r="O602" s="199">
        <f t="shared" si="479"/>
        <v>15.2</v>
      </c>
      <c r="P602" s="199">
        <f t="shared" si="479"/>
        <v>1885.3333333333333</v>
      </c>
      <c r="Q602" s="199">
        <f t="shared" si="479"/>
        <v>34.666666666666664</v>
      </c>
      <c r="R602" s="199">
        <f t="shared" si="479"/>
        <v>80</v>
      </c>
      <c r="S602" s="199">
        <f t="shared" si="479"/>
        <v>201.33333333333334</v>
      </c>
      <c r="T602" s="199">
        <f t="shared" si="479"/>
        <v>3.1333333333333333</v>
      </c>
      <c r="U602" s="199">
        <f t="shared" si="479"/>
        <v>20</v>
      </c>
      <c r="V602" s="199">
        <f t="shared" si="479"/>
        <v>0.94666666666666666</v>
      </c>
      <c r="W602" s="199">
        <f t="shared" si="479"/>
        <v>120</v>
      </c>
      <c r="X602" s="392"/>
      <c r="Y602" s="392"/>
      <c r="AB602" s="86" t="s">
        <v>55</v>
      </c>
      <c r="AC602" s="57">
        <v>408</v>
      </c>
      <c r="AD602" s="57">
        <v>300</v>
      </c>
      <c r="AE602" s="56">
        <v>5.6</v>
      </c>
      <c r="AF602" s="56">
        <v>1.1000000000000001</v>
      </c>
      <c r="AG602" s="56">
        <v>44.5</v>
      </c>
      <c r="AH602" s="56">
        <v>110</v>
      </c>
      <c r="AI602" s="64">
        <v>0.26</v>
      </c>
      <c r="AJ602" s="64">
        <v>0.17</v>
      </c>
      <c r="AK602" s="40">
        <v>5.4</v>
      </c>
      <c r="AL602" s="62">
        <v>0</v>
      </c>
      <c r="AM602" s="62">
        <v>24</v>
      </c>
      <c r="AN602" s="63">
        <v>11.4</v>
      </c>
      <c r="AO602" s="62">
        <v>1414</v>
      </c>
      <c r="AP602" s="62">
        <v>26</v>
      </c>
      <c r="AQ602" s="62">
        <v>60</v>
      </c>
      <c r="AR602" s="62">
        <v>151</v>
      </c>
      <c r="AS602" s="64">
        <v>2.35</v>
      </c>
      <c r="AT602" s="28">
        <v>15</v>
      </c>
      <c r="AU602" s="64">
        <v>0.71</v>
      </c>
      <c r="AV602" s="28">
        <v>90</v>
      </c>
    </row>
    <row r="603" spans="1:49" ht="15" customHeight="1" x14ac:dyDescent="0.3">
      <c r="A603" s="318"/>
      <c r="B603" s="334" t="s">
        <v>63</v>
      </c>
      <c r="C603" s="328"/>
      <c r="D603" s="407">
        <f t="shared" si="475"/>
        <v>4</v>
      </c>
      <c r="E603" s="406">
        <f t="shared" si="476"/>
        <v>4</v>
      </c>
      <c r="F603" s="406">
        <f t="shared" si="477"/>
        <v>0.26</v>
      </c>
      <c r="G603" s="406">
        <f t="shared" si="478"/>
        <v>0.26666666666666666</v>
      </c>
      <c r="H603" s="406">
        <f t="shared" si="478"/>
        <v>18</v>
      </c>
      <c r="I603" s="406">
        <f t="shared" si="479"/>
        <v>80.933333333333337</v>
      </c>
      <c r="J603" s="199">
        <f t="shared" si="479"/>
        <v>1.3333333333333334E-2</v>
      </c>
      <c r="K603" s="199">
        <f t="shared" si="479"/>
        <v>1.3333333333333334E-2</v>
      </c>
      <c r="L603" s="199">
        <f t="shared" si="479"/>
        <v>0</v>
      </c>
      <c r="M603" s="199">
        <f t="shared" si="479"/>
        <v>0</v>
      </c>
      <c r="N603" s="199">
        <f t="shared" si="479"/>
        <v>0</v>
      </c>
      <c r="O603" s="199">
        <f t="shared" si="479"/>
        <v>2.4266666666666667</v>
      </c>
      <c r="P603" s="199">
        <f t="shared" si="479"/>
        <v>22.133333333333336</v>
      </c>
      <c r="Q603" s="199">
        <f t="shared" si="479"/>
        <v>1.8666666666666667</v>
      </c>
      <c r="R603" s="199">
        <f t="shared" si="479"/>
        <v>11.599999999999998</v>
      </c>
      <c r="S603" s="199">
        <f t="shared" si="479"/>
        <v>34.666666666666664</v>
      </c>
      <c r="T603" s="199">
        <f t="shared" si="479"/>
        <v>0.22666666666666666</v>
      </c>
      <c r="U603" s="199">
        <f t="shared" si="479"/>
        <v>0.4</v>
      </c>
      <c r="V603" s="199">
        <f t="shared" si="479"/>
        <v>3.5466666666666669</v>
      </c>
      <c r="W603" s="199">
        <f t="shared" si="479"/>
        <v>13.333333333333334</v>
      </c>
      <c r="X603" s="392"/>
      <c r="Y603" s="392"/>
      <c r="AB603" s="86" t="s">
        <v>63</v>
      </c>
      <c r="AC603" s="57">
        <v>20</v>
      </c>
      <c r="AD603" s="57">
        <v>20</v>
      </c>
      <c r="AE603" s="56">
        <v>1.3</v>
      </c>
      <c r="AF603" s="56">
        <v>0.2</v>
      </c>
      <c r="AG603" s="56">
        <v>13.5</v>
      </c>
      <c r="AH603" s="56">
        <v>60.7</v>
      </c>
      <c r="AI603" s="64">
        <v>0.01</v>
      </c>
      <c r="AJ603" s="64">
        <v>0.01</v>
      </c>
      <c r="AK603" s="28">
        <v>0</v>
      </c>
      <c r="AL603" s="62">
        <v>0</v>
      </c>
      <c r="AM603" s="62">
        <v>0</v>
      </c>
      <c r="AN603" s="64">
        <v>1.82</v>
      </c>
      <c r="AO603" s="63">
        <v>16.600000000000001</v>
      </c>
      <c r="AP603" s="63">
        <v>1.4</v>
      </c>
      <c r="AQ603" s="63">
        <v>8.6999999999999993</v>
      </c>
      <c r="AR603" s="62">
        <v>26</v>
      </c>
      <c r="AS603" s="64">
        <v>0.17</v>
      </c>
      <c r="AT603" s="30">
        <v>0.3</v>
      </c>
      <c r="AU603" s="64">
        <v>2.66</v>
      </c>
      <c r="AV603" s="28">
        <v>10</v>
      </c>
    </row>
    <row r="604" spans="1:49" ht="15" customHeight="1" x14ac:dyDescent="0.3">
      <c r="A604" s="318"/>
      <c r="B604" s="334" t="s">
        <v>50</v>
      </c>
      <c r="C604" s="328"/>
      <c r="D604" s="407">
        <f t="shared" si="475"/>
        <v>10</v>
      </c>
      <c r="E604" s="406">
        <f t="shared" si="476"/>
        <v>8</v>
      </c>
      <c r="F604" s="406">
        <f t="shared" si="477"/>
        <v>0.1</v>
      </c>
      <c r="G604" s="406">
        <f t="shared" si="478"/>
        <v>0.13333333333333333</v>
      </c>
      <c r="H604" s="406">
        <f t="shared" si="478"/>
        <v>4</v>
      </c>
      <c r="I604" s="406">
        <f t="shared" si="479"/>
        <v>19.600000000000001</v>
      </c>
      <c r="J604" s="199">
        <f t="shared" si="479"/>
        <v>1.3333333333333334E-2</v>
      </c>
      <c r="K604" s="199">
        <f t="shared" si="479"/>
        <v>1.3333333333333334E-2</v>
      </c>
      <c r="L604" s="199">
        <f t="shared" si="479"/>
        <v>0</v>
      </c>
      <c r="M604" s="199">
        <f t="shared" si="479"/>
        <v>0</v>
      </c>
      <c r="N604" s="199">
        <f t="shared" si="479"/>
        <v>2.1333333333333333</v>
      </c>
      <c r="O604" s="199">
        <f t="shared" si="479"/>
        <v>1.6266666666666667</v>
      </c>
      <c r="P604" s="199">
        <f t="shared" si="479"/>
        <v>77.466666666666669</v>
      </c>
      <c r="Q604" s="199">
        <f t="shared" si="479"/>
        <v>14.666666666666666</v>
      </c>
      <c r="R604" s="199">
        <f t="shared" si="479"/>
        <v>6.5333333333333341</v>
      </c>
      <c r="S604" s="199">
        <f t="shared" si="479"/>
        <v>26.666666666666668</v>
      </c>
      <c r="T604" s="199">
        <f t="shared" si="479"/>
        <v>0.37333333333333341</v>
      </c>
      <c r="U604" s="199">
        <f t="shared" si="479"/>
        <v>1.6</v>
      </c>
      <c r="V604" s="199">
        <f t="shared" si="479"/>
        <v>0.24</v>
      </c>
      <c r="W604" s="199">
        <f t="shared" si="479"/>
        <v>16</v>
      </c>
      <c r="X604" s="392"/>
      <c r="Y604" s="392"/>
      <c r="AB604" s="86" t="s">
        <v>50</v>
      </c>
      <c r="AC604" s="57">
        <v>50</v>
      </c>
      <c r="AD604" s="57">
        <v>40</v>
      </c>
      <c r="AE604" s="56">
        <v>0.5</v>
      </c>
      <c r="AF604" s="56">
        <v>0.1</v>
      </c>
      <c r="AG604" s="57">
        <v>3</v>
      </c>
      <c r="AH604" s="56">
        <v>14.7</v>
      </c>
      <c r="AI604" s="64">
        <v>0.01</v>
      </c>
      <c r="AJ604" s="64">
        <v>0.01</v>
      </c>
      <c r="AK604" s="28">
        <v>0</v>
      </c>
      <c r="AL604" s="62">
        <v>0</v>
      </c>
      <c r="AM604" s="63">
        <v>1.6</v>
      </c>
      <c r="AN604" s="64">
        <v>1.22</v>
      </c>
      <c r="AO604" s="63">
        <v>58.1</v>
      </c>
      <c r="AP604" s="62">
        <v>11</v>
      </c>
      <c r="AQ604" s="63">
        <v>4.9000000000000004</v>
      </c>
      <c r="AR604" s="62">
        <v>20</v>
      </c>
      <c r="AS604" s="64">
        <v>0.28000000000000003</v>
      </c>
      <c r="AT604" s="30">
        <v>1.2</v>
      </c>
      <c r="AU604" s="64">
        <v>0.18</v>
      </c>
      <c r="AV604" s="28">
        <v>12</v>
      </c>
    </row>
    <row r="605" spans="1:49" ht="15" customHeight="1" x14ac:dyDescent="0.3">
      <c r="A605" s="318"/>
      <c r="B605" s="334" t="s">
        <v>55</v>
      </c>
      <c r="C605" s="328"/>
      <c r="D605" s="407">
        <f t="shared" si="475"/>
        <v>108.8</v>
      </c>
      <c r="E605" s="406">
        <f t="shared" si="476"/>
        <v>80</v>
      </c>
      <c r="F605" s="406">
        <f t="shared" si="477"/>
        <v>1.5</v>
      </c>
      <c r="G605" s="406">
        <f t="shared" si="478"/>
        <v>1.8666666666666667</v>
      </c>
      <c r="H605" s="406">
        <f t="shared" si="478"/>
        <v>79.066666666666663</v>
      </c>
      <c r="I605" s="406">
        <f t="shared" si="479"/>
        <v>160</v>
      </c>
      <c r="J605" s="199">
        <f t="shared" si="479"/>
        <v>0.46666666666666667</v>
      </c>
      <c r="K605" s="199">
        <f t="shared" si="479"/>
        <v>0.29333333333333333</v>
      </c>
      <c r="L605" s="199">
        <f t="shared" si="479"/>
        <v>9.6</v>
      </c>
      <c r="M605" s="199">
        <f t="shared" si="479"/>
        <v>0</v>
      </c>
      <c r="N605" s="199">
        <f t="shared" si="479"/>
        <v>42.666666666666664</v>
      </c>
      <c r="O605" s="199">
        <f t="shared" si="479"/>
        <v>20.266666666666666</v>
      </c>
      <c r="P605" s="199">
        <f t="shared" si="479"/>
        <v>2514.6666666666665</v>
      </c>
      <c r="Q605" s="199">
        <f t="shared" si="479"/>
        <v>46.666666666666664</v>
      </c>
      <c r="R605" s="199">
        <f t="shared" si="479"/>
        <v>106.66666666666667</v>
      </c>
      <c r="S605" s="199">
        <f t="shared" si="479"/>
        <v>269.33333333333331</v>
      </c>
      <c r="T605" s="199">
        <f t="shared" si="479"/>
        <v>4.1733333333333329</v>
      </c>
      <c r="U605" s="199">
        <f t="shared" si="479"/>
        <v>26.666666666666668</v>
      </c>
      <c r="V605" s="199">
        <f t="shared" si="479"/>
        <v>1.2533333333333334</v>
      </c>
      <c r="W605" s="199">
        <f t="shared" si="479"/>
        <v>160</v>
      </c>
      <c r="X605" s="392"/>
      <c r="Y605" s="392"/>
      <c r="AB605" s="86" t="s">
        <v>55</v>
      </c>
      <c r="AC605" s="57">
        <v>544</v>
      </c>
      <c r="AD605" s="57">
        <v>400</v>
      </c>
      <c r="AE605" s="56">
        <v>7.5</v>
      </c>
      <c r="AF605" s="56">
        <v>1.4</v>
      </c>
      <c r="AG605" s="56">
        <v>59.3</v>
      </c>
      <c r="AH605" s="56">
        <v>120</v>
      </c>
      <c r="AI605" s="64">
        <v>0.35</v>
      </c>
      <c r="AJ605" s="64">
        <v>0.22</v>
      </c>
      <c r="AK605" s="40">
        <v>7.2</v>
      </c>
      <c r="AL605" s="62">
        <v>0</v>
      </c>
      <c r="AM605" s="62">
        <v>32</v>
      </c>
      <c r="AN605" s="63">
        <v>15.2</v>
      </c>
      <c r="AO605" s="62">
        <v>1886</v>
      </c>
      <c r="AP605" s="62">
        <v>35</v>
      </c>
      <c r="AQ605" s="62">
        <v>80</v>
      </c>
      <c r="AR605" s="62">
        <v>202</v>
      </c>
      <c r="AS605" s="64">
        <v>3.13</v>
      </c>
      <c r="AT605" s="28">
        <v>20</v>
      </c>
      <c r="AU605" s="64">
        <v>0.94</v>
      </c>
      <c r="AV605" s="28">
        <v>120</v>
      </c>
    </row>
    <row r="606" spans="1:49" ht="15" customHeight="1" x14ac:dyDescent="0.3">
      <c r="A606" s="318"/>
      <c r="B606" s="334" t="s">
        <v>65</v>
      </c>
      <c r="C606" s="328"/>
      <c r="D606" s="407">
        <f t="shared" si="475"/>
        <v>8</v>
      </c>
      <c r="E606" s="406">
        <f t="shared" si="476"/>
        <v>8</v>
      </c>
      <c r="F606" s="406">
        <f t="shared" si="477"/>
        <v>0.81999999999999984</v>
      </c>
      <c r="G606" s="406">
        <f t="shared" si="477"/>
        <v>0.1</v>
      </c>
      <c r="H606" s="406">
        <f t="shared" si="477"/>
        <v>5.14</v>
      </c>
      <c r="I606" s="406">
        <f t="shared" si="477"/>
        <v>24.66</v>
      </c>
      <c r="J606" s="199">
        <f t="shared" si="477"/>
        <v>0.01</v>
      </c>
      <c r="K606" s="199">
        <f t="shared" si="477"/>
        <v>2E-3</v>
      </c>
      <c r="L606" s="199">
        <f t="shared" si="477"/>
        <v>0</v>
      </c>
      <c r="M606" s="199">
        <f t="shared" si="477"/>
        <v>0</v>
      </c>
      <c r="N606" s="199">
        <f t="shared" si="477"/>
        <v>0</v>
      </c>
      <c r="O606" s="199">
        <f t="shared" si="477"/>
        <v>0.182</v>
      </c>
      <c r="P606" s="199">
        <f t="shared" si="477"/>
        <v>8.1599999999999984</v>
      </c>
      <c r="Q606" s="199">
        <f t="shared" si="477"/>
        <v>1.34</v>
      </c>
      <c r="R606" s="199">
        <f t="shared" si="477"/>
        <v>1.1200000000000001</v>
      </c>
      <c r="S606" s="199">
        <f t="shared" si="477"/>
        <v>6</v>
      </c>
      <c r="T606" s="199">
        <f t="shared" si="477"/>
        <v>0.11200000000000002</v>
      </c>
      <c r="U606" s="199">
        <f t="shared" si="477"/>
        <v>0.12</v>
      </c>
      <c r="V606" s="199">
        <f t="shared" ref="Q606:W612" si="480">$C$601*AU606/$AD$613</f>
        <v>0</v>
      </c>
      <c r="W606" s="199">
        <f t="shared" si="480"/>
        <v>1.8399999999999999</v>
      </c>
      <c r="X606" s="392"/>
      <c r="Y606" s="392"/>
      <c r="AB606" s="86" t="s">
        <v>65</v>
      </c>
      <c r="AC606" s="57">
        <v>40</v>
      </c>
      <c r="AD606" s="57">
        <v>40</v>
      </c>
      <c r="AE606" s="56">
        <v>4.0999999999999996</v>
      </c>
      <c r="AF606" s="56">
        <v>0.5</v>
      </c>
      <c r="AG606" s="56">
        <v>25.7</v>
      </c>
      <c r="AH606" s="56">
        <v>123.3</v>
      </c>
      <c r="AI606" s="64">
        <v>0.05</v>
      </c>
      <c r="AJ606" s="64">
        <v>0.01</v>
      </c>
      <c r="AK606" s="28">
        <v>0</v>
      </c>
      <c r="AL606" s="62">
        <v>0</v>
      </c>
      <c r="AM606" s="62">
        <v>0</v>
      </c>
      <c r="AN606" s="64">
        <v>0.91</v>
      </c>
      <c r="AO606" s="63">
        <v>40.799999999999997</v>
      </c>
      <c r="AP606" s="63">
        <v>6.7</v>
      </c>
      <c r="AQ606" s="63">
        <v>5.6</v>
      </c>
      <c r="AR606" s="62">
        <v>30</v>
      </c>
      <c r="AS606" s="64">
        <v>0.56000000000000005</v>
      </c>
      <c r="AT606" s="30">
        <v>0.6</v>
      </c>
      <c r="AU606" s="62">
        <v>0</v>
      </c>
      <c r="AV606" s="30">
        <v>9.1999999999999993</v>
      </c>
    </row>
    <row r="607" spans="1:49" ht="15" customHeight="1" x14ac:dyDescent="0.3">
      <c r="A607" s="318"/>
      <c r="B607" s="334" t="s">
        <v>50</v>
      </c>
      <c r="C607" s="328"/>
      <c r="D607" s="407">
        <f t="shared" si="475"/>
        <v>10</v>
      </c>
      <c r="E607" s="406">
        <f t="shared" si="476"/>
        <v>8</v>
      </c>
      <c r="F607" s="406">
        <f t="shared" si="477"/>
        <v>0.1</v>
      </c>
      <c r="G607" s="406">
        <f t="shared" si="477"/>
        <v>0.02</v>
      </c>
      <c r="H607" s="406">
        <f t="shared" si="477"/>
        <v>0.6</v>
      </c>
      <c r="I607" s="406">
        <f t="shared" si="477"/>
        <v>2.94</v>
      </c>
      <c r="J607" s="199">
        <f t="shared" si="477"/>
        <v>2E-3</v>
      </c>
      <c r="K607" s="199">
        <f t="shared" si="477"/>
        <v>2E-3</v>
      </c>
      <c r="L607" s="199">
        <f t="shared" si="477"/>
        <v>0</v>
      </c>
      <c r="M607" s="199">
        <f t="shared" si="477"/>
        <v>0</v>
      </c>
      <c r="N607" s="199">
        <f t="shared" si="477"/>
        <v>0.32</v>
      </c>
      <c r="O607" s="199">
        <f t="shared" si="477"/>
        <v>0.24399999999999999</v>
      </c>
      <c r="P607" s="199">
        <f t="shared" si="477"/>
        <v>11.62</v>
      </c>
      <c r="Q607" s="199">
        <f t="shared" si="480"/>
        <v>2.2000000000000002</v>
      </c>
      <c r="R607" s="199">
        <f t="shared" si="480"/>
        <v>0.98000000000000009</v>
      </c>
      <c r="S607" s="199">
        <f t="shared" si="480"/>
        <v>4</v>
      </c>
      <c r="T607" s="199">
        <f t="shared" si="480"/>
        <v>5.6000000000000008E-2</v>
      </c>
      <c r="U607" s="199">
        <f t="shared" si="480"/>
        <v>0.24</v>
      </c>
      <c r="V607" s="199">
        <f t="shared" si="480"/>
        <v>3.5999999999999997E-2</v>
      </c>
      <c r="W607" s="199">
        <f t="shared" si="480"/>
        <v>2.4</v>
      </c>
      <c r="X607" s="392"/>
      <c r="Y607" s="392"/>
      <c r="AB607" s="86" t="s">
        <v>50</v>
      </c>
      <c r="AC607" s="57">
        <v>50</v>
      </c>
      <c r="AD607" s="57">
        <v>40</v>
      </c>
      <c r="AE607" s="56">
        <v>0.5</v>
      </c>
      <c r="AF607" s="56">
        <v>0.1</v>
      </c>
      <c r="AG607" s="57">
        <v>3</v>
      </c>
      <c r="AH607" s="56">
        <v>14.7</v>
      </c>
      <c r="AI607" s="64">
        <v>0.01</v>
      </c>
      <c r="AJ607" s="64">
        <v>0.01</v>
      </c>
      <c r="AK607" s="28">
        <v>0</v>
      </c>
      <c r="AL607" s="62">
        <v>0</v>
      </c>
      <c r="AM607" s="63">
        <v>1.6</v>
      </c>
      <c r="AN607" s="64">
        <v>1.22</v>
      </c>
      <c r="AO607" s="63">
        <v>58.1</v>
      </c>
      <c r="AP607" s="62">
        <v>11</v>
      </c>
      <c r="AQ607" s="63">
        <v>4.9000000000000004</v>
      </c>
      <c r="AR607" s="62">
        <v>20</v>
      </c>
      <c r="AS607" s="64">
        <v>0.28000000000000003</v>
      </c>
      <c r="AT607" s="30">
        <v>1.2</v>
      </c>
      <c r="AU607" s="64">
        <v>0.18</v>
      </c>
      <c r="AV607" s="28">
        <v>12</v>
      </c>
    </row>
    <row r="608" spans="1:49" x14ac:dyDescent="0.3">
      <c r="A608" s="318"/>
      <c r="B608" s="334" t="s">
        <v>51</v>
      </c>
      <c r="C608" s="328"/>
      <c r="D608" s="407">
        <f t="shared" si="475"/>
        <v>10</v>
      </c>
      <c r="E608" s="406">
        <f t="shared" si="476"/>
        <v>8</v>
      </c>
      <c r="F608" s="406">
        <f t="shared" si="477"/>
        <v>0.1</v>
      </c>
      <c r="G608" s="406">
        <f t="shared" si="477"/>
        <v>0</v>
      </c>
      <c r="H608" s="406">
        <f t="shared" si="477"/>
        <v>0.5</v>
      </c>
      <c r="I608" s="406">
        <f t="shared" si="477"/>
        <v>2.46</v>
      </c>
      <c r="J608" s="199">
        <f t="shared" si="477"/>
        <v>4.0000000000000001E-3</v>
      </c>
      <c r="K608" s="199">
        <f t="shared" si="477"/>
        <v>4.0000000000000001E-3</v>
      </c>
      <c r="L608" s="199">
        <f t="shared" si="477"/>
        <v>96</v>
      </c>
      <c r="M608" s="199">
        <f t="shared" si="477"/>
        <v>0</v>
      </c>
      <c r="N608" s="199">
        <f t="shared" si="477"/>
        <v>0.16</v>
      </c>
      <c r="O608" s="199">
        <f t="shared" si="477"/>
        <v>1.276</v>
      </c>
      <c r="P608" s="199">
        <f t="shared" si="477"/>
        <v>13.280000000000001</v>
      </c>
      <c r="Q608" s="199">
        <f t="shared" si="480"/>
        <v>1.9</v>
      </c>
      <c r="R608" s="199">
        <f t="shared" si="480"/>
        <v>2.6</v>
      </c>
      <c r="S608" s="199">
        <f t="shared" si="480"/>
        <v>3.8</v>
      </c>
      <c r="T608" s="199">
        <f t="shared" si="480"/>
        <v>4.8000000000000001E-2</v>
      </c>
      <c r="U608" s="199">
        <f t="shared" si="480"/>
        <v>0.4</v>
      </c>
      <c r="V608" s="199">
        <f t="shared" si="480"/>
        <v>8.0000000000000002E-3</v>
      </c>
      <c r="W608" s="199">
        <f t="shared" si="480"/>
        <v>4.4000000000000004</v>
      </c>
      <c r="X608" s="392"/>
      <c r="Y608" s="392"/>
      <c r="AB608" s="86" t="s">
        <v>51</v>
      </c>
      <c r="AC608" s="57">
        <v>50</v>
      </c>
      <c r="AD608" s="57">
        <v>40</v>
      </c>
      <c r="AE608" s="56">
        <v>0.5</v>
      </c>
      <c r="AF608" s="57">
        <v>0</v>
      </c>
      <c r="AG608" s="56">
        <v>2.5</v>
      </c>
      <c r="AH608" s="56">
        <v>12.3</v>
      </c>
      <c r="AI608" s="64">
        <v>0.02</v>
      </c>
      <c r="AJ608" s="64">
        <v>0.02</v>
      </c>
      <c r="AK608" s="42">
        <v>480</v>
      </c>
      <c r="AL608" s="62">
        <v>0</v>
      </c>
      <c r="AM608" s="63">
        <v>0.8</v>
      </c>
      <c r="AN608" s="64">
        <v>6.38</v>
      </c>
      <c r="AO608" s="63">
        <v>66.400000000000006</v>
      </c>
      <c r="AP608" s="63">
        <v>9.5</v>
      </c>
      <c r="AQ608" s="62">
        <v>13</v>
      </c>
      <c r="AR608" s="62">
        <v>19</v>
      </c>
      <c r="AS608" s="64">
        <v>0.24</v>
      </c>
      <c r="AT608" s="28">
        <v>2</v>
      </c>
      <c r="AU608" s="64">
        <v>0.04</v>
      </c>
      <c r="AV608" s="28">
        <v>22</v>
      </c>
    </row>
    <row r="609" spans="1:49" ht="15" customHeight="1" x14ac:dyDescent="0.3">
      <c r="A609" s="318"/>
      <c r="B609" s="334" t="s">
        <v>46</v>
      </c>
      <c r="C609" s="328"/>
      <c r="D609" s="407">
        <f t="shared" si="475"/>
        <v>2</v>
      </c>
      <c r="E609" s="406">
        <f t="shared" si="476"/>
        <v>2</v>
      </c>
      <c r="F609" s="406">
        <f t="shared" si="477"/>
        <v>0</v>
      </c>
      <c r="G609" s="406">
        <f t="shared" si="477"/>
        <v>1.7600000000000002</v>
      </c>
      <c r="H609" s="406">
        <f t="shared" si="477"/>
        <v>0</v>
      </c>
      <c r="I609" s="406">
        <f t="shared" si="477"/>
        <v>15.819999999999999</v>
      </c>
      <c r="J609" s="199">
        <f t="shared" si="477"/>
        <v>0</v>
      </c>
      <c r="K609" s="199">
        <f t="shared" si="477"/>
        <v>0</v>
      </c>
      <c r="L609" s="199">
        <f t="shared" si="477"/>
        <v>0</v>
      </c>
      <c r="M609" s="199">
        <f t="shared" si="477"/>
        <v>0</v>
      </c>
      <c r="N609" s="199">
        <f t="shared" si="477"/>
        <v>0</v>
      </c>
      <c r="O609" s="199">
        <f t="shared" si="477"/>
        <v>0</v>
      </c>
      <c r="P609" s="199">
        <f t="shared" si="477"/>
        <v>0</v>
      </c>
      <c r="Q609" s="199">
        <f t="shared" si="480"/>
        <v>0</v>
      </c>
      <c r="R609" s="199">
        <f t="shared" si="480"/>
        <v>0</v>
      </c>
      <c r="S609" s="199">
        <f t="shared" si="480"/>
        <v>0.04</v>
      </c>
      <c r="T609" s="199">
        <f t="shared" si="480"/>
        <v>0</v>
      </c>
      <c r="U609" s="199">
        <f t="shared" si="480"/>
        <v>0</v>
      </c>
      <c r="V609" s="199">
        <f t="shared" si="480"/>
        <v>0</v>
      </c>
      <c r="W609" s="199">
        <f t="shared" si="480"/>
        <v>0</v>
      </c>
      <c r="X609" s="392"/>
      <c r="Y609" s="392"/>
      <c r="AB609" s="86" t="s">
        <v>46</v>
      </c>
      <c r="AC609" s="57">
        <v>10</v>
      </c>
      <c r="AD609" s="57">
        <v>10</v>
      </c>
      <c r="AE609" s="57">
        <v>0</v>
      </c>
      <c r="AF609" s="56">
        <v>8.8000000000000007</v>
      </c>
      <c r="AG609" s="57">
        <v>0</v>
      </c>
      <c r="AH609" s="56">
        <v>79.099999999999994</v>
      </c>
      <c r="AI609" s="62">
        <v>0</v>
      </c>
      <c r="AJ609" s="62">
        <v>0</v>
      </c>
      <c r="AK609" s="28">
        <v>0</v>
      </c>
      <c r="AL609" s="62">
        <v>0</v>
      </c>
      <c r="AM609" s="62">
        <v>0</v>
      </c>
      <c r="AN609" s="62">
        <v>0</v>
      </c>
      <c r="AO609" s="62">
        <v>0</v>
      </c>
      <c r="AP609" s="62">
        <v>0</v>
      </c>
      <c r="AQ609" s="62">
        <v>0</v>
      </c>
      <c r="AR609" s="63">
        <v>0.2</v>
      </c>
      <c r="AS609" s="62">
        <v>0</v>
      </c>
      <c r="AT609" s="28">
        <v>0</v>
      </c>
      <c r="AU609" s="62">
        <v>0</v>
      </c>
      <c r="AV609" s="28">
        <v>0</v>
      </c>
    </row>
    <row r="610" spans="1:49" ht="15" customHeight="1" x14ac:dyDescent="0.3">
      <c r="A610" s="318"/>
      <c r="B610" s="334" t="s">
        <v>58</v>
      </c>
      <c r="C610" s="328"/>
      <c r="D610" s="407">
        <f t="shared" si="475"/>
        <v>0.04</v>
      </c>
      <c r="E610" s="406">
        <f t="shared" si="476"/>
        <v>0.04</v>
      </c>
      <c r="F610" s="406">
        <f t="shared" si="477"/>
        <v>0</v>
      </c>
      <c r="G610" s="406">
        <f t="shared" si="477"/>
        <v>0</v>
      </c>
      <c r="H610" s="406">
        <f t="shared" si="477"/>
        <v>0.02</v>
      </c>
      <c r="I610" s="406">
        <f t="shared" si="477"/>
        <v>0.1</v>
      </c>
      <c r="J610" s="199">
        <f t="shared" si="477"/>
        <v>0</v>
      </c>
      <c r="K610" s="199">
        <f t="shared" si="477"/>
        <v>0</v>
      </c>
      <c r="L610" s="199">
        <f t="shared" si="477"/>
        <v>7.3999999999999996E-2</v>
      </c>
      <c r="M610" s="199">
        <f t="shared" si="477"/>
        <v>0</v>
      </c>
      <c r="N610" s="199">
        <f t="shared" si="477"/>
        <v>8.0000000000000002E-3</v>
      </c>
      <c r="O610" s="199">
        <f t="shared" si="477"/>
        <v>6.0000000000000001E-3</v>
      </c>
      <c r="P610" s="199">
        <f t="shared" si="477"/>
        <v>0.17599999999999999</v>
      </c>
      <c r="Q610" s="199">
        <f t="shared" si="480"/>
        <v>0.3</v>
      </c>
      <c r="R610" s="199">
        <f t="shared" si="480"/>
        <v>0.04</v>
      </c>
      <c r="S610" s="199">
        <f t="shared" si="480"/>
        <v>0.04</v>
      </c>
      <c r="T610" s="199">
        <f t="shared" si="480"/>
        <v>1.4000000000000002E-2</v>
      </c>
      <c r="U610" s="199">
        <f t="shared" si="480"/>
        <v>0</v>
      </c>
      <c r="V610" s="199">
        <f t="shared" si="480"/>
        <v>0</v>
      </c>
      <c r="W610" s="199">
        <f t="shared" si="480"/>
        <v>0</v>
      </c>
      <c r="X610" s="392"/>
      <c r="Y610" s="392"/>
      <c r="AB610" s="86" t="s">
        <v>58</v>
      </c>
      <c r="AC610" s="56">
        <v>0.2</v>
      </c>
      <c r="AD610" s="56">
        <v>0.2</v>
      </c>
      <c r="AE610" s="57">
        <v>0</v>
      </c>
      <c r="AF610" s="57">
        <v>0</v>
      </c>
      <c r="AG610" s="56">
        <v>0.1</v>
      </c>
      <c r="AH610" s="56">
        <v>0.5</v>
      </c>
      <c r="AI610" s="62">
        <v>0</v>
      </c>
      <c r="AJ610" s="62">
        <v>0</v>
      </c>
      <c r="AK610" s="41">
        <v>0.37</v>
      </c>
      <c r="AL610" s="62">
        <v>0</v>
      </c>
      <c r="AM610" s="64">
        <v>0.04</v>
      </c>
      <c r="AN610" s="64">
        <v>0.03</v>
      </c>
      <c r="AO610" s="64">
        <v>0.88</v>
      </c>
      <c r="AP610" s="63">
        <v>1.5</v>
      </c>
      <c r="AQ610" s="63">
        <v>0.2</v>
      </c>
      <c r="AR610" s="63">
        <v>0.2</v>
      </c>
      <c r="AS610" s="64">
        <v>7.0000000000000007E-2</v>
      </c>
      <c r="AT610" s="28">
        <v>0</v>
      </c>
      <c r="AU610" s="62">
        <v>0</v>
      </c>
      <c r="AV610" s="28">
        <v>0</v>
      </c>
    </row>
    <row r="611" spans="1:49" ht="15" customHeight="1" x14ac:dyDescent="0.3">
      <c r="A611" s="318"/>
      <c r="B611" s="334" t="s">
        <v>38</v>
      </c>
      <c r="C611" s="328"/>
      <c r="D611" s="407">
        <f t="shared" si="475"/>
        <v>0.3</v>
      </c>
      <c r="E611" s="406">
        <f t="shared" si="476"/>
        <v>0.3</v>
      </c>
      <c r="F611" s="406">
        <f t="shared" si="477"/>
        <v>0</v>
      </c>
      <c r="G611" s="406">
        <f t="shared" si="477"/>
        <v>0</v>
      </c>
      <c r="H611" s="406">
        <f t="shared" si="477"/>
        <v>0</v>
      </c>
      <c r="I611" s="406">
        <f t="shared" si="477"/>
        <v>0</v>
      </c>
      <c r="J611" s="199">
        <f t="shared" si="477"/>
        <v>0</v>
      </c>
      <c r="K611" s="199">
        <f t="shared" si="477"/>
        <v>0</v>
      </c>
      <c r="L611" s="199">
        <f t="shared" si="477"/>
        <v>0</v>
      </c>
      <c r="M611" s="199">
        <f t="shared" si="477"/>
        <v>0</v>
      </c>
      <c r="N611" s="199">
        <f t="shared" si="477"/>
        <v>0</v>
      </c>
      <c r="O611" s="199">
        <f t="shared" si="477"/>
        <v>88.2</v>
      </c>
      <c r="P611" s="199">
        <f t="shared" si="477"/>
        <v>2.1999999999999999E-2</v>
      </c>
      <c r="Q611" s="199">
        <f t="shared" si="480"/>
        <v>0.98000000000000009</v>
      </c>
      <c r="R611" s="199">
        <f t="shared" si="480"/>
        <v>0.06</v>
      </c>
      <c r="S611" s="199">
        <f t="shared" si="480"/>
        <v>0.2</v>
      </c>
      <c r="T611" s="199">
        <f t="shared" si="480"/>
        <v>8.0000000000000002E-3</v>
      </c>
      <c r="U611" s="199">
        <f t="shared" si="480"/>
        <v>12</v>
      </c>
      <c r="V611" s="199">
        <f t="shared" si="480"/>
        <v>0</v>
      </c>
      <c r="W611" s="199">
        <f t="shared" si="480"/>
        <v>0</v>
      </c>
      <c r="X611" s="392"/>
      <c r="Y611" s="392"/>
      <c r="AB611" s="86" t="s">
        <v>38</v>
      </c>
      <c r="AC611" s="56">
        <v>1.5</v>
      </c>
      <c r="AD611" s="56">
        <v>1.5</v>
      </c>
      <c r="AE611" s="57">
        <v>0</v>
      </c>
      <c r="AF611" s="57">
        <v>0</v>
      </c>
      <c r="AG611" s="57">
        <v>0</v>
      </c>
      <c r="AH611" s="57">
        <v>0</v>
      </c>
      <c r="AI611" s="62">
        <v>0</v>
      </c>
      <c r="AJ611" s="62">
        <v>0</v>
      </c>
      <c r="AK611" s="28">
        <v>0</v>
      </c>
      <c r="AL611" s="62">
        <v>0</v>
      </c>
      <c r="AM611" s="62">
        <v>0</v>
      </c>
      <c r="AN611" s="62">
        <v>441</v>
      </c>
      <c r="AO611" s="64">
        <v>0.11</v>
      </c>
      <c r="AP611" s="63">
        <v>4.9000000000000004</v>
      </c>
      <c r="AQ611" s="63">
        <v>0.3</v>
      </c>
      <c r="AR611" s="62">
        <v>1</v>
      </c>
      <c r="AS611" s="64">
        <v>0.04</v>
      </c>
      <c r="AT611" s="28">
        <v>60</v>
      </c>
      <c r="AU611" s="62">
        <v>0</v>
      </c>
      <c r="AV611" s="28">
        <v>0</v>
      </c>
    </row>
    <row r="612" spans="1:49" x14ac:dyDescent="0.3">
      <c r="A612" s="318"/>
      <c r="B612" s="334" t="s">
        <v>62</v>
      </c>
      <c r="C612" s="328"/>
      <c r="D612" s="407">
        <f t="shared" si="475"/>
        <v>140</v>
      </c>
      <c r="E612" s="406">
        <f t="shared" si="476"/>
        <v>140</v>
      </c>
      <c r="F612" s="406">
        <f t="shared" si="477"/>
        <v>2.64</v>
      </c>
      <c r="G612" s="406">
        <f t="shared" si="477"/>
        <v>0.62</v>
      </c>
      <c r="H612" s="406">
        <f t="shared" si="477"/>
        <v>0.38</v>
      </c>
      <c r="I612" s="406">
        <f t="shared" si="477"/>
        <v>17.600000000000001</v>
      </c>
      <c r="J612" s="199">
        <f t="shared" si="477"/>
        <v>0</v>
      </c>
      <c r="K612" s="199">
        <f t="shared" si="477"/>
        <v>0</v>
      </c>
      <c r="L612" s="199">
        <f t="shared" si="477"/>
        <v>0</v>
      </c>
      <c r="M612" s="199">
        <f t="shared" si="477"/>
        <v>0</v>
      </c>
      <c r="N612" s="199">
        <f t="shared" si="477"/>
        <v>0</v>
      </c>
      <c r="O612" s="199">
        <f t="shared" si="477"/>
        <v>0</v>
      </c>
      <c r="P612" s="199">
        <f t="shared" si="477"/>
        <v>0</v>
      </c>
      <c r="Q612" s="199">
        <f t="shared" si="480"/>
        <v>0</v>
      </c>
      <c r="R612" s="199">
        <f t="shared" si="480"/>
        <v>0</v>
      </c>
      <c r="S612" s="199">
        <f t="shared" si="480"/>
        <v>0</v>
      </c>
      <c r="T612" s="199">
        <f t="shared" si="480"/>
        <v>0</v>
      </c>
      <c r="U612" s="199">
        <f t="shared" si="480"/>
        <v>0</v>
      </c>
      <c r="V612" s="199">
        <f t="shared" si="480"/>
        <v>0</v>
      </c>
      <c r="W612" s="199">
        <f t="shared" si="480"/>
        <v>0</v>
      </c>
      <c r="X612" s="392"/>
      <c r="Y612" s="392"/>
      <c r="AB612" s="86" t="s">
        <v>62</v>
      </c>
      <c r="AC612" s="57">
        <v>700</v>
      </c>
      <c r="AD612" s="57">
        <v>700</v>
      </c>
      <c r="AE612" s="56">
        <v>13.2</v>
      </c>
      <c r="AF612" s="56">
        <v>3.1</v>
      </c>
      <c r="AG612" s="56">
        <v>1.9</v>
      </c>
      <c r="AH612" s="57">
        <v>88</v>
      </c>
      <c r="AI612" s="62">
        <v>0</v>
      </c>
      <c r="AJ612" s="62">
        <v>0</v>
      </c>
      <c r="AK612" s="28">
        <v>0</v>
      </c>
      <c r="AL612" s="62">
        <v>0</v>
      </c>
      <c r="AM612" s="62">
        <v>0</v>
      </c>
      <c r="AN612" s="62">
        <v>0</v>
      </c>
      <c r="AO612" s="62">
        <v>0</v>
      </c>
      <c r="AP612" s="62">
        <v>0</v>
      </c>
      <c r="AQ612" s="62">
        <v>0</v>
      </c>
      <c r="AR612" s="62">
        <v>0</v>
      </c>
      <c r="AS612" s="62">
        <v>0</v>
      </c>
      <c r="AT612" s="28">
        <v>0</v>
      </c>
      <c r="AU612" s="62">
        <v>0</v>
      </c>
      <c r="AV612" s="28">
        <v>0</v>
      </c>
    </row>
    <row r="613" spans="1:49" x14ac:dyDescent="0.3">
      <c r="A613" s="318"/>
      <c r="B613" s="69" t="s">
        <v>40</v>
      </c>
      <c r="C613" s="328"/>
      <c r="D613" s="406"/>
      <c r="E613" s="406"/>
      <c r="F613" s="406">
        <f t="shared" si="477"/>
        <v>5.16</v>
      </c>
      <c r="G613" s="406">
        <f t="shared" ref="G613:W613" si="481">SUM(G602:G612)</f>
        <v>6.2333333333333334</v>
      </c>
      <c r="H613" s="406">
        <f t="shared" si="481"/>
        <v>167.04</v>
      </c>
      <c r="I613" s="406">
        <f t="shared" si="481"/>
        <v>470.78000000000003</v>
      </c>
      <c r="J613" s="199">
        <f t="shared" si="481"/>
        <v>0.85599999999999998</v>
      </c>
      <c r="K613" s="199">
        <f t="shared" si="481"/>
        <v>0.55466666666666664</v>
      </c>
      <c r="L613" s="199">
        <f t="shared" si="481"/>
        <v>112.874</v>
      </c>
      <c r="M613" s="199">
        <f t="shared" si="481"/>
        <v>0</v>
      </c>
      <c r="N613" s="199">
        <f t="shared" si="481"/>
        <v>77.287999999999982</v>
      </c>
      <c r="O613" s="199">
        <f t="shared" si="481"/>
        <v>129.428</v>
      </c>
      <c r="P613" s="199">
        <f t="shared" si="481"/>
        <v>4532.8580000000002</v>
      </c>
      <c r="Q613" s="199">
        <f t="shared" si="481"/>
        <v>104.58666666666667</v>
      </c>
      <c r="R613" s="199">
        <f t="shared" si="481"/>
        <v>209.6</v>
      </c>
      <c r="S613" s="199">
        <f t="shared" si="481"/>
        <v>546.07999999999993</v>
      </c>
      <c r="T613" s="199">
        <f t="shared" si="481"/>
        <v>8.1446666666666641</v>
      </c>
      <c r="U613" s="199">
        <f t="shared" si="481"/>
        <v>61.426666666666669</v>
      </c>
      <c r="V613" s="199">
        <f t="shared" si="481"/>
        <v>6.030666666666666</v>
      </c>
      <c r="W613" s="199">
        <f t="shared" si="481"/>
        <v>317.9733333333333</v>
      </c>
      <c r="X613" s="392"/>
      <c r="Y613" s="392"/>
      <c r="AB613" s="162" t="s">
        <v>40</v>
      </c>
      <c r="AC613" s="163"/>
      <c r="AD613" s="164">
        <v>1000</v>
      </c>
      <c r="AE613" s="82">
        <v>25.8</v>
      </c>
      <c r="AF613" s="82">
        <v>13.9</v>
      </c>
      <c r="AG613" s="82">
        <v>92.5</v>
      </c>
      <c r="AH613" s="164">
        <v>598</v>
      </c>
      <c r="AI613" s="165">
        <v>0.43</v>
      </c>
      <c r="AJ613" s="165">
        <v>0.26</v>
      </c>
      <c r="AK613" s="229">
        <v>488</v>
      </c>
      <c r="AL613" s="167">
        <v>0</v>
      </c>
      <c r="AM613" s="168">
        <v>34.4</v>
      </c>
      <c r="AN613" s="167">
        <v>465</v>
      </c>
      <c r="AO613" s="167">
        <v>2052</v>
      </c>
      <c r="AP613" s="167">
        <v>69</v>
      </c>
      <c r="AQ613" s="167">
        <v>104</v>
      </c>
      <c r="AR613" s="167">
        <v>273</v>
      </c>
      <c r="AS613" s="165">
        <v>4.32</v>
      </c>
      <c r="AT613" s="166">
        <v>84</v>
      </c>
      <c r="AU613" s="165">
        <v>1.1599999999999999</v>
      </c>
      <c r="AV613" s="166">
        <v>164</v>
      </c>
    </row>
    <row r="614" spans="1:49" hidden="1" x14ac:dyDescent="0.3">
      <c r="A614" s="318" t="s">
        <v>221</v>
      </c>
      <c r="B614" s="96"/>
      <c r="C614" s="328"/>
      <c r="D614" s="406"/>
      <c r="E614" s="406"/>
      <c r="F614" s="406"/>
      <c r="G614" s="406"/>
      <c r="H614" s="406"/>
      <c r="I614" s="406"/>
      <c r="J614" s="199"/>
      <c r="K614" s="199"/>
      <c r="L614" s="199"/>
      <c r="M614" s="199"/>
      <c r="N614" s="199"/>
      <c r="O614" s="199"/>
      <c r="P614" s="199"/>
      <c r="Q614" s="199"/>
      <c r="R614" s="199"/>
      <c r="S614" s="199"/>
      <c r="T614" s="199"/>
      <c r="U614" s="199"/>
      <c r="V614" s="199"/>
      <c r="W614" s="199"/>
      <c r="X614" s="392"/>
      <c r="Y614" s="392"/>
      <c r="AB614" s="96"/>
      <c r="AC614" s="169"/>
      <c r="AD614" s="170"/>
      <c r="AE614" s="171"/>
      <c r="AF614" s="171"/>
      <c r="AG614" s="171"/>
      <c r="AH614" s="170"/>
      <c r="AI614" s="172"/>
      <c r="AJ614" s="172"/>
      <c r="AK614" s="230"/>
      <c r="AL614" s="174"/>
      <c r="AM614" s="175"/>
      <c r="AN614" s="174"/>
      <c r="AO614" s="174"/>
      <c r="AP614" s="174"/>
      <c r="AQ614" s="174"/>
      <c r="AR614" s="174"/>
      <c r="AS614" s="172"/>
      <c r="AT614" s="173"/>
      <c r="AU614" s="172"/>
      <c r="AV614" s="173"/>
    </row>
    <row r="615" spans="1:49" hidden="1" x14ac:dyDescent="0.3">
      <c r="A615" s="318"/>
      <c r="B615" s="96"/>
      <c r="C615" s="328"/>
      <c r="D615" s="406"/>
      <c r="E615" s="406"/>
      <c r="F615" s="406"/>
      <c r="G615" s="406"/>
      <c r="H615" s="406"/>
      <c r="I615" s="406"/>
      <c r="J615" s="199"/>
      <c r="K615" s="199"/>
      <c r="L615" s="199"/>
      <c r="M615" s="199"/>
      <c r="N615" s="199"/>
      <c r="O615" s="199"/>
      <c r="P615" s="199"/>
      <c r="Q615" s="199"/>
      <c r="R615" s="199"/>
      <c r="S615" s="199"/>
      <c r="T615" s="199"/>
      <c r="U615" s="199"/>
      <c r="V615" s="199"/>
      <c r="W615" s="199"/>
      <c r="X615" s="392"/>
      <c r="Y615" s="392"/>
      <c r="AB615" s="96"/>
      <c r="AC615" s="169"/>
      <c r="AD615" s="170"/>
      <c r="AE615" s="171"/>
      <c r="AF615" s="171"/>
      <c r="AG615" s="171"/>
      <c r="AH615" s="170"/>
      <c r="AI615" s="172"/>
      <c r="AJ615" s="172"/>
      <c r="AK615" s="230"/>
      <c r="AL615" s="174"/>
      <c r="AM615" s="175"/>
      <c r="AN615" s="174"/>
      <c r="AO615" s="174"/>
      <c r="AP615" s="174"/>
      <c r="AQ615" s="174"/>
      <c r="AR615" s="174"/>
      <c r="AS615" s="172"/>
      <c r="AT615" s="173"/>
      <c r="AU615" s="172"/>
      <c r="AV615" s="173"/>
    </row>
    <row r="616" spans="1:49" hidden="1" x14ac:dyDescent="0.3">
      <c r="A616" s="318"/>
      <c r="B616" s="96"/>
      <c r="C616" s="328"/>
      <c r="D616" s="406"/>
      <c r="E616" s="406"/>
      <c r="F616" s="406"/>
      <c r="G616" s="406"/>
      <c r="H616" s="406"/>
      <c r="I616" s="406"/>
      <c r="J616" s="199"/>
      <c r="K616" s="199"/>
      <c r="L616" s="199"/>
      <c r="M616" s="199"/>
      <c r="N616" s="199"/>
      <c r="O616" s="199"/>
      <c r="P616" s="199"/>
      <c r="Q616" s="199"/>
      <c r="R616" s="199"/>
      <c r="S616" s="199"/>
      <c r="T616" s="199"/>
      <c r="U616" s="199"/>
      <c r="V616" s="199"/>
      <c r="W616" s="199"/>
      <c r="X616" s="392"/>
      <c r="Y616" s="392"/>
      <c r="AB616" s="96"/>
      <c r="AC616" s="169"/>
      <c r="AD616" s="170"/>
      <c r="AE616" s="171"/>
      <c r="AF616" s="171"/>
      <c r="AG616" s="171"/>
      <c r="AH616" s="170"/>
      <c r="AI616" s="172"/>
      <c r="AJ616" s="172"/>
      <c r="AK616" s="230"/>
      <c r="AL616" s="174"/>
      <c r="AM616" s="175"/>
      <c r="AN616" s="174"/>
      <c r="AO616" s="174"/>
      <c r="AP616" s="174"/>
      <c r="AQ616" s="174"/>
      <c r="AR616" s="174"/>
      <c r="AS616" s="172"/>
      <c r="AT616" s="173"/>
      <c r="AU616" s="172"/>
      <c r="AV616" s="173"/>
    </row>
    <row r="617" spans="1:49" hidden="1" x14ac:dyDescent="0.3">
      <c r="A617" s="318"/>
      <c r="B617" s="96"/>
      <c r="C617" s="328"/>
      <c r="D617" s="406"/>
      <c r="E617" s="406"/>
      <c r="F617" s="406"/>
      <c r="G617" s="406"/>
      <c r="H617" s="406"/>
      <c r="I617" s="406"/>
      <c r="J617" s="199"/>
      <c r="K617" s="199"/>
      <c r="L617" s="199"/>
      <c r="M617" s="199"/>
      <c r="N617" s="199"/>
      <c r="O617" s="199"/>
      <c r="P617" s="199"/>
      <c r="Q617" s="199"/>
      <c r="R617" s="199"/>
      <c r="S617" s="199"/>
      <c r="T617" s="199"/>
      <c r="U617" s="199"/>
      <c r="V617" s="199"/>
      <c r="W617" s="199"/>
      <c r="X617" s="392"/>
      <c r="Y617" s="392"/>
      <c r="AB617" s="96"/>
      <c r="AC617" s="169"/>
      <c r="AD617" s="170"/>
      <c r="AE617" s="171"/>
      <c r="AF617" s="171"/>
      <c r="AG617" s="171"/>
      <c r="AH617" s="170"/>
      <c r="AI617" s="172"/>
      <c r="AJ617" s="172"/>
      <c r="AK617" s="230"/>
      <c r="AL617" s="174"/>
      <c r="AM617" s="175"/>
      <c r="AN617" s="174"/>
      <c r="AO617" s="174"/>
      <c r="AP617" s="174"/>
      <c r="AQ617" s="174"/>
      <c r="AR617" s="174"/>
      <c r="AS617" s="172"/>
      <c r="AT617" s="173"/>
      <c r="AU617" s="172"/>
      <c r="AV617" s="173"/>
    </row>
    <row r="618" spans="1:49" hidden="1" x14ac:dyDescent="0.3">
      <c r="A618" s="318"/>
      <c r="B618" s="96"/>
      <c r="C618" s="328"/>
      <c r="D618" s="406"/>
      <c r="E618" s="406"/>
      <c r="F618" s="406"/>
      <c r="G618" s="406"/>
      <c r="H618" s="406"/>
      <c r="I618" s="406"/>
      <c r="J618" s="199"/>
      <c r="K618" s="199"/>
      <c r="L618" s="199"/>
      <c r="M618" s="199"/>
      <c r="N618" s="199"/>
      <c r="O618" s="199"/>
      <c r="P618" s="199"/>
      <c r="Q618" s="199"/>
      <c r="R618" s="199"/>
      <c r="S618" s="199"/>
      <c r="T618" s="199"/>
      <c r="U618" s="199"/>
      <c r="V618" s="199"/>
      <c r="W618" s="199"/>
      <c r="X618" s="392"/>
      <c r="Y618" s="392"/>
      <c r="AB618" s="96"/>
      <c r="AC618" s="169"/>
      <c r="AD618" s="170"/>
      <c r="AE618" s="171"/>
      <c r="AF618" s="171"/>
      <c r="AG618" s="171"/>
      <c r="AH618" s="170"/>
      <c r="AI618" s="172"/>
      <c r="AJ618" s="172"/>
      <c r="AK618" s="230"/>
      <c r="AL618" s="174"/>
      <c r="AM618" s="175"/>
      <c r="AN618" s="174"/>
      <c r="AO618" s="174"/>
      <c r="AP618" s="174"/>
      <c r="AQ618" s="174"/>
      <c r="AR618" s="174"/>
      <c r="AS618" s="172"/>
      <c r="AT618" s="173"/>
      <c r="AU618" s="172"/>
      <c r="AV618" s="173"/>
    </row>
    <row r="619" spans="1:49" hidden="1" x14ac:dyDescent="0.3">
      <c r="A619" s="318"/>
      <c r="B619" s="96"/>
      <c r="C619" s="328"/>
      <c r="D619" s="406"/>
      <c r="E619" s="406"/>
      <c r="F619" s="406"/>
      <c r="G619" s="406"/>
      <c r="H619" s="406"/>
      <c r="I619" s="406"/>
      <c r="J619" s="199"/>
      <c r="K619" s="199"/>
      <c r="L619" s="199"/>
      <c r="M619" s="199"/>
      <c r="N619" s="199"/>
      <c r="O619" s="199"/>
      <c r="P619" s="199"/>
      <c r="Q619" s="199"/>
      <c r="R619" s="199"/>
      <c r="S619" s="199"/>
      <c r="T619" s="199"/>
      <c r="U619" s="199"/>
      <c r="V619" s="199"/>
      <c r="W619" s="199"/>
      <c r="X619" s="392"/>
      <c r="Y619" s="392"/>
      <c r="AB619" s="96"/>
      <c r="AC619" s="169"/>
      <c r="AD619" s="170"/>
      <c r="AE619" s="171"/>
      <c r="AF619" s="171"/>
      <c r="AG619" s="171"/>
      <c r="AH619" s="170"/>
      <c r="AI619" s="172"/>
      <c r="AJ619" s="172"/>
      <c r="AK619" s="230"/>
      <c r="AL619" s="174"/>
      <c r="AM619" s="175"/>
      <c r="AN619" s="174"/>
      <c r="AO619" s="174"/>
      <c r="AP619" s="174"/>
      <c r="AQ619" s="174"/>
      <c r="AR619" s="174"/>
      <c r="AS619" s="172"/>
      <c r="AT619" s="173"/>
      <c r="AU619" s="172"/>
      <c r="AV619" s="173"/>
    </row>
    <row r="620" spans="1:49" hidden="1" x14ac:dyDescent="0.3">
      <c r="A620" s="318"/>
      <c r="B620" s="96"/>
      <c r="C620" s="328"/>
      <c r="D620" s="406"/>
      <c r="E620" s="406"/>
      <c r="F620" s="406"/>
      <c r="G620" s="406"/>
      <c r="H620" s="406"/>
      <c r="I620" s="406"/>
      <c r="J620" s="199"/>
      <c r="K620" s="199"/>
      <c r="L620" s="199"/>
      <c r="M620" s="199"/>
      <c r="N620" s="199"/>
      <c r="O620" s="199"/>
      <c r="P620" s="199"/>
      <c r="Q620" s="199"/>
      <c r="R620" s="199"/>
      <c r="S620" s="199"/>
      <c r="T620" s="199"/>
      <c r="U620" s="199"/>
      <c r="V620" s="199"/>
      <c r="W620" s="199"/>
      <c r="X620" s="392"/>
      <c r="Y620" s="392"/>
      <c r="AB620" s="96"/>
      <c r="AC620" s="169"/>
      <c r="AD620" s="170"/>
      <c r="AE620" s="171"/>
      <c r="AF620" s="171"/>
      <c r="AG620" s="171"/>
      <c r="AH620" s="170"/>
      <c r="AI620" s="172"/>
      <c r="AJ620" s="172"/>
      <c r="AK620" s="230"/>
      <c r="AL620" s="174"/>
      <c r="AM620" s="175"/>
      <c r="AN620" s="174"/>
      <c r="AO620" s="174"/>
      <c r="AP620" s="174"/>
      <c r="AQ620" s="174"/>
      <c r="AR620" s="174"/>
      <c r="AS620" s="172"/>
      <c r="AT620" s="173"/>
      <c r="AU620" s="172"/>
      <c r="AV620" s="173"/>
    </row>
    <row r="621" spans="1:49" hidden="1" x14ac:dyDescent="0.3">
      <c r="A621" s="318"/>
      <c r="B621" s="96"/>
      <c r="C621" s="328"/>
      <c r="D621" s="406"/>
      <c r="E621" s="406"/>
      <c r="F621" s="406"/>
      <c r="G621" s="406"/>
      <c r="H621" s="406"/>
      <c r="I621" s="406"/>
      <c r="J621" s="199"/>
      <c r="K621" s="199"/>
      <c r="L621" s="199"/>
      <c r="M621" s="199"/>
      <c r="N621" s="199"/>
      <c r="O621" s="199"/>
      <c r="P621" s="199"/>
      <c r="Q621" s="199"/>
      <c r="R621" s="199"/>
      <c r="S621" s="199"/>
      <c r="T621" s="199"/>
      <c r="U621" s="199"/>
      <c r="V621" s="199"/>
      <c r="W621" s="199"/>
      <c r="X621" s="392"/>
      <c r="Y621" s="392"/>
      <c r="AB621" s="96"/>
      <c r="AC621" s="169"/>
      <c r="AD621" s="170"/>
      <c r="AE621" s="171"/>
      <c r="AF621" s="171"/>
      <c r="AG621" s="171"/>
      <c r="AH621" s="170"/>
      <c r="AI621" s="172"/>
      <c r="AJ621" s="172"/>
      <c r="AK621" s="230"/>
      <c r="AL621" s="174"/>
      <c r="AM621" s="175"/>
      <c r="AN621" s="174"/>
      <c r="AO621" s="174"/>
      <c r="AP621" s="174"/>
      <c r="AQ621" s="174"/>
      <c r="AR621" s="174"/>
      <c r="AS621" s="172"/>
      <c r="AT621" s="173"/>
      <c r="AU621" s="172"/>
      <c r="AV621" s="173"/>
    </row>
    <row r="622" spans="1:49" x14ac:dyDescent="0.3">
      <c r="A622" s="318" t="s">
        <v>100</v>
      </c>
      <c r="B622" s="199"/>
      <c r="C622" s="328">
        <v>200</v>
      </c>
      <c r="D622" s="406"/>
      <c r="E622" s="406"/>
      <c r="F622" s="406"/>
      <c r="G622" s="406"/>
      <c r="H622" s="406"/>
      <c r="I622" s="406"/>
      <c r="J622" s="199"/>
      <c r="K622" s="199"/>
      <c r="L622" s="199"/>
      <c r="M622" s="199"/>
      <c r="N622" s="199"/>
      <c r="O622" s="199"/>
      <c r="P622" s="199"/>
      <c r="Q622" s="199"/>
      <c r="R622" s="199"/>
      <c r="S622" s="199"/>
      <c r="T622" s="199"/>
      <c r="U622" s="199"/>
      <c r="V622" s="199"/>
      <c r="W622" s="199"/>
      <c r="X622" s="392" t="s">
        <v>101</v>
      </c>
      <c r="Y622" s="392">
        <v>8</v>
      </c>
      <c r="AA622" t="s">
        <v>100</v>
      </c>
      <c r="AW622" t="s">
        <v>101</v>
      </c>
    </row>
    <row r="623" spans="1:49" ht="15" customHeight="1" x14ac:dyDescent="0.3">
      <c r="A623" s="318"/>
      <c r="B623" s="334" t="s">
        <v>55</v>
      </c>
      <c r="C623" s="332"/>
      <c r="D623" s="407">
        <f>C$622*AC623/AD$627</f>
        <v>228.5</v>
      </c>
      <c r="E623" s="406">
        <f>C$622*AD623/AD$627</f>
        <v>168</v>
      </c>
      <c r="F623" s="406">
        <f>$C$622*AE623/$AD$627</f>
        <v>3.1666666666666665</v>
      </c>
      <c r="G623" s="406">
        <f t="shared" ref="G623:V623" si="482">$C$622*AF623/$AD$627</f>
        <v>0.5</v>
      </c>
      <c r="H623" s="406">
        <f t="shared" si="482"/>
        <v>25</v>
      </c>
      <c r="I623" s="406">
        <f t="shared" si="482"/>
        <v>117.66666666666666</v>
      </c>
      <c r="J623" s="199">
        <f t="shared" si="482"/>
        <v>0.15</v>
      </c>
      <c r="K623" s="199">
        <f t="shared" si="482"/>
        <v>0.1</v>
      </c>
      <c r="L623" s="199">
        <f t="shared" si="482"/>
        <v>3.0333333333333332</v>
      </c>
      <c r="M623" s="199">
        <f t="shared" si="482"/>
        <v>0</v>
      </c>
      <c r="N623" s="199">
        <f t="shared" si="482"/>
        <v>13.433333333333334</v>
      </c>
      <c r="O623" s="199">
        <f t="shared" si="482"/>
        <v>6.333333333333333</v>
      </c>
      <c r="P623" s="199">
        <f t="shared" si="482"/>
        <v>791.66666666666663</v>
      </c>
      <c r="Q623" s="199">
        <f t="shared" si="482"/>
        <v>14.833333333333334</v>
      </c>
      <c r="R623" s="199">
        <f t="shared" si="482"/>
        <v>33.333333333333336</v>
      </c>
      <c r="S623" s="199">
        <f t="shared" si="482"/>
        <v>85</v>
      </c>
      <c r="T623" s="199">
        <f t="shared" si="482"/>
        <v>1.3166666666666667</v>
      </c>
      <c r="U623" s="199">
        <f t="shared" si="482"/>
        <v>8.3333333333333339</v>
      </c>
      <c r="V623" s="199">
        <f t="shared" si="482"/>
        <v>0.4</v>
      </c>
      <c r="W623" s="199">
        <f t="shared" ref="G623:W626" si="483">$C$622*AV623/$AD$627</f>
        <v>50</v>
      </c>
      <c r="X623" s="392"/>
      <c r="Y623" s="392"/>
      <c r="AB623" s="86" t="s">
        <v>55</v>
      </c>
      <c r="AC623" s="56">
        <v>137.1</v>
      </c>
      <c r="AD623" s="56">
        <v>100.8</v>
      </c>
      <c r="AE623" s="56">
        <v>1.9</v>
      </c>
      <c r="AF623" s="56">
        <v>0.3</v>
      </c>
      <c r="AG623" s="56">
        <v>15</v>
      </c>
      <c r="AH623" s="56">
        <v>70.599999999999994</v>
      </c>
      <c r="AI623" s="71">
        <v>0.09</v>
      </c>
      <c r="AJ623" s="71">
        <v>0.06</v>
      </c>
      <c r="AK623" s="21">
        <v>1.82</v>
      </c>
      <c r="AL623" s="57">
        <v>0</v>
      </c>
      <c r="AM623" s="71">
        <v>8.06</v>
      </c>
      <c r="AN623" s="56">
        <v>3.8</v>
      </c>
      <c r="AO623" s="57">
        <v>475</v>
      </c>
      <c r="AP623" s="56">
        <v>8.9</v>
      </c>
      <c r="AQ623" s="57">
        <v>20</v>
      </c>
      <c r="AR623" s="57">
        <v>51</v>
      </c>
      <c r="AS623" s="71">
        <v>0.79</v>
      </c>
      <c r="AT623" s="25">
        <v>5</v>
      </c>
      <c r="AU623" s="71">
        <v>0.24</v>
      </c>
      <c r="AV623" s="19">
        <v>30</v>
      </c>
    </row>
    <row r="624" spans="1:49" x14ac:dyDescent="0.3">
      <c r="A624" s="318"/>
      <c r="B624" s="334" t="s">
        <v>35</v>
      </c>
      <c r="C624" s="332"/>
      <c r="D624" s="407">
        <f t="shared" ref="D624:D626" si="484">C$622*AC624/AD$627</f>
        <v>50</v>
      </c>
      <c r="E624" s="406">
        <f>C$622*AD624/AD$627</f>
        <v>50</v>
      </c>
      <c r="F624" s="406">
        <f>$C$622*AE624/$AD$627</f>
        <v>1</v>
      </c>
      <c r="G624" s="406">
        <f t="shared" si="483"/>
        <v>0.66666666666666663</v>
      </c>
      <c r="H624" s="406">
        <f t="shared" si="483"/>
        <v>1.3333333333333333</v>
      </c>
      <c r="I624" s="406">
        <f t="shared" si="483"/>
        <v>15.500000000000002</v>
      </c>
      <c r="J624" s="199">
        <f t="shared" si="483"/>
        <v>1.6666666666666666E-2</v>
      </c>
      <c r="K624" s="199">
        <f t="shared" si="483"/>
        <v>3.3333333333333333E-2</v>
      </c>
      <c r="L624" s="199">
        <f t="shared" si="483"/>
        <v>4.2333333333333334</v>
      </c>
      <c r="M624" s="199">
        <f t="shared" si="483"/>
        <v>0</v>
      </c>
      <c r="N624" s="199">
        <f t="shared" si="483"/>
        <v>0.16666666666666666</v>
      </c>
      <c r="O624" s="199">
        <f t="shared" si="483"/>
        <v>12.166666666666666</v>
      </c>
      <c r="P624" s="199">
        <f t="shared" si="483"/>
        <v>38.333333333333336</v>
      </c>
      <c r="Q624" s="199">
        <f t="shared" si="483"/>
        <v>33.333333333333336</v>
      </c>
      <c r="R624" s="199">
        <f t="shared" si="483"/>
        <v>3.833333333333333</v>
      </c>
      <c r="S624" s="199">
        <f t="shared" si="483"/>
        <v>25</v>
      </c>
      <c r="T624" s="199">
        <f t="shared" si="483"/>
        <v>3.3333333333333333E-2</v>
      </c>
      <c r="U624" s="199">
        <f t="shared" si="483"/>
        <v>2.8333333333333335</v>
      </c>
      <c r="V624" s="199">
        <f t="shared" si="483"/>
        <v>0.56666666666666665</v>
      </c>
      <c r="W624" s="199">
        <f t="shared" si="483"/>
        <v>6.333333333333333</v>
      </c>
      <c r="X624" s="392"/>
      <c r="Y624" s="392"/>
      <c r="AB624" s="86" t="s">
        <v>35</v>
      </c>
      <c r="AC624" s="299">
        <v>30</v>
      </c>
      <c r="AD624" s="299">
        <v>30</v>
      </c>
      <c r="AE624" s="56">
        <v>0.6</v>
      </c>
      <c r="AF624" s="56">
        <v>0.4</v>
      </c>
      <c r="AG624" s="56">
        <v>0.8</v>
      </c>
      <c r="AH624" s="56">
        <v>9.3000000000000007</v>
      </c>
      <c r="AI624" s="71">
        <v>0.01</v>
      </c>
      <c r="AJ624" s="71">
        <v>0.02</v>
      </c>
      <c r="AK624" s="21">
        <v>2.54</v>
      </c>
      <c r="AL624" s="57">
        <v>0</v>
      </c>
      <c r="AM624" s="56">
        <v>0.1</v>
      </c>
      <c r="AN624" s="56">
        <v>7.3</v>
      </c>
      <c r="AO624" s="57">
        <v>23</v>
      </c>
      <c r="AP624" s="57">
        <v>20</v>
      </c>
      <c r="AQ624" s="56">
        <v>2.2999999999999998</v>
      </c>
      <c r="AR624" s="57">
        <v>15</v>
      </c>
      <c r="AS624" s="71">
        <v>0.02</v>
      </c>
      <c r="AT624" s="24">
        <v>1.7</v>
      </c>
      <c r="AU624" s="71">
        <v>0.34</v>
      </c>
      <c r="AV624" s="20">
        <v>3.8</v>
      </c>
    </row>
    <row r="625" spans="1:49" ht="15" customHeight="1" x14ac:dyDescent="0.3">
      <c r="A625" s="318"/>
      <c r="B625" s="334" t="s">
        <v>37</v>
      </c>
      <c r="C625" s="332"/>
      <c r="D625" s="407">
        <f t="shared" si="484"/>
        <v>9</v>
      </c>
      <c r="E625" s="406">
        <f>C$622*AD625/AD$627</f>
        <v>9</v>
      </c>
      <c r="F625" s="406">
        <f>$C$622*AE625/$AD$627</f>
        <v>0.16666666666666666</v>
      </c>
      <c r="G625" s="406">
        <f t="shared" si="483"/>
        <v>5.666666666666667</v>
      </c>
      <c r="H625" s="406">
        <f t="shared" si="483"/>
        <v>0.16666666666666666</v>
      </c>
      <c r="I625" s="406">
        <f t="shared" si="483"/>
        <v>52.833333333333336</v>
      </c>
      <c r="J625" s="199">
        <f t="shared" si="483"/>
        <v>0</v>
      </c>
      <c r="K625" s="199">
        <f t="shared" si="483"/>
        <v>1.6666666666666666E-2</v>
      </c>
      <c r="L625" s="199">
        <f t="shared" si="483"/>
        <v>24.5</v>
      </c>
      <c r="M625" s="199">
        <f t="shared" si="483"/>
        <v>0.11666666666666668</v>
      </c>
      <c r="N625" s="199">
        <f t="shared" si="483"/>
        <v>0</v>
      </c>
      <c r="O625" s="199">
        <f t="shared" si="483"/>
        <v>1</v>
      </c>
      <c r="P625" s="199">
        <f t="shared" si="483"/>
        <v>2.3333333333333335</v>
      </c>
      <c r="Q625" s="199">
        <f t="shared" si="483"/>
        <v>2</v>
      </c>
      <c r="R625" s="199">
        <f t="shared" si="483"/>
        <v>0</v>
      </c>
      <c r="S625" s="199">
        <f t="shared" si="483"/>
        <v>2.3333333333333335</v>
      </c>
      <c r="T625" s="199">
        <f t="shared" si="483"/>
        <v>1.6666666666666666E-2</v>
      </c>
      <c r="U625" s="199">
        <f t="shared" si="483"/>
        <v>0</v>
      </c>
      <c r="V625" s="199">
        <f t="shared" si="483"/>
        <v>8.3333333333333329E-2</v>
      </c>
      <c r="W625" s="199">
        <f t="shared" si="483"/>
        <v>0.33333333333333331</v>
      </c>
      <c r="X625" s="392"/>
      <c r="Y625" s="392"/>
      <c r="AB625" s="86" t="s">
        <v>37</v>
      </c>
      <c r="AC625" s="56">
        <v>5.4</v>
      </c>
      <c r="AD625" s="56">
        <v>5.4</v>
      </c>
      <c r="AE625" s="56">
        <v>0.1</v>
      </c>
      <c r="AF625" s="56">
        <v>3.4</v>
      </c>
      <c r="AG625" s="56">
        <v>0.1</v>
      </c>
      <c r="AH625" s="56">
        <v>31.7</v>
      </c>
      <c r="AI625" s="57">
        <v>0</v>
      </c>
      <c r="AJ625" s="71">
        <v>0.01</v>
      </c>
      <c r="AK625" s="20">
        <v>14.7</v>
      </c>
      <c r="AL625" s="71">
        <v>7.0000000000000007E-2</v>
      </c>
      <c r="AM625" s="57">
        <v>0</v>
      </c>
      <c r="AN625" s="56">
        <v>0.6</v>
      </c>
      <c r="AO625" s="56">
        <v>1.4</v>
      </c>
      <c r="AP625" s="56">
        <v>1.2</v>
      </c>
      <c r="AQ625" s="57">
        <v>0</v>
      </c>
      <c r="AR625" s="56">
        <v>1.4</v>
      </c>
      <c r="AS625" s="71">
        <v>0.01</v>
      </c>
      <c r="AT625" s="25">
        <v>0</v>
      </c>
      <c r="AU625" s="71">
        <v>0.05</v>
      </c>
      <c r="AV625" s="20">
        <v>0.2</v>
      </c>
    </row>
    <row r="626" spans="1:49" ht="15" customHeight="1" x14ac:dyDescent="0.3">
      <c r="A626" s="318"/>
      <c r="B626" s="334" t="s">
        <v>38</v>
      </c>
      <c r="C626" s="332"/>
      <c r="D626" s="407">
        <f t="shared" si="484"/>
        <v>0.66666666666666663</v>
      </c>
      <c r="E626" s="406">
        <f>C$622*AD626/AD$627</f>
        <v>0.66666666666666663</v>
      </c>
      <c r="F626" s="406">
        <f>$C$622*AE626/$AD$627</f>
        <v>0</v>
      </c>
      <c r="G626" s="406">
        <f t="shared" si="483"/>
        <v>0</v>
      </c>
      <c r="H626" s="406">
        <f t="shared" si="483"/>
        <v>0</v>
      </c>
      <c r="I626" s="406">
        <f t="shared" si="483"/>
        <v>0</v>
      </c>
      <c r="J626" s="199">
        <f t="shared" si="483"/>
        <v>0</v>
      </c>
      <c r="K626" s="199">
        <f t="shared" si="483"/>
        <v>0</v>
      </c>
      <c r="L626" s="199">
        <f t="shared" si="483"/>
        <v>0</v>
      </c>
      <c r="M626" s="199">
        <f t="shared" si="483"/>
        <v>0</v>
      </c>
      <c r="N626" s="199">
        <f t="shared" si="483"/>
        <v>0</v>
      </c>
      <c r="O626" s="199">
        <f t="shared" si="483"/>
        <v>196.66666666666666</v>
      </c>
      <c r="P626" s="199">
        <f t="shared" si="483"/>
        <v>0</v>
      </c>
      <c r="Q626" s="199">
        <f t="shared" si="483"/>
        <v>2.1666666666666665</v>
      </c>
      <c r="R626" s="199">
        <f t="shared" si="483"/>
        <v>0.16666666666666666</v>
      </c>
      <c r="S626" s="199">
        <f t="shared" si="483"/>
        <v>0.5</v>
      </c>
      <c r="T626" s="199">
        <f t="shared" si="483"/>
        <v>1.6666666666666666E-2</v>
      </c>
      <c r="U626" s="199">
        <f t="shared" si="483"/>
        <v>26.666666666666668</v>
      </c>
      <c r="V626" s="199">
        <f t="shared" si="483"/>
        <v>0</v>
      </c>
      <c r="W626" s="199">
        <f t="shared" si="483"/>
        <v>0</v>
      </c>
      <c r="X626" s="392"/>
      <c r="Y626" s="392"/>
      <c r="AB626" s="86" t="s">
        <v>38</v>
      </c>
      <c r="AC626" s="56">
        <v>0.4</v>
      </c>
      <c r="AD626" s="56">
        <v>0.4</v>
      </c>
      <c r="AE626" s="57">
        <v>0</v>
      </c>
      <c r="AF626" s="57">
        <v>0</v>
      </c>
      <c r="AG626" s="57">
        <v>0</v>
      </c>
      <c r="AH626" s="57">
        <v>0</v>
      </c>
      <c r="AI626" s="57">
        <v>0</v>
      </c>
      <c r="AJ626" s="57">
        <v>0</v>
      </c>
      <c r="AK626" s="19">
        <v>0</v>
      </c>
      <c r="AL626" s="57">
        <v>0</v>
      </c>
      <c r="AM626" s="57">
        <v>0</v>
      </c>
      <c r="AN626" s="57">
        <v>118</v>
      </c>
      <c r="AO626" s="57">
        <v>0</v>
      </c>
      <c r="AP626" s="56">
        <v>1.3</v>
      </c>
      <c r="AQ626" s="56">
        <v>0.1</v>
      </c>
      <c r="AR626" s="56">
        <v>0.3</v>
      </c>
      <c r="AS626" s="71">
        <v>0.01</v>
      </c>
      <c r="AT626" s="39">
        <v>16</v>
      </c>
      <c r="AU626" s="57">
        <v>0</v>
      </c>
      <c r="AV626" s="19">
        <v>0</v>
      </c>
    </row>
    <row r="627" spans="1:49" x14ac:dyDescent="0.3">
      <c r="A627" s="318"/>
      <c r="B627" s="69" t="s">
        <v>40</v>
      </c>
      <c r="C627" s="96"/>
      <c r="D627" s="406"/>
      <c r="E627" s="406"/>
      <c r="F627" s="406">
        <f>SUM(F623:F626)</f>
        <v>4.333333333333333</v>
      </c>
      <c r="G627" s="406">
        <f t="shared" ref="G627:W627" si="485">SUM(G623:G626)</f>
        <v>6.8333333333333339</v>
      </c>
      <c r="H627" s="406">
        <f t="shared" si="485"/>
        <v>26.5</v>
      </c>
      <c r="I627" s="406">
        <f t="shared" si="485"/>
        <v>186</v>
      </c>
      <c r="J627" s="199">
        <f t="shared" si="485"/>
        <v>0.16666666666666666</v>
      </c>
      <c r="K627" s="199">
        <f t="shared" si="485"/>
        <v>0.15</v>
      </c>
      <c r="L627" s="199">
        <f t="shared" si="485"/>
        <v>31.766666666666666</v>
      </c>
      <c r="M627" s="199">
        <f t="shared" si="485"/>
        <v>0.11666666666666668</v>
      </c>
      <c r="N627" s="199">
        <f t="shared" si="485"/>
        <v>13.6</v>
      </c>
      <c r="O627" s="199">
        <f t="shared" si="485"/>
        <v>216.16666666666666</v>
      </c>
      <c r="P627" s="199">
        <f t="shared" si="485"/>
        <v>832.33333333333337</v>
      </c>
      <c r="Q627" s="199">
        <f t="shared" si="485"/>
        <v>52.333333333333336</v>
      </c>
      <c r="R627" s="199">
        <f t="shared" si="485"/>
        <v>37.333333333333336</v>
      </c>
      <c r="S627" s="199">
        <f t="shared" si="485"/>
        <v>112.83333333333333</v>
      </c>
      <c r="T627" s="199">
        <f t="shared" si="485"/>
        <v>1.3833333333333333</v>
      </c>
      <c r="U627" s="199">
        <f t="shared" si="485"/>
        <v>37.833333333333336</v>
      </c>
      <c r="V627" s="199">
        <f t="shared" si="485"/>
        <v>1.05</v>
      </c>
      <c r="W627" s="199">
        <f t="shared" si="485"/>
        <v>56.666666666666671</v>
      </c>
      <c r="X627" s="392"/>
      <c r="Y627" s="392"/>
      <c r="AB627" s="87" t="s">
        <v>40</v>
      </c>
      <c r="AC627" s="59"/>
      <c r="AD627" s="60">
        <v>120</v>
      </c>
      <c r="AE627" s="61">
        <v>2.6</v>
      </c>
      <c r="AF627" s="61">
        <v>4.2</v>
      </c>
      <c r="AG627" s="61">
        <v>15.8</v>
      </c>
      <c r="AH627" s="61">
        <v>111.5</v>
      </c>
      <c r="AI627" s="88">
        <v>0.1</v>
      </c>
      <c r="AJ627" s="88">
        <v>0.09</v>
      </c>
      <c r="AK627" s="23">
        <v>19</v>
      </c>
      <c r="AL627" s="88">
        <v>7.0000000000000007E-2</v>
      </c>
      <c r="AM627" s="88">
        <v>8.16</v>
      </c>
      <c r="AN627" s="60">
        <v>129</v>
      </c>
      <c r="AO627" s="60">
        <v>500</v>
      </c>
      <c r="AP627" s="60">
        <v>32</v>
      </c>
      <c r="AQ627" s="60">
        <v>23</v>
      </c>
      <c r="AR627" s="60">
        <v>68</v>
      </c>
      <c r="AS627" s="88">
        <v>0.82</v>
      </c>
      <c r="AT627" s="27">
        <v>23</v>
      </c>
      <c r="AU627" s="88">
        <v>0.62</v>
      </c>
      <c r="AV627" s="23">
        <v>34</v>
      </c>
    </row>
    <row r="628" spans="1:49" x14ac:dyDescent="0.3">
      <c r="A628" s="318" t="s">
        <v>219</v>
      </c>
      <c r="B628" s="199"/>
      <c r="C628" s="328">
        <v>100</v>
      </c>
      <c r="D628" s="406"/>
      <c r="E628" s="406"/>
      <c r="F628" s="406"/>
      <c r="G628" s="406"/>
      <c r="H628" s="406"/>
      <c r="I628" s="406"/>
      <c r="J628" s="199"/>
      <c r="K628" s="199"/>
      <c r="L628" s="199"/>
      <c r="M628" s="199"/>
      <c r="N628" s="199"/>
      <c r="O628" s="199"/>
      <c r="P628" s="199"/>
      <c r="Q628" s="199"/>
      <c r="R628" s="199"/>
      <c r="S628" s="199"/>
      <c r="T628" s="199"/>
      <c r="U628" s="199"/>
      <c r="V628" s="199"/>
      <c r="W628" s="199"/>
      <c r="X628" s="392" t="s">
        <v>220</v>
      </c>
      <c r="Y628" s="392">
        <v>52</v>
      </c>
      <c r="AA628" t="s">
        <v>219</v>
      </c>
      <c r="AW628" t="s">
        <v>220</v>
      </c>
    </row>
    <row r="629" spans="1:49" ht="15" customHeight="1" x14ac:dyDescent="0.3">
      <c r="A629" s="318"/>
      <c r="B629" s="334" t="s">
        <v>64</v>
      </c>
      <c r="C629" s="328"/>
      <c r="D629" s="407">
        <f t="shared" ref="D629:D634" si="486">C$628*AC629/AD$635</f>
        <v>59.166666666666664</v>
      </c>
      <c r="E629" s="406">
        <f t="shared" ref="E629:E634" si="487">C$628*AD629/AD$635</f>
        <v>52.333333333333336</v>
      </c>
      <c r="F629" s="406">
        <f t="shared" ref="F629:U634" si="488">$C$628*AE629/$AD$635</f>
        <v>9.1666666666666661</v>
      </c>
      <c r="G629" s="406">
        <f t="shared" si="488"/>
        <v>7.3333333333333339</v>
      </c>
      <c r="H629" s="406">
        <f t="shared" si="488"/>
        <v>0</v>
      </c>
      <c r="I629" s="406">
        <f t="shared" si="488"/>
        <v>102.83333333333333</v>
      </c>
      <c r="J629" s="199">
        <f t="shared" si="488"/>
        <v>1.6666666666666666E-2</v>
      </c>
      <c r="K629" s="199">
        <f t="shared" si="488"/>
        <v>6.6666666666666666E-2</v>
      </c>
      <c r="L629" s="199">
        <f t="shared" si="488"/>
        <v>0</v>
      </c>
      <c r="M629" s="199">
        <f t="shared" si="488"/>
        <v>0</v>
      </c>
      <c r="N629" s="199">
        <f t="shared" si="488"/>
        <v>0</v>
      </c>
      <c r="O629" s="199">
        <f t="shared" si="488"/>
        <v>26.666666666666668</v>
      </c>
      <c r="P629" s="199">
        <f t="shared" si="488"/>
        <v>141.66666666666666</v>
      </c>
      <c r="Q629" s="199">
        <f t="shared" si="488"/>
        <v>4.166666666666667</v>
      </c>
      <c r="R629" s="199">
        <f t="shared" si="488"/>
        <v>10</v>
      </c>
      <c r="S629" s="199">
        <f t="shared" si="488"/>
        <v>85</v>
      </c>
      <c r="T629" s="199">
        <f t="shared" si="488"/>
        <v>1.2333333333333334</v>
      </c>
      <c r="U629" s="199">
        <f t="shared" si="488"/>
        <v>3.833333333333333</v>
      </c>
      <c r="V629" s="199">
        <f t="shared" ref="P629:W634" si="489">$C$628*AU629/$AD$635</f>
        <v>0</v>
      </c>
      <c r="W629" s="199">
        <f t="shared" si="489"/>
        <v>33.333333333333336</v>
      </c>
      <c r="X629" s="392"/>
      <c r="Y629" s="392"/>
      <c r="AB629" s="86" t="s">
        <v>64</v>
      </c>
      <c r="AC629" s="56">
        <v>35.5</v>
      </c>
      <c r="AD629" s="56">
        <v>31.4</v>
      </c>
      <c r="AE629" s="56">
        <v>5.5</v>
      </c>
      <c r="AF629" s="56">
        <v>4.4000000000000004</v>
      </c>
      <c r="AG629" s="57">
        <v>0</v>
      </c>
      <c r="AH629" s="56">
        <v>61.7</v>
      </c>
      <c r="AI629" s="64">
        <v>0.01</v>
      </c>
      <c r="AJ629" s="64">
        <v>0.04</v>
      </c>
      <c r="AK629" s="28">
        <v>0</v>
      </c>
      <c r="AL629" s="62">
        <v>0</v>
      </c>
      <c r="AM629" s="62">
        <v>0</v>
      </c>
      <c r="AN629" s="62">
        <v>16</v>
      </c>
      <c r="AO629" s="62">
        <v>85</v>
      </c>
      <c r="AP629" s="63">
        <v>2.5</v>
      </c>
      <c r="AQ629" s="62">
        <v>6</v>
      </c>
      <c r="AR629" s="62">
        <v>51</v>
      </c>
      <c r="AS629" s="64">
        <v>0.74</v>
      </c>
      <c r="AT629" s="29">
        <v>2.2999999999999998</v>
      </c>
      <c r="AU629" s="62">
        <v>0</v>
      </c>
      <c r="AV629" s="28">
        <v>20</v>
      </c>
    </row>
    <row r="630" spans="1:49" ht="15" customHeight="1" x14ac:dyDescent="0.3">
      <c r="A630" s="318"/>
      <c r="B630" s="334" t="s">
        <v>63</v>
      </c>
      <c r="C630" s="328"/>
      <c r="D630" s="407">
        <f t="shared" si="486"/>
        <v>6.666666666666667</v>
      </c>
      <c r="E630" s="406">
        <f t="shared" si="487"/>
        <v>6.666666666666667</v>
      </c>
      <c r="F630" s="406">
        <f t="shared" si="488"/>
        <v>0.5</v>
      </c>
      <c r="G630" s="406">
        <f t="shared" si="488"/>
        <v>0</v>
      </c>
      <c r="H630" s="406">
        <f t="shared" si="488"/>
        <v>4.5</v>
      </c>
      <c r="I630" s="406">
        <f t="shared" si="488"/>
        <v>20.166666666666668</v>
      </c>
      <c r="J630" s="199">
        <f t="shared" si="488"/>
        <v>0</v>
      </c>
      <c r="K630" s="199">
        <f t="shared" si="488"/>
        <v>0</v>
      </c>
      <c r="L630" s="199">
        <f t="shared" si="488"/>
        <v>0</v>
      </c>
      <c r="M630" s="199">
        <f t="shared" si="488"/>
        <v>0</v>
      </c>
      <c r="N630" s="199">
        <f t="shared" si="488"/>
        <v>0</v>
      </c>
      <c r="O630" s="199">
        <f t="shared" si="488"/>
        <v>0.66666666666666663</v>
      </c>
      <c r="P630" s="199">
        <f t="shared" si="489"/>
        <v>5.5333333333333332</v>
      </c>
      <c r="Q630" s="199">
        <f t="shared" si="489"/>
        <v>0.5</v>
      </c>
      <c r="R630" s="199">
        <f t="shared" si="489"/>
        <v>2.8333333333333335</v>
      </c>
      <c r="S630" s="199">
        <f t="shared" si="489"/>
        <v>8.6666666666666661</v>
      </c>
      <c r="T630" s="199">
        <f t="shared" si="489"/>
        <v>0.05</v>
      </c>
      <c r="U630" s="199">
        <f t="shared" si="489"/>
        <v>0.16666666666666666</v>
      </c>
      <c r="V630" s="199">
        <f t="shared" si="489"/>
        <v>0.8833333333333333</v>
      </c>
      <c r="W630" s="199">
        <f t="shared" si="489"/>
        <v>3.3333333333333335</v>
      </c>
      <c r="X630" s="392"/>
      <c r="Y630" s="392"/>
      <c r="AB630" s="86" t="s">
        <v>63</v>
      </c>
      <c r="AC630" s="57">
        <v>4</v>
      </c>
      <c r="AD630" s="57">
        <v>4</v>
      </c>
      <c r="AE630" s="56">
        <v>0.3</v>
      </c>
      <c r="AF630" s="57">
        <v>0</v>
      </c>
      <c r="AG630" s="56">
        <v>2.7</v>
      </c>
      <c r="AH630" s="56">
        <v>12.1</v>
      </c>
      <c r="AI630" s="62">
        <v>0</v>
      </c>
      <c r="AJ630" s="62">
        <v>0</v>
      </c>
      <c r="AK630" s="28">
        <v>0</v>
      </c>
      <c r="AL630" s="62">
        <v>0</v>
      </c>
      <c r="AM630" s="62">
        <v>0</v>
      </c>
      <c r="AN630" s="63">
        <v>0.4</v>
      </c>
      <c r="AO630" s="64">
        <v>3.32</v>
      </c>
      <c r="AP630" s="63">
        <v>0.3</v>
      </c>
      <c r="AQ630" s="63">
        <v>1.7</v>
      </c>
      <c r="AR630" s="63">
        <v>5.2</v>
      </c>
      <c r="AS630" s="64">
        <v>0.03</v>
      </c>
      <c r="AT630" s="29">
        <v>0.1</v>
      </c>
      <c r="AU630" s="64">
        <v>0.53</v>
      </c>
      <c r="AV630" s="28">
        <v>2</v>
      </c>
    </row>
    <row r="631" spans="1:49" ht="15" customHeight="1" x14ac:dyDescent="0.3">
      <c r="A631" s="318"/>
      <c r="B631" s="334" t="s">
        <v>47</v>
      </c>
      <c r="C631" s="328"/>
      <c r="D631" s="407">
        <f t="shared" si="486"/>
        <v>87.5</v>
      </c>
      <c r="E631" s="406">
        <f t="shared" si="487"/>
        <v>77.5</v>
      </c>
      <c r="F631" s="406">
        <f t="shared" si="488"/>
        <v>1.3333333333333333</v>
      </c>
      <c r="G631" s="406">
        <f t="shared" si="488"/>
        <v>0</v>
      </c>
      <c r="H631" s="406">
        <f t="shared" si="488"/>
        <v>3.3333333333333335</v>
      </c>
      <c r="I631" s="406">
        <f t="shared" si="488"/>
        <v>19.166666666666668</v>
      </c>
      <c r="J631" s="199">
        <f t="shared" si="488"/>
        <v>1.6666666666666666E-2</v>
      </c>
      <c r="K631" s="199">
        <f t="shared" si="488"/>
        <v>1.6666666666666666E-2</v>
      </c>
      <c r="L631" s="199">
        <f t="shared" si="488"/>
        <v>1.4</v>
      </c>
      <c r="M631" s="199">
        <f t="shared" si="488"/>
        <v>0</v>
      </c>
      <c r="N631" s="199">
        <f t="shared" si="488"/>
        <v>13.949999999999998</v>
      </c>
      <c r="O631" s="199">
        <f t="shared" si="488"/>
        <v>7.6666666666666661</v>
      </c>
      <c r="P631" s="199">
        <f t="shared" si="489"/>
        <v>193.33333333333334</v>
      </c>
      <c r="Q631" s="199">
        <f t="shared" si="489"/>
        <v>33.333333333333336</v>
      </c>
      <c r="R631" s="199">
        <f t="shared" si="489"/>
        <v>10.833333333333334</v>
      </c>
      <c r="S631" s="199">
        <f t="shared" si="489"/>
        <v>21.666666666666668</v>
      </c>
      <c r="T631" s="199">
        <f t="shared" si="489"/>
        <v>0.4</v>
      </c>
      <c r="U631" s="199">
        <f t="shared" si="489"/>
        <v>2.3333333333333335</v>
      </c>
      <c r="V631" s="199">
        <f t="shared" si="489"/>
        <v>0.2</v>
      </c>
      <c r="W631" s="199">
        <f t="shared" si="489"/>
        <v>7.833333333333333</v>
      </c>
      <c r="X631" s="392"/>
      <c r="Y631" s="392"/>
      <c r="AB631" s="86" t="s">
        <v>47</v>
      </c>
      <c r="AC631" s="56">
        <v>52.5</v>
      </c>
      <c r="AD631" s="56">
        <v>46.5</v>
      </c>
      <c r="AE631" s="56">
        <v>0.8</v>
      </c>
      <c r="AF631" s="57">
        <v>0</v>
      </c>
      <c r="AG631" s="57">
        <v>2</v>
      </c>
      <c r="AH631" s="56">
        <v>11.5</v>
      </c>
      <c r="AI631" s="64">
        <v>0.01</v>
      </c>
      <c r="AJ631" s="64">
        <v>0.01</v>
      </c>
      <c r="AK631" s="41">
        <v>0.84</v>
      </c>
      <c r="AL631" s="62">
        <v>0</v>
      </c>
      <c r="AM631" s="64">
        <v>8.3699999999999992</v>
      </c>
      <c r="AN631" s="63">
        <v>4.5999999999999996</v>
      </c>
      <c r="AO631" s="62">
        <v>116</v>
      </c>
      <c r="AP631" s="62">
        <v>20</v>
      </c>
      <c r="AQ631" s="63">
        <v>6.5</v>
      </c>
      <c r="AR631" s="62">
        <v>13</v>
      </c>
      <c r="AS631" s="64">
        <v>0.24</v>
      </c>
      <c r="AT631" s="29">
        <v>1.4</v>
      </c>
      <c r="AU631" s="64">
        <v>0.12</v>
      </c>
      <c r="AV631" s="30">
        <v>4.7</v>
      </c>
    </row>
    <row r="632" spans="1:49" ht="15" customHeight="1" x14ac:dyDescent="0.3">
      <c r="A632" s="318"/>
      <c r="B632" s="334" t="s">
        <v>37</v>
      </c>
      <c r="C632" s="328"/>
      <c r="D632" s="407">
        <f t="shared" si="486"/>
        <v>5</v>
      </c>
      <c r="E632" s="406">
        <f t="shared" si="487"/>
        <v>5</v>
      </c>
      <c r="F632" s="406">
        <f t="shared" si="488"/>
        <v>0</v>
      </c>
      <c r="G632" s="406">
        <f t="shared" si="488"/>
        <v>3.1666666666666665</v>
      </c>
      <c r="H632" s="406">
        <f t="shared" si="488"/>
        <v>0</v>
      </c>
      <c r="I632" s="406">
        <f t="shared" si="488"/>
        <v>29.166666666666668</v>
      </c>
      <c r="J632" s="199">
        <f t="shared" si="488"/>
        <v>0</v>
      </c>
      <c r="K632" s="199">
        <f t="shared" si="488"/>
        <v>0</v>
      </c>
      <c r="L632" s="199">
        <f t="shared" si="488"/>
        <v>13.5</v>
      </c>
      <c r="M632" s="199">
        <f t="shared" si="488"/>
        <v>6.6666666666666666E-2</v>
      </c>
      <c r="N632" s="199">
        <f t="shared" si="488"/>
        <v>0</v>
      </c>
      <c r="O632" s="199">
        <f t="shared" si="488"/>
        <v>0.5</v>
      </c>
      <c r="P632" s="199">
        <f t="shared" si="489"/>
        <v>1.25</v>
      </c>
      <c r="Q632" s="199">
        <f t="shared" si="489"/>
        <v>1</v>
      </c>
      <c r="R632" s="199">
        <f t="shared" si="489"/>
        <v>0</v>
      </c>
      <c r="S632" s="199">
        <f t="shared" si="489"/>
        <v>1.3333333333333333</v>
      </c>
      <c r="T632" s="199">
        <f t="shared" si="489"/>
        <v>1.6666666666666666E-2</v>
      </c>
      <c r="U632" s="199">
        <f t="shared" si="489"/>
        <v>0</v>
      </c>
      <c r="V632" s="199">
        <f t="shared" si="489"/>
        <v>0.05</v>
      </c>
      <c r="W632" s="199">
        <f t="shared" si="489"/>
        <v>0.16666666666666666</v>
      </c>
      <c r="X632" s="392"/>
      <c r="Y632" s="392"/>
      <c r="AB632" s="86" t="s">
        <v>37</v>
      </c>
      <c r="AC632" s="57">
        <v>3</v>
      </c>
      <c r="AD632" s="57">
        <v>3</v>
      </c>
      <c r="AE632" s="57">
        <v>0</v>
      </c>
      <c r="AF632" s="56">
        <v>1.9</v>
      </c>
      <c r="AG632" s="57">
        <v>0</v>
      </c>
      <c r="AH632" s="56">
        <v>17.5</v>
      </c>
      <c r="AI632" s="62">
        <v>0</v>
      </c>
      <c r="AJ632" s="62">
        <v>0</v>
      </c>
      <c r="AK632" s="40">
        <v>8.1</v>
      </c>
      <c r="AL632" s="64">
        <v>0.04</v>
      </c>
      <c r="AM632" s="62">
        <v>0</v>
      </c>
      <c r="AN632" s="63">
        <v>0.3</v>
      </c>
      <c r="AO632" s="64">
        <v>0.75</v>
      </c>
      <c r="AP632" s="63">
        <v>0.6</v>
      </c>
      <c r="AQ632" s="62">
        <v>0</v>
      </c>
      <c r="AR632" s="63">
        <v>0.8</v>
      </c>
      <c r="AS632" s="64">
        <v>0.01</v>
      </c>
      <c r="AT632" s="31">
        <v>0</v>
      </c>
      <c r="AU632" s="64">
        <v>0.03</v>
      </c>
      <c r="AV632" s="30">
        <v>0.1</v>
      </c>
    </row>
    <row r="633" spans="1:49" ht="15" customHeight="1" x14ac:dyDescent="0.3">
      <c r="A633" s="318"/>
      <c r="B633" s="334" t="s">
        <v>38</v>
      </c>
      <c r="C633" s="328"/>
      <c r="D633" s="407">
        <f t="shared" si="486"/>
        <v>0.5</v>
      </c>
      <c r="E633" s="406">
        <f t="shared" si="487"/>
        <v>0.5</v>
      </c>
      <c r="F633" s="406">
        <f t="shared" si="488"/>
        <v>0</v>
      </c>
      <c r="G633" s="406">
        <f t="shared" si="488"/>
        <v>0</v>
      </c>
      <c r="H633" s="406">
        <f t="shared" si="488"/>
        <v>0</v>
      </c>
      <c r="I633" s="406">
        <f t="shared" si="488"/>
        <v>0</v>
      </c>
      <c r="J633" s="199">
        <f t="shared" si="488"/>
        <v>0</v>
      </c>
      <c r="K633" s="199">
        <f t="shared" si="488"/>
        <v>0</v>
      </c>
      <c r="L633" s="199">
        <f t="shared" si="488"/>
        <v>0</v>
      </c>
      <c r="M633" s="199">
        <f t="shared" si="488"/>
        <v>0</v>
      </c>
      <c r="N633" s="199">
        <f t="shared" si="488"/>
        <v>0</v>
      </c>
      <c r="O633" s="199">
        <f t="shared" si="488"/>
        <v>146.66666666666666</v>
      </c>
      <c r="P633" s="199">
        <f t="shared" si="489"/>
        <v>3.3333333333333333E-2</v>
      </c>
      <c r="Q633" s="199">
        <f t="shared" si="489"/>
        <v>1.6666666666666667</v>
      </c>
      <c r="R633" s="199">
        <f t="shared" si="489"/>
        <v>0.16666666666666666</v>
      </c>
      <c r="S633" s="199">
        <f t="shared" si="489"/>
        <v>0.33333333333333331</v>
      </c>
      <c r="T633" s="199">
        <f t="shared" si="489"/>
        <v>1.6666666666666666E-2</v>
      </c>
      <c r="U633" s="199">
        <f t="shared" si="489"/>
        <v>20</v>
      </c>
      <c r="V633" s="199">
        <f t="shared" si="489"/>
        <v>0</v>
      </c>
      <c r="W633" s="199">
        <f t="shared" si="489"/>
        <v>0</v>
      </c>
      <c r="X633" s="392"/>
      <c r="Y633" s="392"/>
      <c r="AB633" s="86" t="s">
        <v>38</v>
      </c>
      <c r="AC633" s="56">
        <v>0.3</v>
      </c>
      <c r="AD633" s="56">
        <v>0.3</v>
      </c>
      <c r="AE633" s="57">
        <v>0</v>
      </c>
      <c r="AF633" s="57">
        <v>0</v>
      </c>
      <c r="AG633" s="57">
        <v>0</v>
      </c>
      <c r="AH633" s="75">
        <v>0</v>
      </c>
      <c r="AI633" s="218">
        <v>0</v>
      </c>
      <c r="AJ633" s="218">
        <v>0</v>
      </c>
      <c r="AK633" s="219">
        <v>0</v>
      </c>
      <c r="AL633" s="218">
        <v>0</v>
      </c>
      <c r="AM633" s="218">
        <v>0</v>
      </c>
      <c r="AN633" s="218">
        <v>88</v>
      </c>
      <c r="AO633" s="220">
        <v>0.02</v>
      </c>
      <c r="AP633" s="218">
        <v>1</v>
      </c>
      <c r="AQ633" s="221">
        <v>0.1</v>
      </c>
      <c r="AR633" s="221">
        <v>0.2</v>
      </c>
      <c r="AS633" s="220">
        <v>0.01</v>
      </c>
      <c r="AT633" s="222">
        <v>12</v>
      </c>
      <c r="AU633" s="218">
        <v>0</v>
      </c>
      <c r="AV633" s="219">
        <v>0</v>
      </c>
    </row>
    <row r="634" spans="1:49" ht="15" customHeight="1" x14ac:dyDescent="0.3">
      <c r="A634" s="318"/>
      <c r="B634" s="349" t="s">
        <v>77</v>
      </c>
      <c r="C634" s="328"/>
      <c r="D634" s="407">
        <f t="shared" si="486"/>
        <v>0</v>
      </c>
      <c r="E634" s="406">
        <f t="shared" si="487"/>
        <v>142</v>
      </c>
      <c r="F634" s="406">
        <f t="shared" si="488"/>
        <v>0</v>
      </c>
      <c r="G634" s="406">
        <f t="shared" si="488"/>
        <v>0</v>
      </c>
      <c r="H634" s="406">
        <f t="shared" si="488"/>
        <v>0</v>
      </c>
      <c r="I634" s="406">
        <f t="shared" si="488"/>
        <v>0</v>
      </c>
      <c r="J634" s="199">
        <f t="shared" si="488"/>
        <v>0</v>
      </c>
      <c r="K634" s="199">
        <f t="shared" si="488"/>
        <v>0</v>
      </c>
      <c r="L634" s="199">
        <f t="shared" si="488"/>
        <v>0</v>
      </c>
      <c r="M634" s="199">
        <f t="shared" si="488"/>
        <v>0</v>
      </c>
      <c r="N634" s="199">
        <f t="shared" si="488"/>
        <v>0</v>
      </c>
      <c r="O634" s="199">
        <f t="shared" si="488"/>
        <v>0</v>
      </c>
      <c r="P634" s="199">
        <f t="shared" si="489"/>
        <v>0</v>
      </c>
      <c r="Q634" s="199">
        <f t="shared" si="489"/>
        <v>0</v>
      </c>
      <c r="R634" s="199">
        <f t="shared" si="489"/>
        <v>0</v>
      </c>
      <c r="S634" s="199">
        <f t="shared" si="489"/>
        <v>0</v>
      </c>
      <c r="T634" s="199">
        <f t="shared" si="489"/>
        <v>0</v>
      </c>
      <c r="U634" s="199">
        <f t="shared" si="489"/>
        <v>0</v>
      </c>
      <c r="V634" s="199">
        <f t="shared" si="489"/>
        <v>0</v>
      </c>
      <c r="W634" s="199">
        <f t="shared" si="489"/>
        <v>0</v>
      </c>
      <c r="X634" s="392"/>
      <c r="Y634" s="392"/>
      <c r="AB634" s="147" t="s">
        <v>77</v>
      </c>
      <c r="AC634" s="148"/>
      <c r="AD634" s="217">
        <v>85.2</v>
      </c>
      <c r="AE634" s="148"/>
      <c r="AF634" s="148"/>
      <c r="AG634" s="148"/>
      <c r="AH634" s="189"/>
      <c r="AI634" s="17"/>
      <c r="AJ634" s="17"/>
      <c r="AK634" s="17"/>
      <c r="AL634" s="17"/>
      <c r="AM634" s="17"/>
      <c r="AN634" s="17"/>
      <c r="AO634" s="17"/>
      <c r="AP634" s="17"/>
      <c r="AQ634" s="17"/>
      <c r="AR634" s="17"/>
      <c r="AS634" s="17"/>
      <c r="AT634" s="17"/>
      <c r="AU634" s="17"/>
      <c r="AV634" s="17"/>
    </row>
    <row r="635" spans="1:49" x14ac:dyDescent="0.3">
      <c r="A635" s="318"/>
      <c r="B635" s="69" t="s">
        <v>40</v>
      </c>
      <c r="C635" s="328"/>
      <c r="D635" s="406"/>
      <c r="E635" s="406"/>
      <c r="F635" s="406">
        <f>SUM(F629:F634)</f>
        <v>11</v>
      </c>
      <c r="G635" s="406">
        <f t="shared" ref="G635:W635" si="490">SUM(G629:G634)</f>
        <v>10.5</v>
      </c>
      <c r="H635" s="406">
        <f t="shared" si="490"/>
        <v>7.8333333333333339</v>
      </c>
      <c r="I635" s="406">
        <f t="shared" si="490"/>
        <v>171.33333333333331</v>
      </c>
      <c r="J635" s="199">
        <f t="shared" si="490"/>
        <v>3.3333333333333333E-2</v>
      </c>
      <c r="K635" s="199">
        <f t="shared" si="490"/>
        <v>8.3333333333333329E-2</v>
      </c>
      <c r="L635" s="199">
        <f t="shared" si="490"/>
        <v>14.9</v>
      </c>
      <c r="M635" s="199">
        <f t="shared" si="490"/>
        <v>6.6666666666666666E-2</v>
      </c>
      <c r="N635" s="199">
        <f t="shared" si="490"/>
        <v>13.949999999999998</v>
      </c>
      <c r="O635" s="199">
        <f t="shared" si="490"/>
        <v>182.16666666666666</v>
      </c>
      <c r="P635" s="199">
        <f t="shared" si="490"/>
        <v>341.81666666666666</v>
      </c>
      <c r="Q635" s="199">
        <f t="shared" si="490"/>
        <v>40.666666666666664</v>
      </c>
      <c r="R635" s="199">
        <f t="shared" si="490"/>
        <v>23.833333333333336</v>
      </c>
      <c r="S635" s="199">
        <f t="shared" si="490"/>
        <v>117</v>
      </c>
      <c r="T635" s="199">
        <f t="shared" si="490"/>
        <v>1.7166666666666668</v>
      </c>
      <c r="U635" s="199">
        <f t="shared" si="490"/>
        <v>26.333333333333332</v>
      </c>
      <c r="V635" s="199">
        <f t="shared" si="490"/>
        <v>1.1333333333333333</v>
      </c>
      <c r="W635" s="199">
        <f t="shared" si="490"/>
        <v>44.666666666666671</v>
      </c>
      <c r="X635" s="392"/>
      <c r="Y635" s="392"/>
      <c r="AB635" s="87" t="s">
        <v>40</v>
      </c>
      <c r="AC635" s="59"/>
      <c r="AD635" s="60">
        <v>60</v>
      </c>
      <c r="AE635" s="61">
        <v>6.6</v>
      </c>
      <c r="AF635" s="61">
        <v>6.3</v>
      </c>
      <c r="AG635" s="61">
        <v>4.7</v>
      </c>
      <c r="AH635" s="223">
        <v>102.8</v>
      </c>
      <c r="AI635" s="224">
        <v>0.02</v>
      </c>
      <c r="AJ635" s="224">
        <v>0.05</v>
      </c>
      <c r="AK635" s="225">
        <v>8.94</v>
      </c>
      <c r="AL635" s="224">
        <v>0.04</v>
      </c>
      <c r="AM635" s="224">
        <v>8.3699999999999992</v>
      </c>
      <c r="AN635" s="226">
        <v>109</v>
      </c>
      <c r="AO635" s="226">
        <v>205</v>
      </c>
      <c r="AP635" s="226">
        <v>24</v>
      </c>
      <c r="AQ635" s="226">
        <v>14</v>
      </c>
      <c r="AR635" s="226">
        <v>70</v>
      </c>
      <c r="AS635" s="224">
        <v>1.03</v>
      </c>
      <c r="AT635" s="227">
        <v>16</v>
      </c>
      <c r="AU635" s="224">
        <v>0.68</v>
      </c>
      <c r="AV635" s="228">
        <v>27</v>
      </c>
    </row>
    <row r="636" spans="1:49" x14ac:dyDescent="0.3">
      <c r="A636" s="318" t="s">
        <v>167</v>
      </c>
      <c r="B636" s="96"/>
      <c r="C636" s="328">
        <v>60</v>
      </c>
      <c r="D636" s="406"/>
      <c r="E636" s="406"/>
      <c r="F636" s="409"/>
      <c r="G636" s="409"/>
      <c r="H636" s="409"/>
      <c r="I636" s="409"/>
      <c r="J636" s="337"/>
      <c r="K636" s="337"/>
      <c r="L636" s="337"/>
      <c r="M636" s="337"/>
      <c r="N636" s="337"/>
      <c r="O636" s="337"/>
      <c r="P636" s="337"/>
      <c r="Q636" s="337"/>
      <c r="R636" s="337"/>
      <c r="S636" s="337"/>
      <c r="T636" s="337"/>
      <c r="U636" s="337"/>
      <c r="V636" s="337"/>
      <c r="W636" s="337"/>
      <c r="X636" s="392" t="s">
        <v>168</v>
      </c>
      <c r="Y636" s="392">
        <v>34</v>
      </c>
      <c r="AA636" t="s">
        <v>167</v>
      </c>
      <c r="AB636" s="90"/>
      <c r="AC636" s="127"/>
      <c r="AD636" s="128"/>
      <c r="AE636" s="128"/>
      <c r="AF636" s="129"/>
      <c r="AG636" s="128"/>
      <c r="AH636" s="129"/>
      <c r="AI636" s="158"/>
      <c r="AJ636" s="161"/>
      <c r="AK636" s="177"/>
      <c r="AL636" s="158"/>
      <c r="AM636" s="158"/>
      <c r="AN636" s="160"/>
      <c r="AO636" s="160"/>
      <c r="AP636" s="160"/>
      <c r="AQ636" s="160"/>
      <c r="AR636" s="160"/>
      <c r="AS636" s="158"/>
      <c r="AT636" s="178"/>
      <c r="AU636" s="158"/>
      <c r="AV636" s="159"/>
      <c r="AW636" t="s">
        <v>168</v>
      </c>
    </row>
    <row r="637" spans="1:49" x14ac:dyDescent="0.3">
      <c r="A637" s="318"/>
      <c r="B637" s="96" t="s">
        <v>169</v>
      </c>
      <c r="C637" s="328"/>
      <c r="D637" s="406">
        <f>C636*AC637/AD638</f>
        <v>67.8</v>
      </c>
      <c r="E637" s="406">
        <f>C636*AD637/AD638</f>
        <v>60</v>
      </c>
      <c r="F637" s="406">
        <f>C636*AE637/AD638</f>
        <v>0.4</v>
      </c>
      <c r="G637" s="406">
        <f>C636*AF637/AD638</f>
        <v>0</v>
      </c>
      <c r="H637" s="406">
        <f>C636*AG637/AD638</f>
        <v>1.6</v>
      </c>
      <c r="I637" s="406">
        <f>C636*AH637/AD638</f>
        <v>8.4</v>
      </c>
      <c r="J637" s="199">
        <f>C636*AI637/AD638</f>
        <v>0.02</v>
      </c>
      <c r="K637" s="199">
        <f>C636*AJ637/AD638</f>
        <v>0.02</v>
      </c>
      <c r="L637" s="199">
        <f>C636*AK637/AD638</f>
        <v>6</v>
      </c>
      <c r="M637" s="199">
        <f>C636*AL637/AD638</f>
        <v>0</v>
      </c>
      <c r="N637" s="199">
        <f>C636*AM637/AD638</f>
        <v>6</v>
      </c>
      <c r="O637" s="199">
        <f>C636*AN637/AD638</f>
        <v>4.8</v>
      </c>
      <c r="P637" s="199">
        <f>C636*AO637/AD638</f>
        <v>84</v>
      </c>
      <c r="Q637" s="199">
        <f>C636*AP637/AD638</f>
        <v>13.8</v>
      </c>
      <c r="R637" s="199">
        <f>C636*AQ637/AD638</f>
        <v>8.4</v>
      </c>
      <c r="S637" s="199">
        <f>C636*AR637/AD638</f>
        <v>26</v>
      </c>
      <c r="T637" s="199">
        <f>C636*AS637/AD638</f>
        <v>0.36</v>
      </c>
      <c r="U637" s="199">
        <f>C636*AT637/AD638</f>
        <v>1.8</v>
      </c>
      <c r="V637" s="199">
        <f>C636*AU637/AD638</f>
        <v>0.18</v>
      </c>
      <c r="W637" s="199">
        <f>C636*AV637/AD638</f>
        <v>10.199999999999999</v>
      </c>
      <c r="X637" s="392"/>
      <c r="Y637" s="392"/>
      <c r="AB637" s="179" t="s">
        <v>169</v>
      </c>
      <c r="AC637" s="56">
        <v>33.9</v>
      </c>
      <c r="AD637" s="57">
        <v>30</v>
      </c>
      <c r="AE637" s="56">
        <v>0.2</v>
      </c>
      <c r="AF637" s="57">
        <v>0</v>
      </c>
      <c r="AG637" s="56">
        <v>0.8</v>
      </c>
      <c r="AH637" s="56">
        <v>4.2</v>
      </c>
      <c r="AI637" s="71">
        <v>0.01</v>
      </c>
      <c r="AJ637" s="71">
        <v>0.01</v>
      </c>
      <c r="AK637" s="19">
        <v>3</v>
      </c>
      <c r="AL637" s="57">
        <v>0</v>
      </c>
      <c r="AM637" s="57">
        <v>3</v>
      </c>
      <c r="AN637" s="56">
        <v>2.4</v>
      </c>
      <c r="AO637" s="57">
        <v>42</v>
      </c>
      <c r="AP637" s="56">
        <v>6.9</v>
      </c>
      <c r="AQ637" s="56">
        <v>4.2</v>
      </c>
      <c r="AR637" s="57">
        <v>13</v>
      </c>
      <c r="AS637" s="71">
        <v>0.18</v>
      </c>
      <c r="AT637" s="20">
        <v>0.9</v>
      </c>
      <c r="AU637" s="71">
        <v>0.09</v>
      </c>
      <c r="AV637" s="20">
        <v>5.0999999999999996</v>
      </c>
    </row>
    <row r="638" spans="1:49" x14ac:dyDescent="0.3">
      <c r="A638" s="318"/>
      <c r="B638" s="69" t="s">
        <v>132</v>
      </c>
      <c r="C638" s="328"/>
      <c r="D638" s="406"/>
      <c r="E638" s="406"/>
      <c r="F638" s="409">
        <f>SUM(F637)</f>
        <v>0.4</v>
      </c>
      <c r="G638" s="409">
        <f t="shared" ref="G638:W638" si="491">SUM(G637)</f>
        <v>0</v>
      </c>
      <c r="H638" s="409">
        <f t="shared" si="491"/>
        <v>1.6</v>
      </c>
      <c r="I638" s="409">
        <f t="shared" si="491"/>
        <v>8.4</v>
      </c>
      <c r="J638" s="337">
        <f t="shared" si="491"/>
        <v>0.02</v>
      </c>
      <c r="K638" s="337">
        <f t="shared" si="491"/>
        <v>0.02</v>
      </c>
      <c r="L638" s="337">
        <f t="shared" si="491"/>
        <v>6</v>
      </c>
      <c r="M638" s="337">
        <f t="shared" si="491"/>
        <v>0</v>
      </c>
      <c r="N638" s="337">
        <f t="shared" si="491"/>
        <v>6</v>
      </c>
      <c r="O638" s="337">
        <f t="shared" si="491"/>
        <v>4.8</v>
      </c>
      <c r="P638" s="337">
        <f t="shared" si="491"/>
        <v>84</v>
      </c>
      <c r="Q638" s="337">
        <f t="shared" si="491"/>
        <v>13.8</v>
      </c>
      <c r="R638" s="337">
        <f t="shared" si="491"/>
        <v>8.4</v>
      </c>
      <c r="S638" s="337">
        <f t="shared" si="491"/>
        <v>26</v>
      </c>
      <c r="T638" s="337">
        <f t="shared" si="491"/>
        <v>0.36</v>
      </c>
      <c r="U638" s="337">
        <f t="shared" si="491"/>
        <v>1.8</v>
      </c>
      <c r="V638" s="337">
        <f t="shared" si="491"/>
        <v>0.18</v>
      </c>
      <c r="W638" s="337">
        <f t="shared" si="491"/>
        <v>10.199999999999999</v>
      </c>
      <c r="X638" s="392"/>
      <c r="Y638" s="392"/>
      <c r="AB638" s="179" t="s">
        <v>132</v>
      </c>
      <c r="AC638" s="127"/>
      <c r="AD638" s="128">
        <v>30</v>
      </c>
      <c r="AE638" s="128">
        <f>AE637</f>
        <v>0.2</v>
      </c>
      <c r="AF638" s="128">
        <f t="shared" ref="AF638:AV638" si="492">AF637</f>
        <v>0</v>
      </c>
      <c r="AG638" s="128">
        <f t="shared" si="492"/>
        <v>0.8</v>
      </c>
      <c r="AH638" s="128">
        <f t="shared" si="492"/>
        <v>4.2</v>
      </c>
      <c r="AI638" s="128">
        <f t="shared" si="492"/>
        <v>0.01</v>
      </c>
      <c r="AJ638" s="128">
        <f t="shared" si="492"/>
        <v>0.01</v>
      </c>
      <c r="AK638" s="128">
        <f t="shared" si="492"/>
        <v>3</v>
      </c>
      <c r="AL638" s="128">
        <f t="shared" si="492"/>
        <v>0</v>
      </c>
      <c r="AM638" s="128">
        <f t="shared" si="492"/>
        <v>3</v>
      </c>
      <c r="AN638" s="128">
        <f t="shared" si="492"/>
        <v>2.4</v>
      </c>
      <c r="AO638" s="128">
        <f t="shared" si="492"/>
        <v>42</v>
      </c>
      <c r="AP638" s="128">
        <f t="shared" si="492"/>
        <v>6.9</v>
      </c>
      <c r="AQ638" s="128">
        <f t="shared" si="492"/>
        <v>4.2</v>
      </c>
      <c r="AR638" s="128">
        <f t="shared" si="492"/>
        <v>13</v>
      </c>
      <c r="AS638" s="128">
        <f t="shared" si="492"/>
        <v>0.18</v>
      </c>
      <c r="AT638" s="128">
        <f t="shared" si="492"/>
        <v>0.9</v>
      </c>
      <c r="AU638" s="128">
        <f t="shared" si="492"/>
        <v>0.09</v>
      </c>
      <c r="AV638" s="128">
        <f t="shared" si="492"/>
        <v>5.0999999999999996</v>
      </c>
    </row>
    <row r="639" spans="1:49" x14ac:dyDescent="0.3">
      <c r="A639" s="318" t="s">
        <v>107</v>
      </c>
      <c r="B639" s="199"/>
      <c r="C639" s="328">
        <v>180</v>
      </c>
      <c r="D639" s="406"/>
      <c r="E639" s="406"/>
      <c r="F639" s="406"/>
      <c r="G639" s="406"/>
      <c r="H639" s="406"/>
      <c r="I639" s="406"/>
      <c r="J639" s="199"/>
      <c r="K639" s="199"/>
      <c r="L639" s="199"/>
      <c r="M639" s="199"/>
      <c r="N639" s="199"/>
      <c r="O639" s="199"/>
      <c r="P639" s="199"/>
      <c r="Q639" s="199"/>
      <c r="R639" s="199"/>
      <c r="S639" s="199"/>
      <c r="T639" s="199"/>
      <c r="U639" s="199"/>
      <c r="V639" s="199"/>
      <c r="W639" s="199"/>
      <c r="X639" s="392" t="s">
        <v>108</v>
      </c>
      <c r="Y639" s="392">
        <v>11</v>
      </c>
      <c r="AA639" t="s">
        <v>107</v>
      </c>
      <c r="AW639" t="s">
        <v>108</v>
      </c>
    </row>
    <row r="640" spans="1:49" ht="15" customHeight="1" x14ac:dyDescent="0.3">
      <c r="A640" s="318"/>
      <c r="B640" s="334" t="s">
        <v>36</v>
      </c>
      <c r="C640" s="328"/>
      <c r="D640" s="407">
        <f>C$639*AC640/AD$643</f>
        <v>6.24</v>
      </c>
      <c r="E640" s="406">
        <f>C$639*AD640/AD$643</f>
        <v>6.24</v>
      </c>
      <c r="F640" s="406">
        <f t="shared" ref="F640:U642" si="493">$C$639*AE640/$AD$643</f>
        <v>0</v>
      </c>
      <c r="G640" s="406">
        <f t="shared" si="493"/>
        <v>0</v>
      </c>
      <c r="H640" s="406">
        <f t="shared" si="493"/>
        <v>5.76</v>
      </c>
      <c r="I640" s="406">
        <f t="shared" si="493"/>
        <v>22.92</v>
      </c>
      <c r="J640" s="199">
        <f t="shared" si="493"/>
        <v>0</v>
      </c>
      <c r="K640" s="199">
        <f t="shared" si="493"/>
        <v>0</v>
      </c>
      <c r="L640" s="199">
        <f t="shared" si="493"/>
        <v>0</v>
      </c>
      <c r="M640" s="199">
        <f t="shared" si="493"/>
        <v>0</v>
      </c>
      <c r="N640" s="199">
        <f t="shared" si="493"/>
        <v>0</v>
      </c>
      <c r="O640" s="199">
        <f t="shared" si="493"/>
        <v>0</v>
      </c>
      <c r="P640" s="199">
        <f t="shared" si="493"/>
        <v>0.15600000000000003</v>
      </c>
      <c r="Q640" s="199">
        <f t="shared" si="493"/>
        <v>0.12</v>
      </c>
      <c r="R640" s="199">
        <f t="shared" si="493"/>
        <v>0</v>
      </c>
      <c r="S640" s="199">
        <f t="shared" si="493"/>
        <v>0</v>
      </c>
      <c r="T640" s="199">
        <f t="shared" si="493"/>
        <v>1.2E-2</v>
      </c>
      <c r="U640" s="199">
        <f t="shared" si="493"/>
        <v>0</v>
      </c>
      <c r="V640" s="199">
        <f t="shared" ref="P640:W642" si="494">$C$639*AU640/$AD$643</f>
        <v>0</v>
      </c>
      <c r="W640" s="199">
        <f t="shared" si="494"/>
        <v>0</v>
      </c>
      <c r="X640" s="392"/>
      <c r="Y640" s="392"/>
      <c r="AB640" s="86" t="s">
        <v>36</v>
      </c>
      <c r="AC640" s="56">
        <v>5.2</v>
      </c>
      <c r="AD640" s="56">
        <v>5.2</v>
      </c>
      <c r="AE640" s="57">
        <v>0</v>
      </c>
      <c r="AF640" s="57">
        <v>0</v>
      </c>
      <c r="AG640" s="56">
        <v>4.8</v>
      </c>
      <c r="AH640" s="56">
        <v>19.100000000000001</v>
      </c>
      <c r="AI640" s="62">
        <v>0</v>
      </c>
      <c r="AJ640" s="62">
        <v>0</v>
      </c>
      <c r="AK640" s="28">
        <v>0</v>
      </c>
      <c r="AL640" s="62">
        <v>0</v>
      </c>
      <c r="AM640" s="62">
        <v>0</v>
      </c>
      <c r="AN640" s="62">
        <v>0</v>
      </c>
      <c r="AO640" s="64">
        <v>0.13</v>
      </c>
      <c r="AP640" s="63">
        <v>0.1</v>
      </c>
      <c r="AQ640" s="62">
        <v>0</v>
      </c>
      <c r="AR640" s="62">
        <v>0</v>
      </c>
      <c r="AS640" s="64">
        <v>0.01</v>
      </c>
      <c r="AT640" s="28">
        <v>0</v>
      </c>
      <c r="AU640" s="62">
        <v>0</v>
      </c>
      <c r="AV640" s="28">
        <v>0</v>
      </c>
    </row>
    <row r="641" spans="1:49" ht="15" customHeight="1" x14ac:dyDescent="0.3">
      <c r="A641" s="318"/>
      <c r="B641" s="334" t="s">
        <v>87</v>
      </c>
      <c r="C641" s="328"/>
      <c r="D641" s="407">
        <f t="shared" ref="D641:D642" si="495">C$639*AC641/AD$643</f>
        <v>24.120000000000005</v>
      </c>
      <c r="E641" s="406">
        <f t="shared" ref="E641:E642" si="496">C$639*AD641/AD$643</f>
        <v>21.36</v>
      </c>
      <c r="F641" s="406">
        <f t="shared" si="493"/>
        <v>0.48</v>
      </c>
      <c r="G641" s="406">
        <f t="shared" si="493"/>
        <v>0</v>
      </c>
      <c r="H641" s="406">
        <f t="shared" si="493"/>
        <v>12.12</v>
      </c>
      <c r="I641" s="406">
        <f t="shared" si="493"/>
        <v>50.040000000000006</v>
      </c>
      <c r="J641" s="199">
        <f t="shared" si="493"/>
        <v>0</v>
      </c>
      <c r="K641" s="199">
        <f t="shared" si="493"/>
        <v>0</v>
      </c>
      <c r="L641" s="199">
        <f t="shared" si="493"/>
        <v>13.560000000000002</v>
      </c>
      <c r="M641" s="199">
        <f t="shared" si="493"/>
        <v>0</v>
      </c>
      <c r="N641" s="199">
        <f t="shared" si="493"/>
        <v>2.4E-2</v>
      </c>
      <c r="O641" s="199">
        <f t="shared" si="493"/>
        <v>0</v>
      </c>
      <c r="P641" s="199">
        <f t="shared" si="494"/>
        <v>0</v>
      </c>
      <c r="Q641" s="199">
        <f t="shared" si="494"/>
        <v>44.4</v>
      </c>
      <c r="R641" s="199">
        <f t="shared" si="494"/>
        <v>1.92</v>
      </c>
      <c r="S641" s="199">
        <f t="shared" si="494"/>
        <v>3.84</v>
      </c>
      <c r="T641" s="199">
        <f t="shared" si="494"/>
        <v>0.06</v>
      </c>
      <c r="U641" s="199">
        <f t="shared" si="494"/>
        <v>0</v>
      </c>
      <c r="V641" s="199">
        <f t="shared" si="494"/>
        <v>0</v>
      </c>
      <c r="W641" s="199">
        <f t="shared" si="494"/>
        <v>0</v>
      </c>
      <c r="X641" s="392"/>
      <c r="Y641" s="392"/>
      <c r="AB641" s="86" t="s">
        <v>87</v>
      </c>
      <c r="AC641" s="56">
        <v>20.100000000000001</v>
      </c>
      <c r="AD641" s="299">
        <v>17.8</v>
      </c>
      <c r="AE641" s="56">
        <v>0.4</v>
      </c>
      <c r="AF641" s="57">
        <v>0</v>
      </c>
      <c r="AG641" s="56">
        <v>10.1</v>
      </c>
      <c r="AH641" s="56">
        <v>41.7</v>
      </c>
      <c r="AI641" s="62">
        <v>0</v>
      </c>
      <c r="AJ641" s="62">
        <v>0</v>
      </c>
      <c r="AK641" s="30">
        <v>11.3</v>
      </c>
      <c r="AL641" s="62">
        <v>0</v>
      </c>
      <c r="AM641" s="64">
        <v>0.02</v>
      </c>
      <c r="AN641" s="62">
        <v>0</v>
      </c>
      <c r="AO641" s="62">
        <v>0</v>
      </c>
      <c r="AP641" s="62">
        <v>37</v>
      </c>
      <c r="AQ641" s="63">
        <v>1.6</v>
      </c>
      <c r="AR641" s="63">
        <v>3.2</v>
      </c>
      <c r="AS641" s="64">
        <v>0.05</v>
      </c>
      <c r="AT641" s="28">
        <v>0</v>
      </c>
      <c r="AU641" s="62">
        <v>0</v>
      </c>
      <c r="AV641" s="28">
        <v>0</v>
      </c>
    </row>
    <row r="642" spans="1:49" x14ac:dyDescent="0.3">
      <c r="A642" s="318"/>
      <c r="B642" s="334" t="s">
        <v>39</v>
      </c>
      <c r="C642" s="328"/>
      <c r="D642" s="407">
        <f t="shared" si="495"/>
        <v>171</v>
      </c>
      <c r="E642" s="406">
        <f t="shared" si="496"/>
        <v>171</v>
      </c>
      <c r="F642" s="406">
        <f t="shared" si="493"/>
        <v>0</v>
      </c>
      <c r="G642" s="406">
        <f t="shared" si="493"/>
        <v>0</v>
      </c>
      <c r="H642" s="406">
        <f t="shared" si="493"/>
        <v>0</v>
      </c>
      <c r="I642" s="406">
        <f t="shared" si="493"/>
        <v>0</v>
      </c>
      <c r="J642" s="199">
        <f t="shared" si="493"/>
        <v>0</v>
      </c>
      <c r="K642" s="199">
        <f t="shared" si="493"/>
        <v>0</v>
      </c>
      <c r="L642" s="199">
        <f t="shared" si="493"/>
        <v>0</v>
      </c>
      <c r="M642" s="199">
        <f t="shared" si="493"/>
        <v>0</v>
      </c>
      <c r="N642" s="199">
        <f t="shared" si="493"/>
        <v>0</v>
      </c>
      <c r="O642" s="199">
        <f t="shared" si="493"/>
        <v>0</v>
      </c>
      <c r="P642" s="199">
        <f t="shared" si="494"/>
        <v>0</v>
      </c>
      <c r="Q642" s="199">
        <f t="shared" si="494"/>
        <v>0</v>
      </c>
      <c r="R642" s="199">
        <f t="shared" si="494"/>
        <v>0</v>
      </c>
      <c r="S642" s="199">
        <f t="shared" si="494"/>
        <v>0</v>
      </c>
      <c r="T642" s="199">
        <f t="shared" si="494"/>
        <v>0</v>
      </c>
      <c r="U642" s="199">
        <f t="shared" si="494"/>
        <v>0</v>
      </c>
      <c r="V642" s="199">
        <f t="shared" si="494"/>
        <v>0</v>
      </c>
      <c r="W642" s="199">
        <f t="shared" si="494"/>
        <v>0</v>
      </c>
      <c r="X642" s="392"/>
      <c r="Y642" s="392"/>
      <c r="AB642" s="86" t="s">
        <v>39</v>
      </c>
      <c r="AC642" s="56">
        <v>142.5</v>
      </c>
      <c r="AD642" s="56">
        <v>142.5</v>
      </c>
      <c r="AE642" s="57">
        <v>0</v>
      </c>
      <c r="AF642" s="57">
        <v>0</v>
      </c>
      <c r="AG642" s="57">
        <v>0</v>
      </c>
      <c r="AH642" s="57">
        <v>0</v>
      </c>
      <c r="AI642" s="62">
        <v>0</v>
      </c>
      <c r="AJ642" s="62">
        <v>0</v>
      </c>
      <c r="AK642" s="28">
        <v>0</v>
      </c>
      <c r="AL642" s="62">
        <v>0</v>
      </c>
      <c r="AM642" s="62">
        <v>0</v>
      </c>
      <c r="AN642" s="62">
        <v>0</v>
      </c>
      <c r="AO642" s="62">
        <v>0</v>
      </c>
      <c r="AP642" s="62">
        <v>0</v>
      </c>
      <c r="AQ642" s="62">
        <v>0</v>
      </c>
      <c r="AR642" s="62">
        <v>0</v>
      </c>
      <c r="AS642" s="62">
        <v>0</v>
      </c>
      <c r="AT642" s="28">
        <v>0</v>
      </c>
      <c r="AU642" s="62">
        <v>0</v>
      </c>
      <c r="AV642" s="28">
        <v>0</v>
      </c>
    </row>
    <row r="643" spans="1:49" x14ac:dyDescent="0.3">
      <c r="A643" s="318"/>
      <c r="B643" s="69" t="s">
        <v>40</v>
      </c>
      <c r="C643" s="328"/>
      <c r="D643" s="406"/>
      <c r="E643" s="406"/>
      <c r="F643" s="409">
        <f>SUM(F640:F642)</f>
        <v>0.48</v>
      </c>
      <c r="G643" s="409">
        <f t="shared" ref="G643:W643" si="497">SUM(G640:G642)</f>
        <v>0</v>
      </c>
      <c r="H643" s="409">
        <f t="shared" si="497"/>
        <v>17.88</v>
      </c>
      <c r="I643" s="409">
        <f t="shared" si="497"/>
        <v>72.960000000000008</v>
      </c>
      <c r="J643" s="337">
        <f t="shared" si="497"/>
        <v>0</v>
      </c>
      <c r="K643" s="337">
        <f t="shared" si="497"/>
        <v>0</v>
      </c>
      <c r="L643" s="337">
        <f t="shared" si="497"/>
        <v>13.560000000000002</v>
      </c>
      <c r="M643" s="337">
        <f t="shared" si="497"/>
        <v>0</v>
      </c>
      <c r="N643" s="337">
        <f t="shared" si="497"/>
        <v>2.4E-2</v>
      </c>
      <c r="O643" s="337">
        <f t="shared" si="497"/>
        <v>0</v>
      </c>
      <c r="P643" s="337">
        <f t="shared" si="497"/>
        <v>0.15600000000000003</v>
      </c>
      <c r="Q643" s="337">
        <f t="shared" si="497"/>
        <v>44.519999999999996</v>
      </c>
      <c r="R643" s="337">
        <f t="shared" si="497"/>
        <v>1.92</v>
      </c>
      <c r="S643" s="337">
        <f t="shared" si="497"/>
        <v>3.84</v>
      </c>
      <c r="T643" s="337">
        <f t="shared" si="497"/>
        <v>7.1999999999999995E-2</v>
      </c>
      <c r="U643" s="337">
        <f t="shared" si="497"/>
        <v>0</v>
      </c>
      <c r="V643" s="337">
        <f t="shared" si="497"/>
        <v>0</v>
      </c>
      <c r="W643" s="337">
        <f t="shared" si="497"/>
        <v>0</v>
      </c>
      <c r="X643" s="392"/>
      <c r="Y643" s="392"/>
      <c r="AB643" s="87" t="s">
        <v>40</v>
      </c>
      <c r="AC643" s="59"/>
      <c r="AD643" s="60">
        <v>150</v>
      </c>
      <c r="AE643" s="61">
        <v>0.4</v>
      </c>
      <c r="AF643" s="60">
        <v>0</v>
      </c>
      <c r="AG643" s="61">
        <v>14.9</v>
      </c>
      <c r="AH643" s="61">
        <v>60.8</v>
      </c>
      <c r="AI643" s="66">
        <v>0</v>
      </c>
      <c r="AJ643" s="66">
        <v>0</v>
      </c>
      <c r="AK643" s="47">
        <v>11.3</v>
      </c>
      <c r="AL643" s="66">
        <v>0</v>
      </c>
      <c r="AM643" s="65">
        <v>0.02</v>
      </c>
      <c r="AN643" s="66">
        <v>0</v>
      </c>
      <c r="AO643" s="65">
        <v>0.13</v>
      </c>
      <c r="AP643" s="66">
        <v>37</v>
      </c>
      <c r="AQ643" s="83">
        <v>1.6</v>
      </c>
      <c r="AR643" s="83">
        <v>3.2</v>
      </c>
      <c r="AS643" s="65">
        <v>0.06</v>
      </c>
      <c r="AT643" s="32">
        <v>0</v>
      </c>
      <c r="AU643" s="66">
        <v>0</v>
      </c>
      <c r="AV643" s="32">
        <v>0</v>
      </c>
    </row>
    <row r="644" spans="1:49" ht="15" customHeight="1" x14ac:dyDescent="0.3">
      <c r="A644" s="320" t="s">
        <v>109</v>
      </c>
      <c r="B644" s="334"/>
      <c r="C644" s="328">
        <v>40</v>
      </c>
      <c r="D644" s="406"/>
      <c r="E644" s="406"/>
      <c r="F644" s="406"/>
      <c r="G644" s="406"/>
      <c r="H644" s="406"/>
      <c r="I644" s="406"/>
      <c r="J644" s="199"/>
      <c r="K644" s="199"/>
      <c r="L644" s="199"/>
      <c r="M644" s="199"/>
      <c r="N644" s="199"/>
      <c r="O644" s="199"/>
      <c r="P644" s="199"/>
      <c r="Q644" s="199"/>
      <c r="R644" s="199"/>
      <c r="S644" s="199"/>
      <c r="T644" s="199"/>
      <c r="U644" s="199"/>
      <c r="V644" s="199"/>
      <c r="W644" s="199"/>
      <c r="X644" s="392" t="s">
        <v>96</v>
      </c>
      <c r="Y644" s="392">
        <v>12</v>
      </c>
      <c r="AA644" s="89" t="s">
        <v>109</v>
      </c>
      <c r="AB644" s="89"/>
      <c r="AW644" t="s">
        <v>96</v>
      </c>
    </row>
    <row r="645" spans="1:49" ht="13.5" customHeight="1" x14ac:dyDescent="0.3">
      <c r="A645" s="318"/>
      <c r="B645" s="334" t="s">
        <v>109</v>
      </c>
      <c r="C645" s="328"/>
      <c r="D645" s="406">
        <f>C644*AC645/AD646</f>
        <v>40</v>
      </c>
      <c r="E645" s="406">
        <f>C644*AD645/AD646</f>
        <v>40</v>
      </c>
      <c r="F645" s="406">
        <f>C644*AE645/AD646</f>
        <v>2.6666666666666665</v>
      </c>
      <c r="G645" s="406">
        <f>C644*AF645/AD646</f>
        <v>0.53333333333333333</v>
      </c>
      <c r="H645" s="406">
        <f>C644*AG645/AD646</f>
        <v>15.866666666666667</v>
      </c>
      <c r="I645" s="406">
        <f>C644*AH645/AD646</f>
        <v>78.266666666666666</v>
      </c>
      <c r="J645" s="199">
        <f>C644*AI645/AD646</f>
        <v>0</v>
      </c>
      <c r="K645" s="199">
        <f>C644*AJ645/AD646</f>
        <v>0</v>
      </c>
      <c r="L645" s="199">
        <f>C644*AK645/AD646</f>
        <v>0</v>
      </c>
      <c r="M645" s="199">
        <f>C644*AL645/AD646</f>
        <v>0</v>
      </c>
      <c r="N645" s="199">
        <f>C644*AM645/AD646</f>
        <v>0</v>
      </c>
      <c r="O645" s="199">
        <f>C644*AN645/AD646</f>
        <v>0</v>
      </c>
      <c r="P645" s="199">
        <f>C644*AO645/AD646</f>
        <v>0</v>
      </c>
      <c r="Q645" s="199">
        <f>C644*AP645/AD646</f>
        <v>0</v>
      </c>
      <c r="R645" s="199">
        <f>C644*AQ645/AD646</f>
        <v>0</v>
      </c>
      <c r="S645" s="199">
        <f>C644*AR645/AD646</f>
        <v>0</v>
      </c>
      <c r="T645" s="199">
        <f>C644*AS645/AD646</f>
        <v>0</v>
      </c>
      <c r="U645" s="199">
        <f>C644*AT645/AD646</f>
        <v>0</v>
      </c>
      <c r="V645" s="199">
        <f>C644*AU645/AD646</f>
        <v>0</v>
      </c>
      <c r="W645" s="199">
        <f>C644*AV645/AD646</f>
        <v>0</v>
      </c>
      <c r="X645" s="392"/>
      <c r="Y645" s="392"/>
      <c r="AB645" s="70" t="s">
        <v>109</v>
      </c>
      <c r="AC645" s="101">
        <v>30</v>
      </c>
      <c r="AD645" s="101">
        <v>30</v>
      </c>
      <c r="AE645" s="102">
        <v>2</v>
      </c>
      <c r="AF645" s="103">
        <v>0.4</v>
      </c>
      <c r="AG645" s="103">
        <v>11.9</v>
      </c>
      <c r="AH645" s="103">
        <v>58.7</v>
      </c>
      <c r="AI645" s="17"/>
      <c r="AJ645" s="17"/>
      <c r="AK645" s="17"/>
      <c r="AL645" s="17"/>
      <c r="AM645" s="17"/>
      <c r="AN645" s="17"/>
      <c r="AO645" s="17"/>
      <c r="AP645" s="17"/>
      <c r="AQ645" s="17"/>
      <c r="AR645" s="17"/>
      <c r="AS645" s="17"/>
      <c r="AT645" s="17"/>
      <c r="AU645" s="17"/>
      <c r="AV645" s="17"/>
    </row>
    <row r="646" spans="1:49" x14ac:dyDescent="0.3">
      <c r="A646" s="318"/>
      <c r="B646" s="69" t="s">
        <v>40</v>
      </c>
      <c r="C646" s="328"/>
      <c r="D646" s="406"/>
      <c r="E646" s="406"/>
      <c r="F646" s="409">
        <f>SUM(F645)</f>
        <v>2.6666666666666665</v>
      </c>
      <c r="G646" s="409">
        <f t="shared" ref="G646:W646" si="498">SUM(G645)</f>
        <v>0.53333333333333333</v>
      </c>
      <c r="H646" s="409">
        <f t="shared" si="498"/>
        <v>15.866666666666667</v>
      </c>
      <c r="I646" s="409">
        <f t="shared" si="498"/>
        <v>78.266666666666666</v>
      </c>
      <c r="J646" s="337">
        <f t="shared" si="498"/>
        <v>0</v>
      </c>
      <c r="K646" s="337">
        <f t="shared" si="498"/>
        <v>0</v>
      </c>
      <c r="L646" s="337">
        <f t="shared" si="498"/>
        <v>0</v>
      </c>
      <c r="M646" s="337">
        <f t="shared" si="498"/>
        <v>0</v>
      </c>
      <c r="N646" s="337">
        <f t="shared" si="498"/>
        <v>0</v>
      </c>
      <c r="O646" s="337">
        <f t="shared" si="498"/>
        <v>0</v>
      </c>
      <c r="P646" s="337">
        <f t="shared" si="498"/>
        <v>0</v>
      </c>
      <c r="Q646" s="337">
        <f t="shared" si="498"/>
        <v>0</v>
      </c>
      <c r="R646" s="337">
        <f t="shared" si="498"/>
        <v>0</v>
      </c>
      <c r="S646" s="337">
        <f t="shared" si="498"/>
        <v>0</v>
      </c>
      <c r="T646" s="337">
        <f t="shared" si="498"/>
        <v>0</v>
      </c>
      <c r="U646" s="337">
        <f t="shared" si="498"/>
        <v>0</v>
      </c>
      <c r="V646" s="337">
        <f t="shared" si="498"/>
        <v>0</v>
      </c>
      <c r="W646" s="337">
        <f t="shared" si="498"/>
        <v>0</v>
      </c>
      <c r="X646" s="392"/>
      <c r="Y646" s="392"/>
      <c r="AB646" s="87" t="s">
        <v>40</v>
      </c>
      <c r="AC646" s="100">
        <v>30</v>
      </c>
      <c r="AD646" s="100">
        <v>30</v>
      </c>
      <c r="AE646" s="104">
        <f>AE645</f>
        <v>2</v>
      </c>
      <c r="AF646" s="104">
        <f t="shared" ref="AF646:AV646" si="499">AF645</f>
        <v>0.4</v>
      </c>
      <c r="AG646" s="104">
        <f t="shared" si="499"/>
        <v>11.9</v>
      </c>
      <c r="AH646" s="104">
        <f t="shared" si="499"/>
        <v>58.7</v>
      </c>
      <c r="AI646" s="104">
        <f t="shared" si="499"/>
        <v>0</v>
      </c>
      <c r="AJ646" s="104">
        <f t="shared" si="499"/>
        <v>0</v>
      </c>
      <c r="AK646" s="104">
        <f t="shared" si="499"/>
        <v>0</v>
      </c>
      <c r="AL646" s="104">
        <f t="shared" si="499"/>
        <v>0</v>
      </c>
      <c r="AM646" s="104">
        <f t="shared" si="499"/>
        <v>0</v>
      </c>
      <c r="AN646" s="104">
        <f t="shared" si="499"/>
        <v>0</v>
      </c>
      <c r="AO646" s="104">
        <f t="shared" si="499"/>
        <v>0</v>
      </c>
      <c r="AP646" s="104">
        <f t="shared" si="499"/>
        <v>0</v>
      </c>
      <c r="AQ646" s="104">
        <f t="shared" si="499"/>
        <v>0</v>
      </c>
      <c r="AR646" s="104">
        <f t="shared" si="499"/>
        <v>0</v>
      </c>
      <c r="AS646" s="104">
        <f t="shared" si="499"/>
        <v>0</v>
      </c>
      <c r="AT646" s="104">
        <f t="shared" si="499"/>
        <v>0</v>
      </c>
      <c r="AU646" s="104">
        <f t="shared" si="499"/>
        <v>0</v>
      </c>
      <c r="AV646" s="104">
        <f t="shared" si="499"/>
        <v>0</v>
      </c>
    </row>
    <row r="647" spans="1:49" ht="18" x14ac:dyDescent="0.35">
      <c r="A647" s="319" t="s">
        <v>133</v>
      </c>
      <c r="B647" s="207"/>
      <c r="C647" s="338">
        <f>SUM(C601:C646)</f>
        <v>780</v>
      </c>
      <c r="D647" s="410">
        <f t="shared" ref="D647:E647" si="500">SUM(D601:D646)</f>
        <v>1130.8999999999999</v>
      </c>
      <c r="E647" s="410">
        <f t="shared" si="500"/>
        <v>1128.6066666666666</v>
      </c>
      <c r="F647" s="412">
        <f>F646+F643+F638+F635+F627</f>
        <v>18.88</v>
      </c>
      <c r="G647" s="412">
        <f t="shared" ref="G647:W647" si="501">G646+G643+G638+G635+G627</f>
        <v>17.866666666666667</v>
      </c>
      <c r="H647" s="412">
        <f t="shared" si="501"/>
        <v>69.680000000000007</v>
      </c>
      <c r="I647" s="412">
        <f t="shared" si="501"/>
        <v>516.96</v>
      </c>
      <c r="J647" s="340">
        <f t="shared" si="501"/>
        <v>0.21999999999999997</v>
      </c>
      <c r="K647" s="340">
        <f t="shared" si="501"/>
        <v>0.2533333333333333</v>
      </c>
      <c r="L647" s="340">
        <f t="shared" si="501"/>
        <v>66.226666666666659</v>
      </c>
      <c r="M647" s="340">
        <f t="shared" si="501"/>
        <v>0.18333333333333335</v>
      </c>
      <c r="N647" s="340">
        <f t="shared" si="501"/>
        <v>33.573999999999998</v>
      </c>
      <c r="O647" s="340">
        <f t="shared" si="501"/>
        <v>403.13333333333333</v>
      </c>
      <c r="P647" s="340">
        <f t="shared" si="501"/>
        <v>1258.306</v>
      </c>
      <c r="Q647" s="340">
        <f t="shared" si="501"/>
        <v>151.32</v>
      </c>
      <c r="R647" s="340">
        <f t="shared" si="501"/>
        <v>71.486666666666679</v>
      </c>
      <c r="S647" s="340">
        <f t="shared" si="501"/>
        <v>259.67333333333335</v>
      </c>
      <c r="T647" s="340">
        <f t="shared" si="501"/>
        <v>3.532</v>
      </c>
      <c r="U647" s="340">
        <f t="shared" si="501"/>
        <v>65.966666666666669</v>
      </c>
      <c r="V647" s="340">
        <f t="shared" si="501"/>
        <v>2.3633333333333333</v>
      </c>
      <c r="W647" s="340">
        <f t="shared" si="501"/>
        <v>111.53333333333335</v>
      </c>
      <c r="X647" s="394"/>
      <c r="Y647" s="394"/>
    </row>
    <row r="648" spans="1:49" ht="18" x14ac:dyDescent="0.35">
      <c r="A648" s="319" t="s">
        <v>144</v>
      </c>
      <c r="B648" s="207"/>
      <c r="C648" s="338"/>
      <c r="D648" s="415"/>
      <c r="E648" s="415"/>
      <c r="F648" s="415"/>
      <c r="G648" s="415"/>
      <c r="H648" s="415"/>
      <c r="I648" s="415"/>
      <c r="J648" s="207"/>
      <c r="K648" s="207"/>
      <c r="L648" s="207"/>
      <c r="M648" s="207"/>
      <c r="N648" s="207"/>
      <c r="O648" s="207"/>
      <c r="P648" s="207"/>
      <c r="Q648" s="207"/>
      <c r="R648" s="207"/>
      <c r="S648" s="207"/>
      <c r="T648" s="207"/>
      <c r="U648" s="207"/>
      <c r="V648" s="207"/>
      <c r="W648" s="207"/>
      <c r="X648" s="394"/>
      <c r="Y648" s="394"/>
    </row>
    <row r="649" spans="1:49" ht="15" customHeight="1" x14ac:dyDescent="0.3">
      <c r="A649" s="318" t="s">
        <v>171</v>
      </c>
      <c r="B649" s="199"/>
      <c r="C649" s="328">
        <v>109</v>
      </c>
      <c r="D649" s="406"/>
      <c r="E649" s="406"/>
      <c r="F649" s="406"/>
      <c r="G649" s="406"/>
      <c r="H649" s="406"/>
      <c r="I649" s="406"/>
      <c r="J649" s="199"/>
      <c r="K649" s="199"/>
      <c r="L649" s="199"/>
      <c r="M649" s="199"/>
      <c r="N649" s="199"/>
      <c r="O649" s="199"/>
      <c r="P649" s="199"/>
      <c r="Q649" s="199"/>
      <c r="R649" s="199"/>
      <c r="S649" s="199"/>
      <c r="T649" s="199"/>
      <c r="U649" s="199"/>
      <c r="V649" s="199"/>
      <c r="W649" s="199"/>
      <c r="X649" s="392" t="s">
        <v>172</v>
      </c>
      <c r="Y649" s="392">
        <v>35</v>
      </c>
      <c r="AA649" t="s">
        <v>171</v>
      </c>
      <c r="AW649" t="s">
        <v>172</v>
      </c>
    </row>
    <row r="650" spans="1:49" x14ac:dyDescent="0.3">
      <c r="A650" s="318"/>
      <c r="B650" s="334" t="s">
        <v>48</v>
      </c>
      <c r="C650" s="328"/>
      <c r="D650" s="407">
        <f>C$649*AC650/AD$654</f>
        <v>1.67642</v>
      </c>
      <c r="E650" s="406">
        <f>C$649*AD650/AD$654</f>
        <v>1.6753299999999998</v>
      </c>
      <c r="F650" s="406">
        <f>$C$649*AE650/$AD$654</f>
        <v>7.956999999999999</v>
      </c>
      <c r="G650" s="406">
        <f t="shared" ref="G650:V650" si="502">$C$649*AF650/$AD$654</f>
        <v>6.7580000000000009</v>
      </c>
      <c r="H650" s="406">
        <f t="shared" si="502"/>
        <v>0.436</v>
      </c>
      <c r="I650" s="406">
        <f t="shared" si="502"/>
        <v>94.83</v>
      </c>
      <c r="J650" s="199">
        <f t="shared" si="502"/>
        <v>3.27E-2</v>
      </c>
      <c r="K650" s="199">
        <f t="shared" si="502"/>
        <v>0.22889999999999999</v>
      </c>
      <c r="L650" s="199">
        <f t="shared" si="502"/>
        <v>104.64</v>
      </c>
      <c r="M650" s="199">
        <f t="shared" si="502"/>
        <v>1.4715</v>
      </c>
      <c r="N650" s="199">
        <f t="shared" si="502"/>
        <v>0</v>
      </c>
      <c r="O650" s="199">
        <f t="shared" si="502"/>
        <v>68.67</v>
      </c>
      <c r="P650" s="199">
        <f t="shared" si="502"/>
        <v>78.48</v>
      </c>
      <c r="Q650" s="199">
        <f t="shared" si="502"/>
        <v>32.700000000000003</v>
      </c>
      <c r="R650" s="199">
        <f t="shared" si="502"/>
        <v>6.976</v>
      </c>
      <c r="S650" s="199">
        <f t="shared" si="502"/>
        <v>112.27</v>
      </c>
      <c r="T650" s="199">
        <f t="shared" si="502"/>
        <v>1.4606000000000001</v>
      </c>
      <c r="U650" s="199">
        <f t="shared" si="502"/>
        <v>13.08</v>
      </c>
      <c r="V650" s="199">
        <f t="shared" si="502"/>
        <v>18.094000000000001</v>
      </c>
      <c r="W650" s="199">
        <f t="shared" ref="G650:W653" si="503">$C$649*AV650/$AD$654</f>
        <v>37.06</v>
      </c>
      <c r="X650" s="392"/>
      <c r="Y650" s="392"/>
      <c r="AB650" s="86" t="s">
        <v>48</v>
      </c>
      <c r="AC650" s="56">
        <v>1.538</v>
      </c>
      <c r="AD650" s="56">
        <v>1.5369999999999999</v>
      </c>
      <c r="AE650" s="56">
        <v>7.3</v>
      </c>
      <c r="AF650" s="56">
        <v>6.2</v>
      </c>
      <c r="AG650" s="56">
        <v>0.4</v>
      </c>
      <c r="AH650" s="57">
        <v>87</v>
      </c>
      <c r="AI650" s="71">
        <v>0.03</v>
      </c>
      <c r="AJ650" s="71">
        <v>0.21</v>
      </c>
      <c r="AK650" s="19">
        <v>96</v>
      </c>
      <c r="AL650" s="71">
        <v>1.35</v>
      </c>
      <c r="AM650" s="57">
        <v>0</v>
      </c>
      <c r="AN650" s="57">
        <v>63</v>
      </c>
      <c r="AO650" s="57">
        <v>72</v>
      </c>
      <c r="AP650" s="57">
        <v>30</v>
      </c>
      <c r="AQ650" s="56">
        <v>6.4</v>
      </c>
      <c r="AR650" s="57">
        <v>103</v>
      </c>
      <c r="AS650" s="71">
        <v>1.34</v>
      </c>
      <c r="AT650" s="39">
        <v>12</v>
      </c>
      <c r="AU650" s="56">
        <v>16.600000000000001</v>
      </c>
      <c r="AV650" s="19">
        <v>34</v>
      </c>
    </row>
    <row r="651" spans="1:49" ht="15" customHeight="1" x14ac:dyDescent="0.3">
      <c r="A651" s="318"/>
      <c r="B651" s="334" t="s">
        <v>35</v>
      </c>
      <c r="C651" s="328"/>
      <c r="D651" s="407">
        <f t="shared" ref="D651:D653" si="504">C$649*AC651/AD$654</f>
        <v>54.5</v>
      </c>
      <c r="E651" s="406">
        <f t="shared" ref="E651:E653" si="505">C$649*AD651/AD$654</f>
        <v>54.5</v>
      </c>
      <c r="F651" s="406">
        <f t="shared" ref="F651:F653" si="506">$C$649*AE651/$AD$654</f>
        <v>1.1990000000000001</v>
      </c>
      <c r="G651" s="406">
        <f t="shared" si="503"/>
        <v>0.98100000000000009</v>
      </c>
      <c r="H651" s="406">
        <f t="shared" si="503"/>
        <v>1.8529999999999998</v>
      </c>
      <c r="I651" s="406">
        <f t="shared" si="503"/>
        <v>20.164999999999999</v>
      </c>
      <c r="J651" s="199">
        <f t="shared" si="503"/>
        <v>1.09E-2</v>
      </c>
      <c r="K651" s="199">
        <f t="shared" si="503"/>
        <v>5.45E-2</v>
      </c>
      <c r="L651" s="199">
        <f t="shared" si="503"/>
        <v>5.5372000000000003</v>
      </c>
      <c r="M651" s="199">
        <f t="shared" si="503"/>
        <v>0</v>
      </c>
      <c r="N651" s="199">
        <f t="shared" si="503"/>
        <v>0.218</v>
      </c>
      <c r="O651" s="199">
        <f t="shared" si="503"/>
        <v>16.350000000000001</v>
      </c>
      <c r="P651" s="199">
        <f t="shared" si="503"/>
        <v>51.23</v>
      </c>
      <c r="Q651" s="199">
        <f t="shared" si="503"/>
        <v>44.69</v>
      </c>
      <c r="R651" s="199">
        <f t="shared" si="503"/>
        <v>5.1230000000000011</v>
      </c>
      <c r="S651" s="199">
        <f t="shared" si="503"/>
        <v>32.700000000000003</v>
      </c>
      <c r="T651" s="199">
        <f t="shared" si="503"/>
        <v>3.27E-2</v>
      </c>
      <c r="U651" s="199">
        <f t="shared" si="503"/>
        <v>3.8149999999999999</v>
      </c>
      <c r="V651" s="199">
        <f t="shared" si="503"/>
        <v>0.74120000000000008</v>
      </c>
      <c r="W651" s="199">
        <f t="shared" si="503"/>
        <v>8.3930000000000007</v>
      </c>
      <c r="X651" s="392"/>
      <c r="Y651" s="392"/>
      <c r="AB651" s="86" t="s">
        <v>35</v>
      </c>
      <c r="AC651" s="299">
        <v>50</v>
      </c>
      <c r="AD651" s="299">
        <v>50</v>
      </c>
      <c r="AE651" s="56">
        <v>1.1000000000000001</v>
      </c>
      <c r="AF651" s="56">
        <v>0.9</v>
      </c>
      <c r="AG651" s="56">
        <v>1.7</v>
      </c>
      <c r="AH651" s="56">
        <v>18.5</v>
      </c>
      <c r="AI651" s="71">
        <v>0.01</v>
      </c>
      <c r="AJ651" s="71">
        <v>0.05</v>
      </c>
      <c r="AK651" s="21">
        <v>5.08</v>
      </c>
      <c r="AL651" s="57">
        <v>0</v>
      </c>
      <c r="AM651" s="56">
        <v>0.2</v>
      </c>
      <c r="AN651" s="57">
        <v>15</v>
      </c>
      <c r="AO651" s="57">
        <v>47</v>
      </c>
      <c r="AP651" s="57">
        <v>41</v>
      </c>
      <c r="AQ651" s="56">
        <v>4.7</v>
      </c>
      <c r="AR651" s="57">
        <v>30</v>
      </c>
      <c r="AS651" s="71">
        <v>0.03</v>
      </c>
      <c r="AT651" s="24">
        <v>3.5</v>
      </c>
      <c r="AU651" s="71">
        <v>0.68</v>
      </c>
      <c r="AV651" s="20">
        <v>7.7</v>
      </c>
    </row>
    <row r="652" spans="1:49" ht="15" customHeight="1" x14ac:dyDescent="0.3">
      <c r="A652" s="318"/>
      <c r="B652" s="334" t="s">
        <v>37</v>
      </c>
      <c r="C652" s="328"/>
      <c r="D652" s="407">
        <f t="shared" si="504"/>
        <v>4.3600000000000003</v>
      </c>
      <c r="E652" s="406">
        <f t="shared" si="505"/>
        <v>4.3600000000000003</v>
      </c>
      <c r="F652" s="406">
        <f t="shared" si="506"/>
        <v>0.109</v>
      </c>
      <c r="G652" s="406">
        <f t="shared" si="503"/>
        <v>5.3410000000000002</v>
      </c>
      <c r="H652" s="406">
        <f t="shared" si="503"/>
        <v>0.109</v>
      </c>
      <c r="I652" s="406">
        <f t="shared" si="503"/>
        <v>48.614000000000004</v>
      </c>
      <c r="J652" s="199">
        <f t="shared" si="503"/>
        <v>0</v>
      </c>
      <c r="K652" s="199">
        <f t="shared" si="503"/>
        <v>1.09E-2</v>
      </c>
      <c r="L652" s="199">
        <f t="shared" si="503"/>
        <v>22.562999999999999</v>
      </c>
      <c r="M652" s="199">
        <f t="shared" si="503"/>
        <v>0.109</v>
      </c>
      <c r="N652" s="199">
        <f t="shared" si="503"/>
        <v>0</v>
      </c>
      <c r="O652" s="199">
        <f t="shared" si="503"/>
        <v>0.98100000000000009</v>
      </c>
      <c r="P652" s="199">
        <f t="shared" si="503"/>
        <v>2.0709999999999997</v>
      </c>
      <c r="Q652" s="199">
        <f t="shared" si="503"/>
        <v>1.744</v>
      </c>
      <c r="R652" s="199">
        <f t="shared" si="503"/>
        <v>0</v>
      </c>
      <c r="S652" s="199">
        <f t="shared" si="503"/>
        <v>2.1800000000000002</v>
      </c>
      <c r="T652" s="199">
        <f t="shared" si="503"/>
        <v>1.09E-2</v>
      </c>
      <c r="U652" s="199">
        <f t="shared" si="503"/>
        <v>0</v>
      </c>
      <c r="V652" s="199">
        <f t="shared" si="503"/>
        <v>7.6300000000000007E-2</v>
      </c>
      <c r="W652" s="199">
        <f t="shared" si="503"/>
        <v>0.218</v>
      </c>
      <c r="X652" s="392"/>
      <c r="Y652" s="392"/>
      <c r="AB652" s="86" t="s">
        <v>37</v>
      </c>
      <c r="AC652" s="299">
        <v>4</v>
      </c>
      <c r="AD652" s="299">
        <v>4</v>
      </c>
      <c r="AE652" s="56">
        <v>0.1</v>
      </c>
      <c r="AF652" s="56">
        <v>4.9000000000000004</v>
      </c>
      <c r="AG652" s="56">
        <v>0.1</v>
      </c>
      <c r="AH652" s="56">
        <v>44.6</v>
      </c>
      <c r="AI652" s="57">
        <v>0</v>
      </c>
      <c r="AJ652" s="71">
        <v>0.01</v>
      </c>
      <c r="AK652" s="20">
        <v>20.7</v>
      </c>
      <c r="AL652" s="56">
        <v>0.1</v>
      </c>
      <c r="AM652" s="57">
        <v>0</v>
      </c>
      <c r="AN652" s="56">
        <v>0.9</v>
      </c>
      <c r="AO652" s="56">
        <v>1.9</v>
      </c>
      <c r="AP652" s="56">
        <v>1.6</v>
      </c>
      <c r="AQ652" s="57">
        <v>0</v>
      </c>
      <c r="AR652" s="57">
        <v>2</v>
      </c>
      <c r="AS652" s="71">
        <v>0.01</v>
      </c>
      <c r="AT652" s="25">
        <v>0</v>
      </c>
      <c r="AU652" s="71">
        <v>7.0000000000000007E-2</v>
      </c>
      <c r="AV652" s="20">
        <v>0.2</v>
      </c>
    </row>
    <row r="653" spans="1:49" ht="16.5" customHeight="1" x14ac:dyDescent="0.3">
      <c r="A653" s="318"/>
      <c r="B653" s="334" t="s">
        <v>38</v>
      </c>
      <c r="C653" s="328"/>
      <c r="D653" s="407">
        <f t="shared" si="504"/>
        <v>0.872</v>
      </c>
      <c r="E653" s="406">
        <f t="shared" si="505"/>
        <v>0.872</v>
      </c>
      <c r="F653" s="406">
        <f t="shared" si="506"/>
        <v>0</v>
      </c>
      <c r="G653" s="406">
        <f t="shared" si="503"/>
        <v>0</v>
      </c>
      <c r="H653" s="406">
        <f t="shared" si="503"/>
        <v>0</v>
      </c>
      <c r="I653" s="406">
        <f t="shared" si="503"/>
        <v>0</v>
      </c>
      <c r="J653" s="199">
        <f t="shared" si="503"/>
        <v>0</v>
      </c>
      <c r="K653" s="199">
        <f t="shared" si="503"/>
        <v>0</v>
      </c>
      <c r="L653" s="199">
        <f t="shared" si="503"/>
        <v>0</v>
      </c>
      <c r="M653" s="199">
        <f t="shared" si="503"/>
        <v>0</v>
      </c>
      <c r="N653" s="199">
        <f t="shared" si="503"/>
        <v>0</v>
      </c>
      <c r="O653" s="199">
        <f t="shared" si="503"/>
        <v>106.82</v>
      </c>
      <c r="P653" s="199">
        <f t="shared" si="503"/>
        <v>0</v>
      </c>
      <c r="Q653" s="199">
        <f t="shared" si="503"/>
        <v>1.1990000000000001</v>
      </c>
      <c r="R653" s="199">
        <f t="shared" si="503"/>
        <v>0.109</v>
      </c>
      <c r="S653" s="199">
        <f t="shared" si="503"/>
        <v>0.218</v>
      </c>
      <c r="T653" s="199">
        <f t="shared" si="503"/>
        <v>1.09E-2</v>
      </c>
      <c r="U653" s="199">
        <f t="shared" si="503"/>
        <v>14.17</v>
      </c>
      <c r="V653" s="199">
        <f t="shared" si="503"/>
        <v>0</v>
      </c>
      <c r="W653" s="199">
        <f t="shared" si="503"/>
        <v>0</v>
      </c>
      <c r="X653" s="392"/>
      <c r="Y653" s="392"/>
      <c r="AB653" s="86" t="s">
        <v>38</v>
      </c>
      <c r="AC653" s="299">
        <v>0.8</v>
      </c>
      <c r="AD653" s="299">
        <v>0.8</v>
      </c>
      <c r="AE653" s="57">
        <v>0</v>
      </c>
      <c r="AF653" s="57">
        <v>0</v>
      </c>
      <c r="AG653" s="57">
        <v>0</v>
      </c>
      <c r="AH653" s="57">
        <v>0</v>
      </c>
      <c r="AI653" s="57">
        <v>0</v>
      </c>
      <c r="AJ653" s="57">
        <v>0</v>
      </c>
      <c r="AK653" s="19">
        <v>0</v>
      </c>
      <c r="AL653" s="57">
        <v>0</v>
      </c>
      <c r="AM653" s="57">
        <v>0</v>
      </c>
      <c r="AN653" s="57">
        <v>98</v>
      </c>
      <c r="AO653" s="57">
        <v>0</v>
      </c>
      <c r="AP653" s="56">
        <v>1.1000000000000001</v>
      </c>
      <c r="AQ653" s="56">
        <v>0.1</v>
      </c>
      <c r="AR653" s="56">
        <v>0.2</v>
      </c>
      <c r="AS653" s="71">
        <v>0.01</v>
      </c>
      <c r="AT653" s="39">
        <v>13</v>
      </c>
      <c r="AU653" s="57">
        <v>0</v>
      </c>
      <c r="AV653" s="19">
        <v>0</v>
      </c>
    </row>
    <row r="654" spans="1:49" x14ac:dyDescent="0.3">
      <c r="A654" s="318"/>
      <c r="B654" s="69" t="s">
        <v>40</v>
      </c>
      <c r="C654" s="328"/>
      <c r="D654" s="406"/>
      <c r="E654" s="406"/>
      <c r="F654" s="409">
        <f>SUM(F650:F653)</f>
        <v>9.2649999999999988</v>
      </c>
      <c r="G654" s="409">
        <f t="shared" ref="G654:W654" si="507">SUM(G650:G653)</f>
        <v>13.080000000000002</v>
      </c>
      <c r="H654" s="409">
        <f t="shared" si="507"/>
        <v>2.3979999999999997</v>
      </c>
      <c r="I654" s="409">
        <f t="shared" si="507"/>
        <v>163.60900000000001</v>
      </c>
      <c r="J654" s="337">
        <f t="shared" si="507"/>
        <v>4.36E-2</v>
      </c>
      <c r="K654" s="337">
        <f t="shared" si="507"/>
        <v>0.29430000000000001</v>
      </c>
      <c r="L654" s="337">
        <f t="shared" si="507"/>
        <v>132.74019999999999</v>
      </c>
      <c r="M654" s="337">
        <f t="shared" si="507"/>
        <v>1.5805</v>
      </c>
      <c r="N654" s="337">
        <f t="shared" si="507"/>
        <v>0.218</v>
      </c>
      <c r="O654" s="337">
        <f t="shared" si="507"/>
        <v>192.821</v>
      </c>
      <c r="P654" s="337">
        <f t="shared" si="507"/>
        <v>131.78100000000001</v>
      </c>
      <c r="Q654" s="337">
        <f t="shared" si="507"/>
        <v>80.332999999999998</v>
      </c>
      <c r="R654" s="337">
        <f t="shared" si="507"/>
        <v>12.208</v>
      </c>
      <c r="S654" s="337">
        <f t="shared" si="507"/>
        <v>147.36799999999999</v>
      </c>
      <c r="T654" s="337">
        <f t="shared" si="507"/>
        <v>1.5150999999999999</v>
      </c>
      <c r="U654" s="337">
        <f t="shared" si="507"/>
        <v>31.064999999999998</v>
      </c>
      <c r="V654" s="337">
        <f t="shared" si="507"/>
        <v>18.9115</v>
      </c>
      <c r="W654" s="337">
        <f t="shared" si="507"/>
        <v>45.671000000000006</v>
      </c>
      <c r="X654" s="392"/>
      <c r="Y654" s="392"/>
      <c r="AB654" s="87" t="s">
        <v>40</v>
      </c>
      <c r="AC654" s="59"/>
      <c r="AD654" s="60">
        <v>100</v>
      </c>
      <c r="AE654" s="61">
        <v>8.5</v>
      </c>
      <c r="AF654" s="61">
        <v>11.9</v>
      </c>
      <c r="AG654" s="61">
        <v>2.1</v>
      </c>
      <c r="AH654" s="61">
        <v>150.1</v>
      </c>
      <c r="AI654" s="88">
        <v>0.05</v>
      </c>
      <c r="AJ654" s="88">
        <v>0.27</v>
      </c>
      <c r="AK654" s="23">
        <v>122</v>
      </c>
      <c r="AL654" s="88">
        <v>1.45</v>
      </c>
      <c r="AM654" s="61">
        <v>0.2</v>
      </c>
      <c r="AN654" s="60">
        <v>176</v>
      </c>
      <c r="AO654" s="60">
        <v>120</v>
      </c>
      <c r="AP654" s="60">
        <v>73</v>
      </c>
      <c r="AQ654" s="60">
        <v>11</v>
      </c>
      <c r="AR654" s="60">
        <v>135</v>
      </c>
      <c r="AS654" s="88">
        <v>1.39</v>
      </c>
      <c r="AT654" s="27">
        <v>29</v>
      </c>
      <c r="AU654" s="61">
        <v>17.399999999999999</v>
      </c>
      <c r="AV654" s="23">
        <v>42</v>
      </c>
    </row>
    <row r="655" spans="1:49" x14ac:dyDescent="0.3">
      <c r="A655" s="318" t="s">
        <v>222</v>
      </c>
      <c r="B655" s="199"/>
      <c r="C655" s="328">
        <v>125</v>
      </c>
      <c r="D655" s="406"/>
      <c r="E655" s="406"/>
      <c r="F655" s="406"/>
      <c r="G655" s="406"/>
      <c r="H655" s="406"/>
      <c r="I655" s="406"/>
      <c r="J655" s="199"/>
      <c r="K655" s="199"/>
      <c r="L655" s="199"/>
      <c r="M655" s="199"/>
      <c r="N655" s="199"/>
      <c r="O655" s="199"/>
      <c r="P655" s="199"/>
      <c r="Q655" s="199"/>
      <c r="R655" s="199"/>
      <c r="S655" s="199"/>
      <c r="T655" s="199"/>
      <c r="U655" s="199"/>
      <c r="V655" s="199"/>
      <c r="W655" s="199"/>
      <c r="X655" s="392" t="s">
        <v>223</v>
      </c>
      <c r="Y655" s="392">
        <v>53</v>
      </c>
      <c r="AA655" t="s">
        <v>222</v>
      </c>
      <c r="AW655" t="s">
        <v>223</v>
      </c>
    </row>
    <row r="656" spans="1:49" ht="15" customHeight="1" x14ac:dyDescent="0.3">
      <c r="A656" s="318"/>
      <c r="B656" s="334" t="s">
        <v>76</v>
      </c>
      <c r="C656" s="328"/>
      <c r="D656" s="407">
        <f>C$655*AC656/AD$663</f>
        <v>112.91666666666667</v>
      </c>
      <c r="E656" s="406">
        <f>C$655*AD656/AD$663</f>
        <v>100</v>
      </c>
      <c r="F656" s="406">
        <f>$C$655*AE656/$AD$663</f>
        <v>15</v>
      </c>
      <c r="G656" s="406">
        <f t="shared" ref="G656:V656" si="508">$C$655*AF656/$AD$663</f>
        <v>0.83333333333333337</v>
      </c>
      <c r="H656" s="406">
        <f t="shared" si="508"/>
        <v>0</v>
      </c>
      <c r="I656" s="406">
        <f t="shared" si="508"/>
        <v>66.875</v>
      </c>
      <c r="J656" s="199">
        <f t="shared" si="508"/>
        <v>8.3333333333333329E-2</v>
      </c>
      <c r="K656" s="199">
        <f t="shared" si="508"/>
        <v>8.3333333333333329E-2</v>
      </c>
      <c r="L656" s="199">
        <f t="shared" si="508"/>
        <v>6</v>
      </c>
      <c r="M656" s="199">
        <f t="shared" si="508"/>
        <v>0.20833333333333334</v>
      </c>
      <c r="N656" s="199">
        <f t="shared" si="508"/>
        <v>0.20833333333333334</v>
      </c>
      <c r="O656" s="199">
        <f t="shared" si="508"/>
        <v>31.25</v>
      </c>
      <c r="P656" s="199">
        <f t="shared" si="508"/>
        <v>347.91666666666669</v>
      </c>
      <c r="Q656" s="199">
        <f t="shared" si="508"/>
        <v>35.416666666666664</v>
      </c>
      <c r="R656" s="199">
        <f t="shared" si="508"/>
        <v>47.916666666666664</v>
      </c>
      <c r="S656" s="199">
        <f t="shared" si="508"/>
        <v>208.33333333333334</v>
      </c>
      <c r="T656" s="199">
        <f t="shared" si="508"/>
        <v>0.6875</v>
      </c>
      <c r="U656" s="199">
        <f t="shared" si="508"/>
        <v>150</v>
      </c>
      <c r="V656" s="199">
        <f t="shared" si="508"/>
        <v>14</v>
      </c>
      <c r="W656" s="199">
        <f t="shared" ref="G656:W662" si="509">$C$655*AV656/$AD$663</f>
        <v>700</v>
      </c>
      <c r="X656" s="392"/>
      <c r="Y656" s="392"/>
      <c r="AB656" s="86" t="s">
        <v>76</v>
      </c>
      <c r="AC656" s="56">
        <v>54.2</v>
      </c>
      <c r="AD656" s="57">
        <v>48</v>
      </c>
      <c r="AE656" s="56">
        <v>7.2</v>
      </c>
      <c r="AF656" s="56">
        <v>0.4</v>
      </c>
      <c r="AG656" s="57">
        <v>0</v>
      </c>
      <c r="AH656" s="56">
        <v>32.1</v>
      </c>
      <c r="AI656" s="71">
        <v>0.04</v>
      </c>
      <c r="AJ656" s="71">
        <v>0.04</v>
      </c>
      <c r="AK656" s="21">
        <v>2.88</v>
      </c>
      <c r="AL656" s="56">
        <v>0.1</v>
      </c>
      <c r="AM656" s="56">
        <v>0.1</v>
      </c>
      <c r="AN656" s="57">
        <v>15</v>
      </c>
      <c r="AO656" s="57">
        <v>167</v>
      </c>
      <c r="AP656" s="57">
        <v>17</v>
      </c>
      <c r="AQ656" s="57">
        <v>23</v>
      </c>
      <c r="AR656" s="57">
        <v>100</v>
      </c>
      <c r="AS656" s="71">
        <v>0.33</v>
      </c>
      <c r="AT656" s="39">
        <v>72</v>
      </c>
      <c r="AU656" s="71">
        <v>6.72</v>
      </c>
      <c r="AV656" s="19">
        <v>336</v>
      </c>
    </row>
    <row r="657" spans="1:49" ht="15" customHeight="1" x14ac:dyDescent="0.3">
      <c r="A657" s="318"/>
      <c r="B657" s="334" t="s">
        <v>75</v>
      </c>
      <c r="C657" s="328"/>
      <c r="D657" s="407">
        <f t="shared" ref="D657:D662" si="510">C$655*AC657/AD$663</f>
        <v>23.75</v>
      </c>
      <c r="E657" s="406">
        <f t="shared" ref="E657:E662" si="511">C$655*AD657/AD$663</f>
        <v>23.75</v>
      </c>
      <c r="F657" s="406">
        <f t="shared" ref="F657:F662" si="512">$C$655*AE657/$AD$663</f>
        <v>1.6666666666666667</v>
      </c>
      <c r="G657" s="406">
        <f t="shared" si="509"/>
        <v>0.20833333333333334</v>
      </c>
      <c r="H657" s="406">
        <f t="shared" si="509"/>
        <v>10.625</v>
      </c>
      <c r="I657" s="406">
        <f t="shared" si="509"/>
        <v>50.833333333333336</v>
      </c>
      <c r="J657" s="199">
        <f t="shared" si="509"/>
        <v>2.0833333333333332E-2</v>
      </c>
      <c r="K657" s="199">
        <f t="shared" si="509"/>
        <v>0</v>
      </c>
      <c r="L657" s="199">
        <f t="shared" si="509"/>
        <v>0</v>
      </c>
      <c r="M657" s="199">
        <f t="shared" si="509"/>
        <v>0</v>
      </c>
      <c r="N657" s="199">
        <f t="shared" si="509"/>
        <v>0</v>
      </c>
      <c r="O657" s="199">
        <f t="shared" si="509"/>
        <v>89.583333333333329</v>
      </c>
      <c r="P657" s="199">
        <f t="shared" si="509"/>
        <v>18.333333333333332</v>
      </c>
      <c r="Q657" s="199">
        <f t="shared" si="509"/>
        <v>4.166666666666667</v>
      </c>
      <c r="R657" s="199">
        <f t="shared" si="509"/>
        <v>2.9166666666666665</v>
      </c>
      <c r="S657" s="199">
        <f t="shared" si="509"/>
        <v>13.541666666666666</v>
      </c>
      <c r="T657" s="199">
        <f t="shared" si="509"/>
        <v>0.22916666666666666</v>
      </c>
      <c r="U657" s="199">
        <f t="shared" si="509"/>
        <v>0.83333333333333337</v>
      </c>
      <c r="V657" s="199">
        <f t="shared" si="509"/>
        <v>1.25</v>
      </c>
      <c r="W657" s="199">
        <f t="shared" si="509"/>
        <v>3.5416666666666665</v>
      </c>
      <c r="X657" s="392"/>
      <c r="Y657" s="392"/>
      <c r="AB657" s="86" t="s">
        <v>75</v>
      </c>
      <c r="AC657" s="56">
        <v>11.4</v>
      </c>
      <c r="AD657" s="56">
        <v>11.4</v>
      </c>
      <c r="AE657" s="56">
        <v>0.8</v>
      </c>
      <c r="AF657" s="56">
        <v>0.1</v>
      </c>
      <c r="AG657" s="56">
        <v>5.0999999999999996</v>
      </c>
      <c r="AH657" s="56">
        <v>24.4</v>
      </c>
      <c r="AI657" s="71">
        <v>0.01</v>
      </c>
      <c r="AJ657" s="57">
        <v>0</v>
      </c>
      <c r="AK657" s="19">
        <v>0</v>
      </c>
      <c r="AL657" s="57">
        <v>0</v>
      </c>
      <c r="AM657" s="57">
        <v>0</v>
      </c>
      <c r="AN657" s="57">
        <v>43</v>
      </c>
      <c r="AO657" s="56">
        <v>8.8000000000000007</v>
      </c>
      <c r="AP657" s="57">
        <v>2</v>
      </c>
      <c r="AQ657" s="56">
        <v>1.4</v>
      </c>
      <c r="AR657" s="56">
        <v>6.5</v>
      </c>
      <c r="AS657" s="71">
        <v>0.11</v>
      </c>
      <c r="AT657" s="24">
        <v>0.4</v>
      </c>
      <c r="AU657" s="56">
        <v>0.6</v>
      </c>
      <c r="AV657" s="20">
        <v>1.7</v>
      </c>
    </row>
    <row r="658" spans="1:49" ht="15" customHeight="1" x14ac:dyDescent="0.3">
      <c r="A658" s="318"/>
      <c r="B658" s="334" t="s">
        <v>48</v>
      </c>
      <c r="C658" s="328"/>
      <c r="D658" s="407">
        <f t="shared" si="510"/>
        <v>0.1875</v>
      </c>
      <c r="E658" s="406">
        <f t="shared" si="511"/>
        <v>0.1875</v>
      </c>
      <c r="F658" s="406">
        <f t="shared" si="512"/>
        <v>0.83333333333333337</v>
      </c>
      <c r="G658" s="406">
        <f t="shared" si="509"/>
        <v>0.83333333333333337</v>
      </c>
      <c r="H658" s="406">
        <f t="shared" si="509"/>
        <v>0</v>
      </c>
      <c r="I658" s="406">
        <f t="shared" si="509"/>
        <v>10.625</v>
      </c>
      <c r="J658" s="199">
        <f t="shared" si="509"/>
        <v>0</v>
      </c>
      <c r="K658" s="199">
        <f t="shared" si="509"/>
        <v>2.0833333333333332E-2</v>
      </c>
      <c r="L658" s="199">
        <f t="shared" si="509"/>
        <v>11.708333333333334</v>
      </c>
      <c r="M658" s="199">
        <f t="shared" si="509"/>
        <v>0.16666666666666666</v>
      </c>
      <c r="N658" s="199">
        <f t="shared" si="509"/>
        <v>0</v>
      </c>
      <c r="O658" s="199">
        <f t="shared" si="509"/>
        <v>7.708333333333333</v>
      </c>
      <c r="P658" s="199">
        <f t="shared" si="509"/>
        <v>8.75</v>
      </c>
      <c r="Q658" s="199">
        <f t="shared" si="509"/>
        <v>3.5416666666666665</v>
      </c>
      <c r="R658" s="199">
        <f t="shared" si="509"/>
        <v>0.83333333333333337</v>
      </c>
      <c r="S658" s="199">
        <f t="shared" si="509"/>
        <v>12.5</v>
      </c>
      <c r="T658" s="199">
        <f t="shared" si="509"/>
        <v>0.16666666666666666</v>
      </c>
      <c r="U658" s="199">
        <f t="shared" si="509"/>
        <v>1.4583333333333333</v>
      </c>
      <c r="V658" s="199">
        <f t="shared" si="509"/>
        <v>2.0208333333333335</v>
      </c>
      <c r="W658" s="199">
        <f t="shared" si="509"/>
        <v>4.166666666666667</v>
      </c>
      <c r="X658" s="392"/>
      <c r="Y658" s="392"/>
      <c r="AB658" s="86" t="s">
        <v>48</v>
      </c>
      <c r="AC658" s="57">
        <v>0.09</v>
      </c>
      <c r="AD658" s="56">
        <v>0.09</v>
      </c>
      <c r="AE658" s="56">
        <v>0.4</v>
      </c>
      <c r="AF658" s="56">
        <v>0.4</v>
      </c>
      <c r="AG658" s="57">
        <v>0</v>
      </c>
      <c r="AH658" s="56">
        <v>5.0999999999999996</v>
      </c>
      <c r="AI658" s="57">
        <v>0</v>
      </c>
      <c r="AJ658" s="71">
        <v>0.01</v>
      </c>
      <c r="AK658" s="21">
        <v>5.62</v>
      </c>
      <c r="AL658" s="71">
        <v>0.08</v>
      </c>
      <c r="AM658" s="57">
        <v>0</v>
      </c>
      <c r="AN658" s="56">
        <v>3.7</v>
      </c>
      <c r="AO658" s="56">
        <v>4.2</v>
      </c>
      <c r="AP658" s="56">
        <v>1.7</v>
      </c>
      <c r="AQ658" s="56">
        <v>0.4</v>
      </c>
      <c r="AR658" s="57">
        <v>6</v>
      </c>
      <c r="AS658" s="71">
        <v>0.08</v>
      </c>
      <c r="AT658" s="24">
        <v>0.7</v>
      </c>
      <c r="AU658" s="71">
        <v>0.97</v>
      </c>
      <c r="AV658" s="19">
        <v>2</v>
      </c>
    </row>
    <row r="659" spans="1:49" ht="15" customHeight="1" x14ac:dyDescent="0.3">
      <c r="A659" s="318"/>
      <c r="B659" s="334" t="s">
        <v>37</v>
      </c>
      <c r="C659" s="328"/>
      <c r="D659" s="407">
        <f t="shared" si="510"/>
        <v>2.5</v>
      </c>
      <c r="E659" s="406">
        <f t="shared" si="511"/>
        <v>2.5</v>
      </c>
      <c r="F659" s="406">
        <f t="shared" si="512"/>
        <v>0</v>
      </c>
      <c r="G659" s="406">
        <f t="shared" si="509"/>
        <v>1.6666666666666667</v>
      </c>
      <c r="H659" s="406">
        <f t="shared" si="509"/>
        <v>0</v>
      </c>
      <c r="I659" s="406">
        <f t="shared" si="509"/>
        <v>14.583333333333334</v>
      </c>
      <c r="J659" s="199">
        <f t="shared" si="509"/>
        <v>0</v>
      </c>
      <c r="K659" s="199">
        <f t="shared" si="509"/>
        <v>0</v>
      </c>
      <c r="L659" s="199">
        <f t="shared" si="509"/>
        <v>6.75</v>
      </c>
      <c r="M659" s="199">
        <f t="shared" si="509"/>
        <v>4.1666666666666664E-2</v>
      </c>
      <c r="N659" s="199">
        <f t="shared" si="509"/>
        <v>0</v>
      </c>
      <c r="O659" s="199">
        <f t="shared" si="509"/>
        <v>0.20833333333333334</v>
      </c>
      <c r="P659" s="199">
        <f t="shared" si="509"/>
        <v>0.625</v>
      </c>
      <c r="Q659" s="199">
        <f t="shared" si="509"/>
        <v>0.625</v>
      </c>
      <c r="R659" s="199">
        <f t="shared" si="509"/>
        <v>0</v>
      </c>
      <c r="S659" s="199">
        <f t="shared" si="509"/>
        <v>0.625</v>
      </c>
      <c r="T659" s="199">
        <f t="shared" si="509"/>
        <v>0</v>
      </c>
      <c r="U659" s="199">
        <f t="shared" si="509"/>
        <v>0</v>
      </c>
      <c r="V659" s="199">
        <f t="shared" si="509"/>
        <v>2.0833333333333332E-2</v>
      </c>
      <c r="W659" s="199">
        <f t="shared" si="509"/>
        <v>0</v>
      </c>
      <c r="X659" s="392"/>
      <c r="Y659" s="392"/>
      <c r="AB659" s="86" t="s">
        <v>37</v>
      </c>
      <c r="AC659" s="56">
        <v>1.2</v>
      </c>
      <c r="AD659" s="56">
        <v>1.2</v>
      </c>
      <c r="AE659" s="57">
        <v>0</v>
      </c>
      <c r="AF659" s="56">
        <v>0.8</v>
      </c>
      <c r="AG659" s="57">
        <v>0</v>
      </c>
      <c r="AH659" s="57">
        <v>7</v>
      </c>
      <c r="AI659" s="57">
        <v>0</v>
      </c>
      <c r="AJ659" s="57">
        <v>0</v>
      </c>
      <c r="AK659" s="21">
        <v>3.24</v>
      </c>
      <c r="AL659" s="71">
        <v>0.02</v>
      </c>
      <c r="AM659" s="57">
        <v>0</v>
      </c>
      <c r="AN659" s="56">
        <v>0.1</v>
      </c>
      <c r="AO659" s="56">
        <v>0.3</v>
      </c>
      <c r="AP659" s="56">
        <v>0.3</v>
      </c>
      <c r="AQ659" s="57">
        <v>0</v>
      </c>
      <c r="AR659" s="56">
        <v>0.3</v>
      </c>
      <c r="AS659" s="57">
        <v>0</v>
      </c>
      <c r="AT659" s="25">
        <v>0</v>
      </c>
      <c r="AU659" s="71">
        <v>0.01</v>
      </c>
      <c r="AV659" s="19">
        <v>0</v>
      </c>
    </row>
    <row r="660" spans="1:49" ht="15" customHeight="1" x14ac:dyDescent="0.3">
      <c r="A660" s="318"/>
      <c r="B660" s="334" t="s">
        <v>38</v>
      </c>
      <c r="C660" s="328"/>
      <c r="D660" s="407">
        <f t="shared" si="510"/>
        <v>2.0833333333333335</v>
      </c>
      <c r="E660" s="406">
        <f t="shared" si="511"/>
        <v>2.0833333333333335</v>
      </c>
      <c r="F660" s="406">
        <f t="shared" si="512"/>
        <v>0</v>
      </c>
      <c r="G660" s="406">
        <f t="shared" si="509"/>
        <v>0</v>
      </c>
      <c r="H660" s="406">
        <f t="shared" si="509"/>
        <v>0</v>
      </c>
      <c r="I660" s="406">
        <f t="shared" si="509"/>
        <v>0</v>
      </c>
      <c r="J660" s="199">
        <f t="shared" si="509"/>
        <v>0</v>
      </c>
      <c r="K660" s="199">
        <f t="shared" si="509"/>
        <v>0</v>
      </c>
      <c r="L660" s="199">
        <f t="shared" si="509"/>
        <v>0</v>
      </c>
      <c r="M660" s="199">
        <f t="shared" si="509"/>
        <v>0</v>
      </c>
      <c r="N660" s="199">
        <f t="shared" si="509"/>
        <v>0</v>
      </c>
      <c r="O660" s="199">
        <f t="shared" si="509"/>
        <v>147.91666666666666</v>
      </c>
      <c r="P660" s="199">
        <f t="shared" si="509"/>
        <v>0</v>
      </c>
      <c r="Q660" s="199">
        <f t="shared" si="509"/>
        <v>1.6666666666666667</v>
      </c>
      <c r="R660" s="199">
        <f t="shared" si="509"/>
        <v>0.20833333333333334</v>
      </c>
      <c r="S660" s="199">
        <f t="shared" si="509"/>
        <v>0.41666666666666669</v>
      </c>
      <c r="T660" s="199">
        <f t="shared" si="509"/>
        <v>2.0833333333333332E-2</v>
      </c>
      <c r="U660" s="199">
        <f t="shared" si="509"/>
        <v>20</v>
      </c>
      <c r="V660" s="199">
        <f t="shared" si="509"/>
        <v>0</v>
      </c>
      <c r="W660" s="199">
        <f t="shared" si="509"/>
        <v>0</v>
      </c>
      <c r="X660" s="392"/>
      <c r="Y660" s="392"/>
      <c r="AB660" s="86" t="s">
        <v>38</v>
      </c>
      <c r="AC660" s="299">
        <v>1</v>
      </c>
      <c r="AD660" s="299">
        <v>1</v>
      </c>
      <c r="AE660" s="57">
        <v>0</v>
      </c>
      <c r="AF660" s="57">
        <v>0</v>
      </c>
      <c r="AG660" s="57">
        <v>0</v>
      </c>
      <c r="AH660" s="57">
        <v>0</v>
      </c>
      <c r="AI660" s="57">
        <v>0</v>
      </c>
      <c r="AJ660" s="57">
        <v>0</v>
      </c>
      <c r="AK660" s="19">
        <v>0</v>
      </c>
      <c r="AL660" s="57">
        <v>0</v>
      </c>
      <c r="AM660" s="57">
        <v>0</v>
      </c>
      <c r="AN660" s="57">
        <v>71</v>
      </c>
      <c r="AO660" s="57">
        <v>0</v>
      </c>
      <c r="AP660" s="56">
        <v>0.8</v>
      </c>
      <c r="AQ660" s="56">
        <v>0.1</v>
      </c>
      <c r="AR660" s="56">
        <v>0.2</v>
      </c>
      <c r="AS660" s="71">
        <v>0.01</v>
      </c>
      <c r="AT660" s="24">
        <v>9.6</v>
      </c>
      <c r="AU660" s="57">
        <v>0</v>
      </c>
      <c r="AV660" s="19">
        <v>0</v>
      </c>
    </row>
    <row r="661" spans="1:49" x14ac:dyDescent="0.3">
      <c r="A661" s="318"/>
      <c r="B661" s="334" t="s">
        <v>39</v>
      </c>
      <c r="C661" s="328"/>
      <c r="D661" s="407">
        <f t="shared" si="510"/>
        <v>17.5</v>
      </c>
      <c r="E661" s="406">
        <f t="shared" si="511"/>
        <v>17.5</v>
      </c>
      <c r="F661" s="406">
        <f t="shared" si="512"/>
        <v>0</v>
      </c>
      <c r="G661" s="406">
        <f t="shared" si="509"/>
        <v>0</v>
      </c>
      <c r="H661" s="406">
        <f t="shared" si="509"/>
        <v>0</v>
      </c>
      <c r="I661" s="406">
        <f t="shared" si="509"/>
        <v>0</v>
      </c>
      <c r="J661" s="199">
        <f t="shared" si="509"/>
        <v>0</v>
      </c>
      <c r="K661" s="199">
        <f t="shared" si="509"/>
        <v>0</v>
      </c>
      <c r="L661" s="199">
        <f t="shared" si="509"/>
        <v>0</v>
      </c>
      <c r="M661" s="199">
        <f t="shared" si="509"/>
        <v>0</v>
      </c>
      <c r="N661" s="199">
        <f t="shared" si="509"/>
        <v>0</v>
      </c>
      <c r="O661" s="199">
        <f t="shared" si="509"/>
        <v>0</v>
      </c>
      <c r="P661" s="199">
        <f t="shared" si="509"/>
        <v>0</v>
      </c>
      <c r="Q661" s="199">
        <f t="shared" si="509"/>
        <v>0</v>
      </c>
      <c r="R661" s="199">
        <f t="shared" si="509"/>
        <v>0</v>
      </c>
      <c r="S661" s="199">
        <f t="shared" si="509"/>
        <v>0</v>
      </c>
      <c r="T661" s="199">
        <f t="shared" si="509"/>
        <v>0</v>
      </c>
      <c r="U661" s="199">
        <f t="shared" si="509"/>
        <v>0</v>
      </c>
      <c r="V661" s="199">
        <f t="shared" si="509"/>
        <v>0</v>
      </c>
      <c r="W661" s="199">
        <f t="shared" si="509"/>
        <v>0</v>
      </c>
      <c r="X661" s="392"/>
      <c r="Y661" s="392"/>
      <c r="AB661" s="86" t="s">
        <v>39</v>
      </c>
      <c r="AC661" s="56">
        <v>8.4</v>
      </c>
      <c r="AD661" s="56">
        <v>8.4</v>
      </c>
      <c r="AE661" s="57">
        <v>0</v>
      </c>
      <c r="AF661" s="57">
        <v>0</v>
      </c>
      <c r="AG661" s="57">
        <v>0</v>
      </c>
      <c r="AH661" s="57">
        <v>0</v>
      </c>
      <c r="AI661" s="57">
        <v>0</v>
      </c>
      <c r="AJ661" s="57">
        <v>0</v>
      </c>
      <c r="AK661" s="19">
        <v>0</v>
      </c>
      <c r="AL661" s="57">
        <v>0</v>
      </c>
      <c r="AM661" s="57">
        <v>0</v>
      </c>
      <c r="AN661" s="57">
        <v>0</v>
      </c>
      <c r="AO661" s="57">
        <v>0</v>
      </c>
      <c r="AP661" s="57">
        <v>0</v>
      </c>
      <c r="AQ661" s="57">
        <v>0</v>
      </c>
      <c r="AR661" s="57">
        <v>0</v>
      </c>
      <c r="AS661" s="57">
        <v>0</v>
      </c>
      <c r="AT661" s="25">
        <v>0</v>
      </c>
      <c r="AU661" s="57">
        <v>0</v>
      </c>
      <c r="AV661" s="19">
        <v>0</v>
      </c>
    </row>
    <row r="662" spans="1:49" ht="15" customHeight="1" x14ac:dyDescent="0.3">
      <c r="A662" s="318"/>
      <c r="B662" s="349" t="s">
        <v>71</v>
      </c>
      <c r="C662" s="328"/>
      <c r="D662" s="407">
        <f t="shared" si="510"/>
        <v>0</v>
      </c>
      <c r="E662" s="406">
        <f t="shared" si="511"/>
        <v>151.66666666666666</v>
      </c>
      <c r="F662" s="406">
        <f t="shared" si="512"/>
        <v>0</v>
      </c>
      <c r="G662" s="406">
        <f t="shared" si="509"/>
        <v>0</v>
      </c>
      <c r="H662" s="406">
        <f t="shared" si="509"/>
        <v>0</v>
      </c>
      <c r="I662" s="406">
        <f t="shared" si="509"/>
        <v>0</v>
      </c>
      <c r="J662" s="199">
        <f t="shared" si="509"/>
        <v>0</v>
      </c>
      <c r="K662" s="199">
        <f t="shared" si="509"/>
        <v>0</v>
      </c>
      <c r="L662" s="199">
        <f t="shared" si="509"/>
        <v>0</v>
      </c>
      <c r="M662" s="199">
        <f t="shared" si="509"/>
        <v>0</v>
      </c>
      <c r="N662" s="199">
        <f t="shared" si="509"/>
        <v>0</v>
      </c>
      <c r="O662" s="199">
        <f t="shared" si="509"/>
        <v>0</v>
      </c>
      <c r="P662" s="199">
        <f t="shared" si="509"/>
        <v>0</v>
      </c>
      <c r="Q662" s="199">
        <f t="shared" si="509"/>
        <v>0</v>
      </c>
      <c r="R662" s="199">
        <f t="shared" si="509"/>
        <v>0</v>
      </c>
      <c r="S662" s="199">
        <f t="shared" si="509"/>
        <v>0</v>
      </c>
      <c r="T662" s="199">
        <f t="shared" si="509"/>
        <v>0</v>
      </c>
      <c r="U662" s="199">
        <f t="shared" si="509"/>
        <v>0</v>
      </c>
      <c r="V662" s="199">
        <f t="shared" si="509"/>
        <v>0</v>
      </c>
      <c r="W662" s="199">
        <f t="shared" si="509"/>
        <v>0</v>
      </c>
      <c r="X662" s="392"/>
      <c r="Y662" s="392"/>
      <c r="AB662" s="147" t="s">
        <v>71</v>
      </c>
      <c r="AC662" s="148"/>
      <c r="AD662" s="149">
        <v>72.8</v>
      </c>
      <c r="AE662" s="148"/>
      <c r="AF662" s="148"/>
      <c r="AG662" s="148"/>
      <c r="AH662" s="148"/>
    </row>
    <row r="663" spans="1:49" x14ac:dyDescent="0.3">
      <c r="A663" s="318"/>
      <c r="B663" s="69" t="s">
        <v>40</v>
      </c>
      <c r="C663" s="328"/>
      <c r="D663" s="406"/>
      <c r="E663" s="406"/>
      <c r="F663" s="406">
        <f>SUM(F656:F662)</f>
        <v>17.5</v>
      </c>
      <c r="G663" s="406">
        <f t="shared" ref="G663:W663" si="513">SUM(G656:G662)</f>
        <v>3.541666666666667</v>
      </c>
      <c r="H663" s="406">
        <f t="shared" si="513"/>
        <v>10.625</v>
      </c>
      <c r="I663" s="406">
        <f t="shared" si="513"/>
        <v>142.91666666666669</v>
      </c>
      <c r="J663" s="199">
        <f t="shared" si="513"/>
        <v>0.10416666666666666</v>
      </c>
      <c r="K663" s="199">
        <f t="shared" si="513"/>
        <v>0.10416666666666666</v>
      </c>
      <c r="L663" s="199">
        <f t="shared" si="513"/>
        <v>24.458333333333336</v>
      </c>
      <c r="M663" s="199">
        <f t="shared" si="513"/>
        <v>0.41666666666666669</v>
      </c>
      <c r="N663" s="199">
        <f t="shared" si="513"/>
        <v>0.20833333333333334</v>
      </c>
      <c r="O663" s="199">
        <f t="shared" si="513"/>
        <v>276.66666666666663</v>
      </c>
      <c r="P663" s="199">
        <f t="shared" si="513"/>
        <v>375.625</v>
      </c>
      <c r="Q663" s="199">
        <f t="shared" si="513"/>
        <v>45.416666666666657</v>
      </c>
      <c r="R663" s="199">
        <f t="shared" si="513"/>
        <v>51.875</v>
      </c>
      <c r="S663" s="199">
        <f t="shared" si="513"/>
        <v>235.41666666666666</v>
      </c>
      <c r="T663" s="199">
        <f t="shared" si="513"/>
        <v>1.1041666666666665</v>
      </c>
      <c r="U663" s="199">
        <f t="shared" si="513"/>
        <v>172.29166666666669</v>
      </c>
      <c r="V663" s="199">
        <f t="shared" si="513"/>
        <v>17.291666666666664</v>
      </c>
      <c r="W663" s="199">
        <f t="shared" si="513"/>
        <v>707.70833333333326</v>
      </c>
      <c r="X663" s="392"/>
      <c r="Y663" s="392"/>
      <c r="AB663" s="87" t="s">
        <v>40</v>
      </c>
      <c r="AC663" s="59"/>
      <c r="AD663" s="60">
        <v>60</v>
      </c>
      <c r="AE663" s="61">
        <v>8.4</v>
      </c>
      <c r="AF663" s="61">
        <v>1.7</v>
      </c>
      <c r="AG663" s="61">
        <v>5.0999999999999996</v>
      </c>
      <c r="AH663" s="61">
        <v>68.599999999999994</v>
      </c>
      <c r="AI663" s="88">
        <v>0.05</v>
      </c>
      <c r="AJ663" s="88">
        <v>0.05</v>
      </c>
      <c r="AK663" s="22">
        <v>11.7</v>
      </c>
      <c r="AL663" s="61">
        <v>0.2</v>
      </c>
      <c r="AM663" s="61">
        <v>0.1</v>
      </c>
      <c r="AN663" s="60">
        <v>132</v>
      </c>
      <c r="AO663" s="60">
        <v>181</v>
      </c>
      <c r="AP663" s="60">
        <v>22</v>
      </c>
      <c r="AQ663" s="60">
        <v>25</v>
      </c>
      <c r="AR663" s="60">
        <v>113</v>
      </c>
      <c r="AS663" s="88">
        <v>0.53</v>
      </c>
      <c r="AT663" s="27">
        <v>83</v>
      </c>
      <c r="AU663" s="61">
        <v>8.3000000000000007</v>
      </c>
      <c r="AV663" s="23">
        <v>340</v>
      </c>
    </row>
    <row r="664" spans="1:49" x14ac:dyDescent="0.3">
      <c r="A664" s="318" t="s">
        <v>121</v>
      </c>
      <c r="B664" s="199"/>
      <c r="C664" s="328">
        <v>200</v>
      </c>
      <c r="D664" s="406"/>
      <c r="E664" s="406"/>
      <c r="F664" s="406"/>
      <c r="G664" s="406"/>
      <c r="H664" s="406"/>
      <c r="I664" s="406"/>
      <c r="J664" s="199"/>
      <c r="K664" s="199"/>
      <c r="L664" s="199"/>
      <c r="M664" s="199"/>
      <c r="N664" s="199"/>
      <c r="O664" s="199"/>
      <c r="P664" s="199"/>
      <c r="Q664" s="199"/>
      <c r="R664" s="199"/>
      <c r="S664" s="199"/>
      <c r="T664" s="199"/>
      <c r="U664" s="199"/>
      <c r="V664" s="199"/>
      <c r="W664" s="199"/>
      <c r="X664" s="392" t="s">
        <v>96</v>
      </c>
      <c r="Y664" s="392">
        <v>15</v>
      </c>
      <c r="AA664" t="s">
        <v>121</v>
      </c>
    </row>
    <row r="665" spans="1:49" x14ac:dyDescent="0.3">
      <c r="A665" s="318"/>
      <c r="B665" s="199" t="s">
        <v>122</v>
      </c>
      <c r="C665" s="328"/>
      <c r="D665" s="406">
        <f>C664*AC665/AD666</f>
        <v>206</v>
      </c>
      <c r="E665" s="406">
        <f>C664*AD665/AD666</f>
        <v>200</v>
      </c>
      <c r="F665" s="406">
        <f>C664*AE665/AD666</f>
        <v>6.7999999999999989</v>
      </c>
      <c r="G665" s="406">
        <f>C664*AF665/AD666</f>
        <v>5.0666666666666664</v>
      </c>
      <c r="H665" s="406">
        <f>C664*AG665/AD666</f>
        <v>11.066666666666668</v>
      </c>
      <c r="I665" s="406">
        <f>C664*AH665/AD666</f>
        <v>116.26666666666667</v>
      </c>
      <c r="J665" s="199">
        <f>C664*AI665/AD666</f>
        <v>0</v>
      </c>
      <c r="K665" s="199">
        <f>C664*AJ665/AD666</f>
        <v>0</v>
      </c>
      <c r="L665" s="199">
        <f>C664*AK665/AD666</f>
        <v>0</v>
      </c>
      <c r="M665" s="199">
        <f>C664*AL665/AD666</f>
        <v>0</v>
      </c>
      <c r="N665" s="199">
        <f>C664*AM665/AD666</f>
        <v>0</v>
      </c>
      <c r="O665" s="199">
        <f>C664*AN665/AD666</f>
        <v>0</v>
      </c>
      <c r="P665" s="199">
        <f>C664*AO665/AD666</f>
        <v>0</v>
      </c>
      <c r="Q665" s="199">
        <f>C664*AP665/AD666</f>
        <v>0</v>
      </c>
      <c r="R665" s="199">
        <f>C664*AQ665/AD666</f>
        <v>0</v>
      </c>
      <c r="S665" s="199">
        <f>C664*AR665/AD666</f>
        <v>0</v>
      </c>
      <c r="T665" s="199">
        <f>C664*AS665/AD666</f>
        <v>0</v>
      </c>
      <c r="U665" s="199">
        <f>C664*AT665/AD666</f>
        <v>0</v>
      </c>
      <c r="V665" s="199">
        <f>C664*AU665/AD666</f>
        <v>0</v>
      </c>
      <c r="W665" s="199">
        <f>C664*AV665/AD666</f>
        <v>0</v>
      </c>
      <c r="X665" s="392"/>
      <c r="Y665" s="392"/>
      <c r="AB665" s="17" t="s">
        <v>122</v>
      </c>
      <c r="AC665" s="101">
        <v>154.5</v>
      </c>
      <c r="AD665" s="102">
        <v>150</v>
      </c>
      <c r="AE665" s="103">
        <v>5.0999999999999996</v>
      </c>
      <c r="AF665" s="103">
        <v>3.8</v>
      </c>
      <c r="AG665" s="103">
        <v>8.3000000000000007</v>
      </c>
      <c r="AH665" s="103">
        <v>87.2</v>
      </c>
      <c r="AI665" s="17"/>
      <c r="AJ665" s="17"/>
      <c r="AK665" s="17"/>
      <c r="AL665" s="17"/>
      <c r="AM665" s="17"/>
      <c r="AN665" s="17"/>
      <c r="AO665" s="17"/>
      <c r="AP665" s="17"/>
      <c r="AQ665" s="17"/>
      <c r="AR665" s="17"/>
      <c r="AS665" s="17"/>
      <c r="AT665" s="17"/>
      <c r="AU665" s="17"/>
      <c r="AV665" s="17"/>
    </row>
    <row r="666" spans="1:49" x14ac:dyDescent="0.3">
      <c r="A666" s="318"/>
      <c r="B666" s="199"/>
      <c r="C666" s="328"/>
      <c r="D666" s="406"/>
      <c r="E666" s="406"/>
      <c r="F666" s="406">
        <f>SUM(F665)</f>
        <v>6.7999999999999989</v>
      </c>
      <c r="G666" s="406">
        <f t="shared" ref="G666:W666" si="514">SUM(G665)</f>
        <v>5.0666666666666664</v>
      </c>
      <c r="H666" s="406">
        <f t="shared" si="514"/>
        <v>11.066666666666668</v>
      </c>
      <c r="I666" s="406">
        <f t="shared" si="514"/>
        <v>116.26666666666667</v>
      </c>
      <c r="J666" s="199">
        <f t="shared" si="514"/>
        <v>0</v>
      </c>
      <c r="K666" s="199">
        <f t="shared" si="514"/>
        <v>0</v>
      </c>
      <c r="L666" s="199">
        <f t="shared" si="514"/>
        <v>0</v>
      </c>
      <c r="M666" s="199">
        <f t="shared" si="514"/>
        <v>0</v>
      </c>
      <c r="N666" s="199">
        <f t="shared" si="514"/>
        <v>0</v>
      </c>
      <c r="O666" s="199">
        <f t="shared" si="514"/>
        <v>0</v>
      </c>
      <c r="P666" s="199">
        <f t="shared" si="514"/>
        <v>0</v>
      </c>
      <c r="Q666" s="199">
        <f t="shared" si="514"/>
        <v>0</v>
      </c>
      <c r="R666" s="199">
        <f t="shared" si="514"/>
        <v>0</v>
      </c>
      <c r="S666" s="199">
        <f t="shared" si="514"/>
        <v>0</v>
      </c>
      <c r="T666" s="199">
        <f t="shared" si="514"/>
        <v>0</v>
      </c>
      <c r="U666" s="199">
        <f t="shared" si="514"/>
        <v>0</v>
      </c>
      <c r="V666" s="199">
        <f t="shared" si="514"/>
        <v>0</v>
      </c>
      <c r="W666" s="199">
        <f t="shared" si="514"/>
        <v>0</v>
      </c>
      <c r="X666" s="392"/>
      <c r="Y666" s="392"/>
      <c r="AB666" s="69" t="s">
        <v>40</v>
      </c>
      <c r="AC666" s="126"/>
      <c r="AD666" s="17">
        <v>150</v>
      </c>
      <c r="AE666" s="18">
        <f>SUM(AE665)</f>
        <v>5.0999999999999996</v>
      </c>
      <c r="AF666" s="18">
        <f t="shared" ref="AF666:AV666" si="515">SUM(AF665)</f>
        <v>3.8</v>
      </c>
      <c r="AG666" s="18">
        <f t="shared" si="515"/>
        <v>8.3000000000000007</v>
      </c>
      <c r="AH666" s="18">
        <f t="shared" si="515"/>
        <v>87.2</v>
      </c>
      <c r="AI666" s="18">
        <f t="shared" si="515"/>
        <v>0</v>
      </c>
      <c r="AJ666" s="18">
        <f t="shared" si="515"/>
        <v>0</v>
      </c>
      <c r="AK666" s="18">
        <f t="shared" si="515"/>
        <v>0</v>
      </c>
      <c r="AL666" s="18">
        <f t="shared" si="515"/>
        <v>0</v>
      </c>
      <c r="AM666" s="18">
        <f t="shared" si="515"/>
        <v>0</v>
      </c>
      <c r="AN666" s="18">
        <f t="shared" si="515"/>
        <v>0</v>
      </c>
      <c r="AO666" s="18">
        <f t="shared" si="515"/>
        <v>0</v>
      </c>
      <c r="AP666" s="18">
        <f t="shared" si="515"/>
        <v>0</v>
      </c>
      <c r="AQ666" s="18">
        <f t="shared" si="515"/>
        <v>0</v>
      </c>
      <c r="AR666" s="18">
        <f t="shared" si="515"/>
        <v>0</v>
      </c>
      <c r="AS666" s="18">
        <f t="shared" si="515"/>
        <v>0</v>
      </c>
      <c r="AT666" s="18">
        <f t="shared" si="515"/>
        <v>0</v>
      </c>
      <c r="AU666" s="18">
        <f t="shared" si="515"/>
        <v>0</v>
      </c>
      <c r="AV666" s="18">
        <f t="shared" si="515"/>
        <v>0</v>
      </c>
      <c r="AW666" t="s">
        <v>96</v>
      </c>
    </row>
    <row r="667" spans="1:49" x14ac:dyDescent="0.3">
      <c r="A667" s="318" t="s">
        <v>95</v>
      </c>
      <c r="B667" s="199"/>
      <c r="C667" s="328">
        <v>40</v>
      </c>
      <c r="D667" s="406"/>
      <c r="E667" s="406"/>
      <c r="F667" s="406"/>
      <c r="G667" s="406"/>
      <c r="H667" s="406"/>
      <c r="I667" s="406"/>
      <c r="J667" s="199"/>
      <c r="K667" s="199"/>
      <c r="L667" s="199"/>
      <c r="M667" s="199"/>
      <c r="N667" s="199"/>
      <c r="O667" s="199"/>
      <c r="P667" s="199"/>
      <c r="Q667" s="199"/>
      <c r="R667" s="199"/>
      <c r="S667" s="199"/>
      <c r="T667" s="199"/>
      <c r="U667" s="199"/>
      <c r="V667" s="199"/>
      <c r="W667" s="199"/>
      <c r="X667" s="392" t="s">
        <v>96</v>
      </c>
      <c r="Y667" s="392">
        <v>4</v>
      </c>
      <c r="AA667" s="17" t="s">
        <v>95</v>
      </c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  <c r="AQ667" s="17"/>
      <c r="AR667" s="17"/>
      <c r="AS667" s="17"/>
      <c r="AT667" s="17"/>
      <c r="AU667" s="17"/>
      <c r="AV667" s="17"/>
    </row>
    <row r="668" spans="1:49" x14ac:dyDescent="0.3">
      <c r="A668" s="318"/>
      <c r="B668" s="199" t="s">
        <v>95</v>
      </c>
      <c r="C668" s="328"/>
      <c r="D668" s="406">
        <f>C667*AC668/AD669</f>
        <v>40</v>
      </c>
      <c r="E668" s="406">
        <f>C667*AD668/AD669</f>
        <v>40</v>
      </c>
      <c r="F668" s="406">
        <f>C667*AE668/AD669</f>
        <v>3</v>
      </c>
      <c r="G668" s="406">
        <f>C667*AF668/AD669</f>
        <v>0.4</v>
      </c>
      <c r="H668" s="406">
        <f>C667*AG668/AD669</f>
        <v>20</v>
      </c>
      <c r="I668" s="406">
        <f>C667*AH668/AD669</f>
        <v>96</v>
      </c>
      <c r="J668" s="199">
        <f>C667*AI668/AD669</f>
        <v>0</v>
      </c>
      <c r="K668" s="199">
        <f>C667*AJ668/AD669</f>
        <v>0</v>
      </c>
      <c r="L668" s="199">
        <f>C667*AK668/AD669</f>
        <v>0</v>
      </c>
      <c r="M668" s="199">
        <f>C667*AL668/AD669</f>
        <v>0</v>
      </c>
      <c r="N668" s="199">
        <f>C667*AM668/AD669</f>
        <v>0</v>
      </c>
      <c r="O668" s="199">
        <f>C667*AN668/AD669</f>
        <v>0</v>
      </c>
      <c r="P668" s="199">
        <f>C667*AO668/AD669</f>
        <v>0</v>
      </c>
      <c r="Q668" s="199">
        <f>C667*AP668/AD669</f>
        <v>0</v>
      </c>
      <c r="R668" s="199">
        <f>C667*AQ668/AD669</f>
        <v>0</v>
      </c>
      <c r="S668" s="199">
        <f>C667*AR668/AD669</f>
        <v>0</v>
      </c>
      <c r="T668" s="199">
        <f>C667*AS668/AD669</f>
        <v>0</v>
      </c>
      <c r="U668" s="199">
        <f>C667*AT668/AD669</f>
        <v>0</v>
      </c>
      <c r="V668" s="199">
        <f>C667*AU668/AD669</f>
        <v>0</v>
      </c>
      <c r="W668" s="199">
        <f>C667*AV668/AD669</f>
        <v>0</v>
      </c>
      <c r="X668" s="392"/>
      <c r="Y668" s="392"/>
      <c r="AA668" s="17"/>
      <c r="AB668" s="17" t="s">
        <v>95</v>
      </c>
      <c r="AC668" s="17">
        <v>100</v>
      </c>
      <c r="AD668" s="17">
        <v>100</v>
      </c>
      <c r="AE668" s="17">
        <v>7.5</v>
      </c>
      <c r="AF668" s="17">
        <v>1</v>
      </c>
      <c r="AG668" s="17">
        <v>50</v>
      </c>
      <c r="AH668" s="17">
        <v>240</v>
      </c>
      <c r="AI668" s="17"/>
      <c r="AJ668" s="17"/>
      <c r="AK668" s="17"/>
      <c r="AL668" s="17"/>
      <c r="AM668" s="17"/>
      <c r="AN668" s="17"/>
      <c r="AO668" s="17"/>
      <c r="AP668" s="17"/>
      <c r="AQ668" s="17"/>
      <c r="AR668" s="17"/>
      <c r="AS668" s="17"/>
      <c r="AT668" s="17"/>
      <c r="AU668" s="17"/>
      <c r="AV668" s="17"/>
      <c r="AW668" t="s">
        <v>96</v>
      </c>
    </row>
    <row r="669" spans="1:49" x14ac:dyDescent="0.3">
      <c r="A669" s="318"/>
      <c r="B669" s="69" t="s">
        <v>40</v>
      </c>
      <c r="C669" s="96"/>
      <c r="D669" s="406"/>
      <c r="E669" s="406"/>
      <c r="F669" s="406">
        <f>SUM(F668)</f>
        <v>3</v>
      </c>
      <c r="G669" s="406">
        <f t="shared" ref="G669:W669" si="516">SUM(G668)</f>
        <v>0.4</v>
      </c>
      <c r="H669" s="406">
        <f t="shared" si="516"/>
        <v>20</v>
      </c>
      <c r="I669" s="406">
        <f t="shared" si="516"/>
        <v>96</v>
      </c>
      <c r="J669" s="199">
        <f t="shared" si="516"/>
        <v>0</v>
      </c>
      <c r="K669" s="199">
        <f t="shared" si="516"/>
        <v>0</v>
      </c>
      <c r="L669" s="199">
        <f t="shared" si="516"/>
        <v>0</v>
      </c>
      <c r="M669" s="199">
        <f t="shared" si="516"/>
        <v>0</v>
      </c>
      <c r="N669" s="199">
        <f t="shared" si="516"/>
        <v>0</v>
      </c>
      <c r="O669" s="199">
        <f t="shared" si="516"/>
        <v>0</v>
      </c>
      <c r="P669" s="199">
        <f t="shared" si="516"/>
        <v>0</v>
      </c>
      <c r="Q669" s="199">
        <f t="shared" si="516"/>
        <v>0</v>
      </c>
      <c r="R669" s="199">
        <f t="shared" si="516"/>
        <v>0</v>
      </c>
      <c r="S669" s="199">
        <f t="shared" si="516"/>
        <v>0</v>
      </c>
      <c r="T669" s="199">
        <f t="shared" si="516"/>
        <v>0</v>
      </c>
      <c r="U669" s="199">
        <f t="shared" si="516"/>
        <v>0</v>
      </c>
      <c r="V669" s="199">
        <f t="shared" si="516"/>
        <v>0</v>
      </c>
      <c r="W669" s="199">
        <f t="shared" si="516"/>
        <v>0</v>
      </c>
      <c r="X669" s="392"/>
      <c r="Y669" s="392"/>
      <c r="AA669" s="17"/>
      <c r="AB669" s="69" t="s">
        <v>40</v>
      </c>
      <c r="AC669" s="17"/>
      <c r="AD669" s="17">
        <v>100</v>
      </c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  <c r="AQ669" s="17"/>
      <c r="AR669" s="17"/>
      <c r="AS669" s="17"/>
      <c r="AT669" s="17"/>
      <c r="AU669" s="17"/>
      <c r="AV669" s="17"/>
    </row>
    <row r="670" spans="1:49" ht="18" x14ac:dyDescent="0.35">
      <c r="A670" s="319" t="s">
        <v>150</v>
      </c>
      <c r="B670" s="207"/>
      <c r="C670" s="338">
        <f>SUM(C649:C669)</f>
        <v>474</v>
      </c>
      <c r="D670" s="410">
        <f t="shared" ref="D670:E670" si="517">SUM(D649:D669)</f>
        <v>466.34591999999998</v>
      </c>
      <c r="E670" s="410">
        <f t="shared" si="517"/>
        <v>599.09483</v>
      </c>
      <c r="F670" s="412">
        <f>SUM(F654+F663+F666+F669)</f>
        <v>36.564999999999998</v>
      </c>
      <c r="G670" s="412">
        <f t="shared" ref="G670:W670" si="518">SUM(G654+G663+G666+G669)</f>
        <v>22.088333333333335</v>
      </c>
      <c r="H670" s="412">
        <f t="shared" si="518"/>
        <v>44.089666666666666</v>
      </c>
      <c r="I670" s="412">
        <f t="shared" si="518"/>
        <v>518.79233333333332</v>
      </c>
      <c r="J670" s="340">
        <f t="shared" si="518"/>
        <v>0.14776666666666666</v>
      </c>
      <c r="K670" s="340">
        <f t="shared" si="518"/>
        <v>0.39846666666666664</v>
      </c>
      <c r="L670" s="340">
        <f t="shared" si="518"/>
        <v>157.19853333333333</v>
      </c>
      <c r="M670" s="340">
        <f t="shared" si="518"/>
        <v>1.9971666666666668</v>
      </c>
      <c r="N670" s="340">
        <f t="shared" si="518"/>
        <v>0.42633333333333334</v>
      </c>
      <c r="O670" s="340">
        <f t="shared" si="518"/>
        <v>469.48766666666666</v>
      </c>
      <c r="P670" s="340">
        <f t="shared" si="518"/>
        <v>507.40600000000001</v>
      </c>
      <c r="Q670" s="340">
        <f t="shared" si="518"/>
        <v>125.74966666666666</v>
      </c>
      <c r="R670" s="340">
        <f t="shared" si="518"/>
        <v>64.082999999999998</v>
      </c>
      <c r="S670" s="340">
        <f t="shared" si="518"/>
        <v>382.78466666666668</v>
      </c>
      <c r="T670" s="340">
        <f t="shared" si="518"/>
        <v>2.6192666666666664</v>
      </c>
      <c r="U670" s="340">
        <f t="shared" si="518"/>
        <v>203.35666666666668</v>
      </c>
      <c r="V670" s="340">
        <f t="shared" si="518"/>
        <v>36.203166666666661</v>
      </c>
      <c r="W670" s="340">
        <f t="shared" si="518"/>
        <v>753.37933333333331</v>
      </c>
      <c r="X670" s="394"/>
      <c r="Y670" s="394"/>
    </row>
    <row r="671" spans="1:49" ht="18" x14ac:dyDescent="0.35">
      <c r="A671" s="319" t="s">
        <v>224</v>
      </c>
      <c r="B671" s="207"/>
      <c r="C671" s="338">
        <f>SUM(C670+C647+C599+C592)</f>
        <v>1836</v>
      </c>
      <c r="D671" s="410">
        <f t="shared" ref="D671:W671" si="519">SUM(D670+D647+D599+D592)</f>
        <v>2230.1125866666666</v>
      </c>
      <c r="E671" s="410">
        <f t="shared" si="519"/>
        <v>2336.5681633333334</v>
      </c>
      <c r="F671" s="411">
        <f>SUM(F670+F647+F599+F592)</f>
        <v>68.638333333333321</v>
      </c>
      <c r="G671" s="410">
        <f t="shared" si="519"/>
        <v>57.964999999999996</v>
      </c>
      <c r="H671" s="410">
        <f t="shared" si="519"/>
        <v>188.0863333333333</v>
      </c>
      <c r="I671" s="410">
        <f t="shared" si="519"/>
        <v>1552.2690000000002</v>
      </c>
      <c r="J671" s="338">
        <f t="shared" si="519"/>
        <v>0.47776666666666667</v>
      </c>
      <c r="K671" s="338">
        <f t="shared" si="519"/>
        <v>0.89846666666666664</v>
      </c>
      <c r="L671" s="338">
        <f t="shared" si="519"/>
        <v>286.34519999999998</v>
      </c>
      <c r="M671" s="338">
        <f t="shared" si="519"/>
        <v>2.317166666666667</v>
      </c>
      <c r="N671" s="338">
        <f t="shared" si="519"/>
        <v>35.053666666666665</v>
      </c>
      <c r="O671" s="338">
        <f t="shared" si="519"/>
        <v>1248.3543333333332</v>
      </c>
      <c r="P671" s="338">
        <f t="shared" si="519"/>
        <v>2083.3519999999999</v>
      </c>
      <c r="Q671" s="338">
        <f t="shared" si="519"/>
        <v>503.23633333333328</v>
      </c>
      <c r="R671" s="338">
        <f t="shared" si="519"/>
        <v>185.93633333333335</v>
      </c>
      <c r="S671" s="338">
        <f t="shared" si="519"/>
        <v>863.62466666666683</v>
      </c>
      <c r="T671" s="338">
        <f t="shared" si="519"/>
        <v>7.3746</v>
      </c>
      <c r="U671" s="338">
        <f t="shared" si="519"/>
        <v>328.22333333333336</v>
      </c>
      <c r="V671" s="338">
        <f t="shared" si="519"/>
        <v>44.493166666666653</v>
      </c>
      <c r="W671" s="338">
        <f t="shared" si="519"/>
        <v>923.17933333333326</v>
      </c>
      <c r="X671" s="394"/>
      <c r="Y671" s="394"/>
    </row>
    <row r="672" spans="1:49" ht="14.4" x14ac:dyDescent="0.3">
      <c r="A672" s="456" t="s">
        <v>320</v>
      </c>
      <c r="B672" s="456"/>
      <c r="C672" s="456"/>
      <c r="D672" s="456"/>
      <c r="E672" s="456"/>
      <c r="F672" s="456"/>
      <c r="G672" s="456"/>
      <c r="H672" s="456"/>
      <c r="I672" s="456"/>
      <c r="J672" s="456"/>
      <c r="K672" s="456"/>
      <c r="L672" s="456"/>
      <c r="M672" s="456"/>
      <c r="N672" s="456"/>
      <c r="O672" s="456"/>
      <c r="P672" s="456"/>
      <c r="Q672" s="456"/>
      <c r="R672" s="456"/>
      <c r="S672" s="456"/>
      <c r="T672" s="456"/>
      <c r="U672" s="456"/>
      <c r="V672" s="456"/>
      <c r="W672" s="456"/>
      <c r="X672" s="456"/>
      <c r="Y672" s="456"/>
    </row>
    <row r="673" spans="1:49" ht="14.4" x14ac:dyDescent="0.3">
      <c r="A673" s="456" t="s">
        <v>323</v>
      </c>
      <c r="B673" s="456"/>
      <c r="C673" s="456"/>
      <c r="D673" s="456"/>
      <c r="E673" s="456"/>
      <c r="F673" s="456"/>
      <c r="G673" s="456"/>
      <c r="H673" s="456"/>
      <c r="I673" s="456"/>
      <c r="J673" s="456"/>
      <c r="K673" s="456"/>
      <c r="L673" s="456"/>
      <c r="M673" s="456"/>
      <c r="N673" s="456"/>
      <c r="O673" s="456"/>
      <c r="P673" s="456"/>
      <c r="Q673" s="456"/>
      <c r="R673" s="456"/>
      <c r="S673" s="456"/>
      <c r="T673" s="456"/>
      <c r="U673" s="456"/>
      <c r="V673" s="456"/>
      <c r="W673" s="456"/>
      <c r="X673" s="456"/>
      <c r="Y673" s="456"/>
    </row>
    <row r="674" spans="1:49" ht="14.4" x14ac:dyDescent="0.3">
      <c r="A674" s="456" t="s">
        <v>324</v>
      </c>
      <c r="B674" s="456"/>
      <c r="C674" s="456"/>
      <c r="D674" s="456"/>
      <c r="E674" s="456"/>
      <c r="F674" s="456"/>
      <c r="G674" s="456"/>
      <c r="H674" s="456"/>
      <c r="I674" s="456"/>
      <c r="J674" s="456"/>
      <c r="K674" s="456"/>
      <c r="L674" s="456"/>
      <c r="M674" s="456"/>
      <c r="N674" s="456"/>
      <c r="O674" s="456"/>
      <c r="P674" s="456"/>
      <c r="Q674" s="456"/>
      <c r="R674" s="456"/>
      <c r="S674" s="456"/>
      <c r="T674" s="456"/>
      <c r="U674" s="456"/>
      <c r="V674" s="456"/>
      <c r="W674" s="456"/>
      <c r="X674" s="456"/>
      <c r="Y674" s="456"/>
    </row>
    <row r="675" spans="1:49" ht="15" thickBot="1" x14ac:dyDescent="0.35">
      <c r="A675" s="456" t="s">
        <v>325</v>
      </c>
      <c r="B675" s="456"/>
      <c r="C675" s="456"/>
      <c r="D675" s="456"/>
      <c r="E675" s="456"/>
      <c r="F675" s="456"/>
      <c r="G675" s="456"/>
      <c r="H675" s="456"/>
      <c r="I675" s="456"/>
      <c r="J675" s="456"/>
      <c r="K675" s="456"/>
      <c r="L675" s="456"/>
      <c r="M675" s="456"/>
      <c r="N675" s="456"/>
      <c r="O675" s="456"/>
      <c r="P675" s="456"/>
      <c r="Q675" s="456"/>
      <c r="R675" s="456"/>
      <c r="S675" s="456"/>
      <c r="T675" s="456"/>
      <c r="U675" s="456"/>
      <c r="V675" s="456"/>
      <c r="W675" s="456"/>
      <c r="X675" s="456"/>
      <c r="Y675" s="456"/>
    </row>
    <row r="676" spans="1:49" ht="15" customHeight="1" x14ac:dyDescent="0.3">
      <c r="A676" s="471" t="s">
        <v>26</v>
      </c>
      <c r="B676" s="473" t="s">
        <v>2</v>
      </c>
      <c r="C676" s="475" t="s">
        <v>1</v>
      </c>
      <c r="D676" s="477" t="s">
        <v>330</v>
      </c>
      <c r="E676" s="477"/>
      <c r="F676" s="478" t="s">
        <v>22</v>
      </c>
      <c r="G676" s="478" t="s">
        <v>23</v>
      </c>
      <c r="H676" s="478" t="s">
        <v>24</v>
      </c>
      <c r="I676" s="478" t="s">
        <v>25</v>
      </c>
      <c r="J676" s="446" t="s">
        <v>6</v>
      </c>
      <c r="K676" s="446"/>
      <c r="L676" s="446"/>
      <c r="M676" s="446"/>
      <c r="N676" s="446"/>
      <c r="O676" s="446" t="s">
        <v>7</v>
      </c>
      <c r="P676" s="446"/>
      <c r="Q676" s="446"/>
      <c r="R676" s="446"/>
      <c r="S676" s="446"/>
      <c r="T676" s="446"/>
      <c r="U676" s="446"/>
      <c r="V676" s="446"/>
      <c r="W676" s="446"/>
      <c r="X676" s="480" t="s">
        <v>28</v>
      </c>
      <c r="Y676" s="488" t="s">
        <v>41</v>
      </c>
      <c r="Z676" s="52"/>
      <c r="AA676" s="436" t="s">
        <v>26</v>
      </c>
      <c r="AB676" s="442" t="s">
        <v>2</v>
      </c>
      <c r="AC676" s="444" t="s">
        <v>3</v>
      </c>
      <c r="AD676" s="445"/>
      <c r="AE676" s="437" t="s">
        <v>22</v>
      </c>
      <c r="AF676" s="437" t="s">
        <v>23</v>
      </c>
      <c r="AG676" s="437" t="s">
        <v>24</v>
      </c>
      <c r="AH676" s="437" t="s">
        <v>25</v>
      </c>
      <c r="AI676" s="439" t="s">
        <v>6</v>
      </c>
      <c r="AJ676" s="440"/>
      <c r="AK676" s="440"/>
      <c r="AL676" s="440"/>
      <c r="AM676" s="440"/>
      <c r="AN676" s="439" t="s">
        <v>7</v>
      </c>
      <c r="AO676" s="440"/>
      <c r="AP676" s="440"/>
      <c r="AQ676" s="440"/>
      <c r="AR676" s="440"/>
      <c r="AS676" s="440"/>
      <c r="AT676" s="440"/>
      <c r="AU676" s="440"/>
      <c r="AV676" s="441"/>
      <c r="AW676" s="436" t="s">
        <v>31</v>
      </c>
    </row>
    <row r="677" spans="1:49" ht="15" customHeight="1" thickBot="1" x14ac:dyDescent="0.35">
      <c r="A677" s="472"/>
      <c r="B677" s="474"/>
      <c r="C677" s="476"/>
      <c r="D677" s="416" t="s">
        <v>331</v>
      </c>
      <c r="E677" s="416" t="s">
        <v>332</v>
      </c>
      <c r="F677" s="479"/>
      <c r="G677" s="479"/>
      <c r="H677" s="479"/>
      <c r="I677" s="479"/>
      <c r="J677" s="310" t="s">
        <v>8</v>
      </c>
      <c r="K677" s="310" t="s">
        <v>9</v>
      </c>
      <c r="L677" s="311" t="s">
        <v>10</v>
      </c>
      <c r="M677" s="310" t="s">
        <v>11</v>
      </c>
      <c r="N677" s="310" t="s">
        <v>12</v>
      </c>
      <c r="O677" s="310" t="s">
        <v>13</v>
      </c>
      <c r="P677" s="310" t="s">
        <v>14</v>
      </c>
      <c r="Q677" s="310" t="s">
        <v>15</v>
      </c>
      <c r="R677" s="310" t="s">
        <v>16</v>
      </c>
      <c r="S677" s="310" t="s">
        <v>17</v>
      </c>
      <c r="T677" s="310" t="s">
        <v>18</v>
      </c>
      <c r="U677" s="311" t="s">
        <v>19</v>
      </c>
      <c r="V677" s="310" t="s">
        <v>20</v>
      </c>
      <c r="W677" s="311" t="s">
        <v>21</v>
      </c>
      <c r="X677" s="481"/>
      <c r="Y677" s="489"/>
      <c r="Z677" s="52"/>
      <c r="AA677" s="436"/>
      <c r="AB677" s="443"/>
      <c r="AC677" s="2" t="s">
        <v>4</v>
      </c>
      <c r="AD677" s="2" t="s">
        <v>5</v>
      </c>
      <c r="AE677" s="438"/>
      <c r="AF677" s="438"/>
      <c r="AG677" s="438"/>
      <c r="AH677" s="438"/>
      <c r="AI677" s="2" t="s">
        <v>8</v>
      </c>
      <c r="AJ677" s="2" t="s">
        <v>9</v>
      </c>
      <c r="AK677" s="1" t="s">
        <v>10</v>
      </c>
      <c r="AL677" s="2" t="s">
        <v>11</v>
      </c>
      <c r="AM677" s="2" t="s">
        <v>12</v>
      </c>
      <c r="AN677" s="2" t="s">
        <v>13</v>
      </c>
      <c r="AO677" s="2" t="s">
        <v>14</v>
      </c>
      <c r="AP677" s="2" t="s">
        <v>15</v>
      </c>
      <c r="AQ677" s="2" t="s">
        <v>16</v>
      </c>
      <c r="AR677" s="2" t="s">
        <v>17</v>
      </c>
      <c r="AS677" s="2" t="s">
        <v>18</v>
      </c>
      <c r="AT677" s="1" t="s">
        <v>19</v>
      </c>
      <c r="AU677" s="2" t="s">
        <v>20</v>
      </c>
      <c r="AV677" s="1" t="s">
        <v>21</v>
      </c>
      <c r="AW677" s="436"/>
    </row>
    <row r="678" spans="1:49" ht="16.2" thickBot="1" x14ac:dyDescent="0.35">
      <c r="A678" s="468" t="s">
        <v>214</v>
      </c>
      <c r="B678" s="469"/>
      <c r="C678" s="469"/>
      <c r="D678" s="469"/>
      <c r="E678" s="469"/>
      <c r="F678" s="469"/>
      <c r="G678" s="469"/>
      <c r="H678" s="469"/>
      <c r="I678" s="469"/>
      <c r="J678" s="469"/>
      <c r="K678" s="469"/>
      <c r="L678" s="469"/>
      <c r="M678" s="469"/>
      <c r="N678" s="469"/>
      <c r="O678" s="469"/>
      <c r="P678" s="469"/>
      <c r="Q678" s="469"/>
      <c r="R678" s="469"/>
      <c r="S678" s="469"/>
      <c r="T678" s="469"/>
      <c r="U678" s="469"/>
      <c r="V678" s="469"/>
      <c r="W678" s="469"/>
      <c r="X678" s="469"/>
      <c r="Y678" s="470"/>
    </row>
    <row r="679" spans="1:49" ht="18.75" customHeight="1" thickBot="1" x14ac:dyDescent="0.35">
      <c r="A679" s="468" t="s">
        <v>225</v>
      </c>
      <c r="B679" s="469"/>
      <c r="C679" s="469"/>
      <c r="D679" s="469"/>
      <c r="E679" s="469"/>
      <c r="F679" s="469"/>
      <c r="G679" s="469"/>
      <c r="H679" s="469"/>
      <c r="I679" s="469"/>
      <c r="J679" s="469"/>
      <c r="K679" s="469"/>
      <c r="L679" s="469"/>
      <c r="M679" s="469"/>
      <c r="N679" s="469"/>
      <c r="O679" s="469"/>
      <c r="P679" s="469"/>
      <c r="Q679" s="469"/>
      <c r="R679" s="469"/>
      <c r="S679" s="469"/>
      <c r="T679" s="469"/>
      <c r="U679" s="469"/>
      <c r="V679" s="469"/>
      <c r="W679" s="469"/>
      <c r="X679" s="469"/>
      <c r="Y679" s="470"/>
    </row>
    <row r="680" spans="1:49" ht="18" x14ac:dyDescent="0.35">
      <c r="A680" s="351" t="s">
        <v>0</v>
      </c>
      <c r="B680" s="357"/>
      <c r="C680" s="358"/>
      <c r="D680" s="423"/>
      <c r="E680" s="423"/>
      <c r="F680" s="423"/>
      <c r="G680" s="423"/>
      <c r="H680" s="423"/>
      <c r="I680" s="423"/>
      <c r="J680" s="357"/>
      <c r="K680" s="357"/>
      <c r="L680" s="357"/>
      <c r="M680" s="357"/>
      <c r="N680" s="357"/>
      <c r="O680" s="357"/>
      <c r="P680" s="357"/>
      <c r="Q680" s="357"/>
      <c r="R680" s="357"/>
      <c r="S680" s="357"/>
      <c r="T680" s="357"/>
      <c r="U680" s="357"/>
      <c r="V680" s="357"/>
      <c r="W680" s="357"/>
      <c r="X680" s="398"/>
      <c r="Y680" s="398"/>
    </row>
    <row r="681" spans="1:49" x14ac:dyDescent="0.3">
      <c r="A681" s="318" t="s">
        <v>226</v>
      </c>
      <c r="B681" s="199"/>
      <c r="C681" s="328">
        <v>200</v>
      </c>
      <c r="D681" s="406"/>
      <c r="E681" s="406"/>
      <c r="F681" s="406"/>
      <c r="G681" s="406"/>
      <c r="H681" s="406"/>
      <c r="I681" s="406"/>
      <c r="J681" s="199"/>
      <c r="K681" s="199"/>
      <c r="L681" s="199"/>
      <c r="M681" s="199"/>
      <c r="N681" s="199"/>
      <c r="O681" s="199"/>
      <c r="P681" s="199"/>
      <c r="Q681" s="199"/>
      <c r="R681" s="199"/>
      <c r="S681" s="199"/>
      <c r="T681" s="199"/>
      <c r="U681" s="199"/>
      <c r="V681" s="199"/>
      <c r="W681" s="199"/>
      <c r="X681" s="392" t="s">
        <v>227</v>
      </c>
      <c r="Y681" s="392">
        <v>54</v>
      </c>
      <c r="AA681" t="s">
        <v>226</v>
      </c>
      <c r="AW681" t="s">
        <v>227</v>
      </c>
    </row>
    <row r="682" spans="1:49" ht="15" customHeight="1" x14ac:dyDescent="0.3">
      <c r="A682" s="318"/>
      <c r="B682" s="334" t="s">
        <v>34</v>
      </c>
      <c r="C682" s="328"/>
      <c r="D682" s="407">
        <f>C$681*AC682/AD$688</f>
        <v>38</v>
      </c>
      <c r="E682" s="406">
        <f>C$681*AD682/AD$688</f>
        <v>38</v>
      </c>
      <c r="F682" s="406">
        <f>$C$681*AE682/$AD$688</f>
        <v>4.5</v>
      </c>
      <c r="G682" s="406">
        <f t="shared" ref="G682:V682" si="520">$C$681*AF682/$AD$688</f>
        <v>1.1666666666666667</v>
      </c>
      <c r="H682" s="406">
        <f t="shared" si="520"/>
        <v>19.666666666666668</v>
      </c>
      <c r="I682" s="406">
        <f t="shared" si="520"/>
        <v>106.83333333333331</v>
      </c>
      <c r="J682" s="199">
        <f t="shared" si="520"/>
        <v>0.11666666666666668</v>
      </c>
      <c r="K682" s="199">
        <f t="shared" si="520"/>
        <v>6.6666666666666666E-2</v>
      </c>
      <c r="L682" s="199">
        <f t="shared" si="520"/>
        <v>0.45</v>
      </c>
      <c r="M682" s="199">
        <f t="shared" si="520"/>
        <v>0</v>
      </c>
      <c r="N682" s="199">
        <f t="shared" si="520"/>
        <v>0</v>
      </c>
      <c r="O682" s="199">
        <f t="shared" si="520"/>
        <v>0.83333333333333337</v>
      </c>
      <c r="P682" s="199">
        <f t="shared" si="520"/>
        <v>120</v>
      </c>
      <c r="Q682" s="199">
        <f t="shared" si="520"/>
        <v>6.666666666666667</v>
      </c>
      <c r="R682" s="199">
        <f t="shared" si="520"/>
        <v>66.666666666666671</v>
      </c>
      <c r="S682" s="199">
        <f t="shared" si="520"/>
        <v>98.333333333333329</v>
      </c>
      <c r="T682" s="199">
        <f t="shared" si="520"/>
        <v>2.2166666666666668</v>
      </c>
      <c r="U682" s="199">
        <f t="shared" si="520"/>
        <v>1.3333333333333333</v>
      </c>
      <c r="V682" s="199">
        <f t="shared" si="520"/>
        <v>1.8999999999999997</v>
      </c>
      <c r="W682" s="199">
        <f t="shared" ref="G682:W687" si="521">$C$681*AV682/$AD$688</f>
        <v>8.6666666666666661</v>
      </c>
      <c r="X682" s="392"/>
      <c r="Y682" s="392"/>
      <c r="AB682" s="86" t="s">
        <v>34</v>
      </c>
      <c r="AC682" s="56">
        <v>22.8</v>
      </c>
      <c r="AD682" s="56">
        <v>22.8</v>
      </c>
      <c r="AE682" s="56">
        <v>2.7</v>
      </c>
      <c r="AF682" s="56">
        <v>0.7</v>
      </c>
      <c r="AG682" s="56">
        <v>11.8</v>
      </c>
      <c r="AH682" s="56">
        <v>64.099999999999994</v>
      </c>
      <c r="AI682" s="71">
        <v>7.0000000000000007E-2</v>
      </c>
      <c r="AJ682" s="71">
        <v>0.04</v>
      </c>
      <c r="AK682" s="21">
        <v>0.27</v>
      </c>
      <c r="AL682" s="57">
        <v>0</v>
      </c>
      <c r="AM682" s="57">
        <v>0</v>
      </c>
      <c r="AN682" s="56">
        <v>0.5</v>
      </c>
      <c r="AO682" s="57">
        <v>72</v>
      </c>
      <c r="AP682" s="57">
        <v>4</v>
      </c>
      <c r="AQ682" s="57">
        <v>40</v>
      </c>
      <c r="AR682" s="57">
        <v>59</v>
      </c>
      <c r="AS682" s="71">
        <v>1.33</v>
      </c>
      <c r="AT682" s="24">
        <v>0.8</v>
      </c>
      <c r="AU682" s="71">
        <v>1.1399999999999999</v>
      </c>
      <c r="AV682" s="20">
        <v>5.2</v>
      </c>
    </row>
    <row r="683" spans="1:49" ht="15" customHeight="1" x14ac:dyDescent="0.3">
      <c r="A683" s="318"/>
      <c r="B683" s="334" t="s">
        <v>35</v>
      </c>
      <c r="C683" s="328"/>
      <c r="D683" s="407">
        <f t="shared" ref="D683:D687" si="522">C$681*AC683/AD$688</f>
        <v>96</v>
      </c>
      <c r="E683" s="406">
        <f t="shared" ref="E683:E687" si="523">C$681*AD683/AD$688</f>
        <v>96</v>
      </c>
      <c r="F683" s="406">
        <f t="shared" ref="F683:F687" si="524">$C$681*AE683/$AD$688</f>
        <v>2.6666666666666665</v>
      </c>
      <c r="G683" s="406">
        <f t="shared" si="521"/>
        <v>2.1666666666666665</v>
      </c>
      <c r="H683" s="406">
        <f t="shared" si="521"/>
        <v>4.166666666666667</v>
      </c>
      <c r="I683" s="406">
        <f t="shared" si="521"/>
        <v>46.166666666666664</v>
      </c>
      <c r="J683" s="199">
        <f t="shared" si="521"/>
        <v>3.3333333333333333E-2</v>
      </c>
      <c r="K683" s="199">
        <f t="shared" si="521"/>
        <v>0.11666666666666668</v>
      </c>
      <c r="L683" s="199">
        <f t="shared" si="521"/>
        <v>12.666666666666666</v>
      </c>
      <c r="M683" s="199">
        <f t="shared" si="521"/>
        <v>0</v>
      </c>
      <c r="N683" s="199">
        <f t="shared" si="521"/>
        <v>0.5</v>
      </c>
      <c r="O683" s="199">
        <f t="shared" si="521"/>
        <v>36.666666666666664</v>
      </c>
      <c r="P683" s="199">
        <f t="shared" si="521"/>
        <v>116.66666666666667</v>
      </c>
      <c r="Q683" s="199">
        <f t="shared" si="521"/>
        <v>101.66666666666667</v>
      </c>
      <c r="R683" s="199">
        <f t="shared" si="521"/>
        <v>11.666666666666666</v>
      </c>
      <c r="S683" s="199">
        <f t="shared" si="521"/>
        <v>75</v>
      </c>
      <c r="T683" s="199">
        <f t="shared" si="521"/>
        <v>8.3333333333333329E-2</v>
      </c>
      <c r="U683" s="199">
        <f t="shared" si="521"/>
        <v>8.6666666666666661</v>
      </c>
      <c r="V683" s="199">
        <f t="shared" si="521"/>
        <v>1.6833333333333333</v>
      </c>
      <c r="W683" s="199">
        <f t="shared" si="521"/>
        <v>20</v>
      </c>
      <c r="X683" s="392"/>
      <c r="Y683" s="392"/>
      <c r="AB683" s="86" t="s">
        <v>35</v>
      </c>
      <c r="AC683" s="56">
        <v>57.6</v>
      </c>
      <c r="AD683" s="56">
        <v>57.6</v>
      </c>
      <c r="AE683" s="56">
        <v>1.6</v>
      </c>
      <c r="AF683" s="56">
        <v>1.3</v>
      </c>
      <c r="AG683" s="56">
        <v>2.5</v>
      </c>
      <c r="AH683" s="56">
        <v>27.7</v>
      </c>
      <c r="AI683" s="71">
        <v>0.02</v>
      </c>
      <c r="AJ683" s="71">
        <v>7.0000000000000007E-2</v>
      </c>
      <c r="AK683" s="20">
        <v>7.6</v>
      </c>
      <c r="AL683" s="57">
        <v>0</v>
      </c>
      <c r="AM683" s="56">
        <v>0.3</v>
      </c>
      <c r="AN683" s="57">
        <v>22</v>
      </c>
      <c r="AO683" s="57">
        <v>70</v>
      </c>
      <c r="AP683" s="57">
        <v>61</v>
      </c>
      <c r="AQ683" s="57">
        <v>7</v>
      </c>
      <c r="AR683" s="57">
        <v>45</v>
      </c>
      <c r="AS683" s="71">
        <v>0.05</v>
      </c>
      <c r="AT683" s="24">
        <v>5.2</v>
      </c>
      <c r="AU683" s="71">
        <v>1.01</v>
      </c>
      <c r="AV683" s="19">
        <v>12</v>
      </c>
    </row>
    <row r="684" spans="1:49" ht="15" customHeight="1" x14ac:dyDescent="0.3">
      <c r="A684" s="318"/>
      <c r="B684" s="334" t="s">
        <v>36</v>
      </c>
      <c r="C684" s="328"/>
      <c r="D684" s="407">
        <f t="shared" si="522"/>
        <v>3</v>
      </c>
      <c r="E684" s="406">
        <f t="shared" si="523"/>
        <v>3</v>
      </c>
      <c r="F684" s="406">
        <f t="shared" si="524"/>
        <v>0</v>
      </c>
      <c r="G684" s="406">
        <f t="shared" si="521"/>
        <v>0</v>
      </c>
      <c r="H684" s="406">
        <f t="shared" si="521"/>
        <v>2.6666666666666665</v>
      </c>
      <c r="I684" s="406">
        <f t="shared" si="521"/>
        <v>10.833333333333334</v>
      </c>
      <c r="J684" s="199">
        <f t="shared" si="521"/>
        <v>0</v>
      </c>
      <c r="K684" s="199">
        <f t="shared" si="521"/>
        <v>0</v>
      </c>
      <c r="L684" s="199">
        <f t="shared" si="521"/>
        <v>0</v>
      </c>
      <c r="M684" s="199">
        <f t="shared" si="521"/>
        <v>0</v>
      </c>
      <c r="N684" s="199">
        <f t="shared" si="521"/>
        <v>0</v>
      </c>
      <c r="O684" s="199">
        <f t="shared" si="521"/>
        <v>0</v>
      </c>
      <c r="P684" s="199">
        <f t="shared" si="521"/>
        <v>0</v>
      </c>
      <c r="Q684" s="199">
        <f t="shared" si="521"/>
        <v>0</v>
      </c>
      <c r="R684" s="199">
        <f t="shared" si="521"/>
        <v>0</v>
      </c>
      <c r="S684" s="199">
        <f t="shared" si="521"/>
        <v>0</v>
      </c>
      <c r="T684" s="199">
        <f t="shared" si="521"/>
        <v>0</v>
      </c>
      <c r="U684" s="199">
        <f t="shared" si="521"/>
        <v>0</v>
      </c>
      <c r="V684" s="199">
        <f t="shared" si="521"/>
        <v>0</v>
      </c>
      <c r="W684" s="199">
        <f t="shared" si="521"/>
        <v>0</v>
      </c>
      <c r="X684" s="392"/>
      <c r="Y684" s="392"/>
      <c r="AB684" s="86" t="s">
        <v>36</v>
      </c>
      <c r="AC684" s="56">
        <v>1.8</v>
      </c>
      <c r="AD684" s="56">
        <v>1.8</v>
      </c>
      <c r="AE684" s="57">
        <v>0</v>
      </c>
      <c r="AF684" s="57">
        <v>0</v>
      </c>
      <c r="AG684" s="56">
        <v>1.6</v>
      </c>
      <c r="AH684" s="56">
        <v>6.5</v>
      </c>
      <c r="AI684" s="57">
        <v>0</v>
      </c>
      <c r="AJ684" s="57">
        <v>0</v>
      </c>
      <c r="AK684" s="19">
        <v>0</v>
      </c>
      <c r="AL684" s="57">
        <v>0</v>
      </c>
      <c r="AM684" s="57">
        <v>0</v>
      </c>
      <c r="AN684" s="57">
        <v>0</v>
      </c>
      <c r="AO684" s="57">
        <v>0</v>
      </c>
      <c r="AP684" s="57">
        <v>0</v>
      </c>
      <c r="AQ684" s="57">
        <v>0</v>
      </c>
      <c r="AR684" s="57">
        <v>0</v>
      </c>
      <c r="AS684" s="57">
        <v>0</v>
      </c>
      <c r="AT684" s="25">
        <v>0</v>
      </c>
      <c r="AU684" s="57">
        <v>0</v>
      </c>
      <c r="AV684" s="19">
        <v>0</v>
      </c>
    </row>
    <row r="685" spans="1:49" ht="15" customHeight="1" x14ac:dyDescent="0.3">
      <c r="A685" s="318"/>
      <c r="B685" s="334" t="s">
        <v>37</v>
      </c>
      <c r="C685" s="328"/>
      <c r="D685" s="407">
        <f t="shared" si="522"/>
        <v>4</v>
      </c>
      <c r="E685" s="406">
        <f t="shared" si="523"/>
        <v>4</v>
      </c>
      <c r="F685" s="406">
        <f t="shared" si="524"/>
        <v>0</v>
      </c>
      <c r="G685" s="406">
        <f t="shared" si="521"/>
        <v>2.5</v>
      </c>
      <c r="H685" s="406">
        <f t="shared" si="521"/>
        <v>0</v>
      </c>
      <c r="I685" s="406">
        <f t="shared" si="521"/>
        <v>23.333333333333332</v>
      </c>
      <c r="J685" s="199">
        <f t="shared" si="521"/>
        <v>0</v>
      </c>
      <c r="K685" s="199">
        <f t="shared" si="521"/>
        <v>0</v>
      </c>
      <c r="L685" s="199">
        <f t="shared" si="521"/>
        <v>10.8</v>
      </c>
      <c r="M685" s="199">
        <f t="shared" si="521"/>
        <v>0.05</v>
      </c>
      <c r="N685" s="199">
        <f t="shared" si="521"/>
        <v>0</v>
      </c>
      <c r="O685" s="199">
        <f t="shared" si="521"/>
        <v>0.5</v>
      </c>
      <c r="P685" s="199">
        <f t="shared" si="521"/>
        <v>1</v>
      </c>
      <c r="Q685" s="199">
        <f t="shared" si="521"/>
        <v>0.83333333333333337</v>
      </c>
      <c r="R685" s="199">
        <f t="shared" si="521"/>
        <v>0</v>
      </c>
      <c r="S685" s="199">
        <f t="shared" si="521"/>
        <v>1</v>
      </c>
      <c r="T685" s="199">
        <f t="shared" si="521"/>
        <v>0</v>
      </c>
      <c r="U685" s="199">
        <f t="shared" si="521"/>
        <v>0</v>
      </c>
      <c r="V685" s="199">
        <f t="shared" si="521"/>
        <v>3.3333333333333333E-2</v>
      </c>
      <c r="W685" s="199">
        <f t="shared" si="521"/>
        <v>0.16666666666666666</v>
      </c>
      <c r="X685" s="392"/>
      <c r="Y685" s="392"/>
      <c r="AB685" s="86" t="s">
        <v>37</v>
      </c>
      <c r="AC685" s="56">
        <v>2.4</v>
      </c>
      <c r="AD685" s="56">
        <v>2.4</v>
      </c>
      <c r="AE685" s="57">
        <v>0</v>
      </c>
      <c r="AF685" s="56">
        <v>1.5</v>
      </c>
      <c r="AG685" s="57">
        <v>0</v>
      </c>
      <c r="AH685" s="57">
        <v>14</v>
      </c>
      <c r="AI685" s="57">
        <v>0</v>
      </c>
      <c r="AJ685" s="57">
        <v>0</v>
      </c>
      <c r="AK685" s="21">
        <v>6.48</v>
      </c>
      <c r="AL685" s="71">
        <v>0.03</v>
      </c>
      <c r="AM685" s="57">
        <v>0</v>
      </c>
      <c r="AN685" s="56">
        <v>0.3</v>
      </c>
      <c r="AO685" s="56">
        <v>0.6</v>
      </c>
      <c r="AP685" s="56">
        <v>0.5</v>
      </c>
      <c r="AQ685" s="57">
        <v>0</v>
      </c>
      <c r="AR685" s="56">
        <v>0.6</v>
      </c>
      <c r="AS685" s="57">
        <v>0</v>
      </c>
      <c r="AT685" s="25">
        <v>0</v>
      </c>
      <c r="AU685" s="71">
        <v>0.02</v>
      </c>
      <c r="AV685" s="20">
        <v>0.1</v>
      </c>
    </row>
    <row r="686" spans="1:49" ht="15" customHeight="1" x14ac:dyDescent="0.3">
      <c r="A686" s="318"/>
      <c r="B686" s="334" t="s">
        <v>38</v>
      </c>
      <c r="C686" s="328"/>
      <c r="D686" s="407">
        <f t="shared" si="522"/>
        <v>1</v>
      </c>
      <c r="E686" s="406">
        <f t="shared" si="523"/>
        <v>1</v>
      </c>
      <c r="F686" s="406">
        <f t="shared" si="524"/>
        <v>0</v>
      </c>
      <c r="G686" s="406">
        <f t="shared" si="521"/>
        <v>0</v>
      </c>
      <c r="H686" s="406">
        <f t="shared" si="521"/>
        <v>0</v>
      </c>
      <c r="I686" s="406">
        <f t="shared" si="521"/>
        <v>0</v>
      </c>
      <c r="J686" s="199">
        <f t="shared" si="521"/>
        <v>0</v>
      </c>
      <c r="K686" s="199">
        <f t="shared" si="521"/>
        <v>0</v>
      </c>
      <c r="L686" s="199">
        <f t="shared" si="521"/>
        <v>0</v>
      </c>
      <c r="M686" s="199">
        <f t="shared" si="521"/>
        <v>0</v>
      </c>
      <c r="N686" s="199">
        <f t="shared" si="521"/>
        <v>0</v>
      </c>
      <c r="O686" s="199">
        <f t="shared" si="521"/>
        <v>295</v>
      </c>
      <c r="P686" s="199">
        <f t="shared" si="521"/>
        <v>0</v>
      </c>
      <c r="Q686" s="199">
        <f t="shared" si="521"/>
        <v>3.1666666666666665</v>
      </c>
      <c r="R686" s="199">
        <f t="shared" si="521"/>
        <v>0.16666666666666666</v>
      </c>
      <c r="S686" s="199">
        <f t="shared" si="521"/>
        <v>0.66666666666666663</v>
      </c>
      <c r="T686" s="199">
        <f t="shared" si="521"/>
        <v>3.3333333333333333E-2</v>
      </c>
      <c r="U686" s="199">
        <f t="shared" si="521"/>
        <v>40</v>
      </c>
      <c r="V686" s="199">
        <f t="shared" si="521"/>
        <v>0</v>
      </c>
      <c r="W686" s="199">
        <f t="shared" si="521"/>
        <v>0</v>
      </c>
      <c r="X686" s="392"/>
      <c r="Y686" s="392"/>
      <c r="AB686" s="86" t="s">
        <v>38</v>
      </c>
      <c r="AC686" s="56">
        <v>0.6</v>
      </c>
      <c r="AD686" s="56">
        <v>0.6</v>
      </c>
      <c r="AE686" s="57">
        <v>0</v>
      </c>
      <c r="AF686" s="57">
        <v>0</v>
      </c>
      <c r="AG686" s="57">
        <v>0</v>
      </c>
      <c r="AH686" s="57">
        <v>0</v>
      </c>
      <c r="AI686" s="57">
        <v>0</v>
      </c>
      <c r="AJ686" s="57">
        <v>0</v>
      </c>
      <c r="AK686" s="19">
        <v>0</v>
      </c>
      <c r="AL686" s="57">
        <v>0</v>
      </c>
      <c r="AM686" s="57">
        <v>0</v>
      </c>
      <c r="AN686" s="57">
        <v>177</v>
      </c>
      <c r="AO686" s="57">
        <v>0</v>
      </c>
      <c r="AP686" s="56">
        <v>1.9</v>
      </c>
      <c r="AQ686" s="56">
        <v>0.1</v>
      </c>
      <c r="AR686" s="56">
        <v>0.4</v>
      </c>
      <c r="AS686" s="71">
        <v>0.02</v>
      </c>
      <c r="AT686" s="39">
        <v>24</v>
      </c>
      <c r="AU686" s="57">
        <v>0</v>
      </c>
      <c r="AV686" s="19">
        <v>0</v>
      </c>
    </row>
    <row r="687" spans="1:49" ht="15" customHeight="1" x14ac:dyDescent="0.3">
      <c r="A687" s="318"/>
      <c r="B687" s="334" t="s">
        <v>39</v>
      </c>
      <c r="C687" s="328"/>
      <c r="D687" s="407">
        <f t="shared" si="522"/>
        <v>64</v>
      </c>
      <c r="E687" s="406">
        <f t="shared" si="523"/>
        <v>64</v>
      </c>
      <c r="F687" s="406">
        <f t="shared" si="524"/>
        <v>0</v>
      </c>
      <c r="G687" s="406">
        <f t="shared" si="521"/>
        <v>0</v>
      </c>
      <c r="H687" s="406">
        <f t="shared" si="521"/>
        <v>0</v>
      </c>
      <c r="I687" s="406">
        <f t="shared" si="521"/>
        <v>0</v>
      </c>
      <c r="J687" s="199">
        <f t="shared" si="521"/>
        <v>0</v>
      </c>
      <c r="K687" s="199">
        <f t="shared" si="521"/>
        <v>0</v>
      </c>
      <c r="L687" s="199">
        <f t="shared" si="521"/>
        <v>0</v>
      </c>
      <c r="M687" s="199">
        <f t="shared" si="521"/>
        <v>0</v>
      </c>
      <c r="N687" s="199">
        <f t="shared" si="521"/>
        <v>0</v>
      </c>
      <c r="O687" s="199">
        <f t="shared" si="521"/>
        <v>0</v>
      </c>
      <c r="P687" s="199">
        <f t="shared" si="521"/>
        <v>0</v>
      </c>
      <c r="Q687" s="199">
        <f t="shared" si="521"/>
        <v>0</v>
      </c>
      <c r="R687" s="199">
        <f t="shared" si="521"/>
        <v>0</v>
      </c>
      <c r="S687" s="199">
        <f t="shared" si="521"/>
        <v>0</v>
      </c>
      <c r="T687" s="199">
        <f t="shared" si="521"/>
        <v>0</v>
      </c>
      <c r="U687" s="199">
        <f t="shared" si="521"/>
        <v>0</v>
      </c>
      <c r="V687" s="199">
        <f t="shared" si="521"/>
        <v>0</v>
      </c>
      <c r="W687" s="199">
        <f t="shared" si="521"/>
        <v>0</v>
      </c>
      <c r="X687" s="392"/>
      <c r="Y687" s="392"/>
      <c r="AB687" s="86" t="s">
        <v>39</v>
      </c>
      <c r="AC687" s="56">
        <v>38.4</v>
      </c>
      <c r="AD687" s="56">
        <v>38.4</v>
      </c>
      <c r="AE687" s="57">
        <v>0</v>
      </c>
      <c r="AF687" s="57">
        <v>0</v>
      </c>
      <c r="AG687" s="57">
        <v>0</v>
      </c>
      <c r="AH687" s="57">
        <v>0</v>
      </c>
      <c r="AI687" s="57">
        <v>0</v>
      </c>
      <c r="AJ687" s="57">
        <v>0</v>
      </c>
      <c r="AK687" s="19">
        <v>0</v>
      </c>
      <c r="AL687" s="57">
        <v>0</v>
      </c>
      <c r="AM687" s="57">
        <v>0</v>
      </c>
      <c r="AN687" s="57">
        <v>0</v>
      </c>
      <c r="AO687" s="57">
        <v>0</v>
      </c>
      <c r="AP687" s="57">
        <v>0</v>
      </c>
      <c r="AQ687" s="57">
        <v>0</v>
      </c>
      <c r="AR687" s="57">
        <v>0</v>
      </c>
      <c r="AS687" s="57">
        <v>0</v>
      </c>
      <c r="AT687" s="25">
        <v>0</v>
      </c>
      <c r="AU687" s="57">
        <v>0</v>
      </c>
      <c r="AV687" s="19">
        <v>0</v>
      </c>
    </row>
    <row r="688" spans="1:49" ht="15" customHeight="1" x14ac:dyDescent="0.3">
      <c r="A688" s="318"/>
      <c r="B688" s="69" t="s">
        <v>40</v>
      </c>
      <c r="C688" s="350"/>
      <c r="D688" s="415"/>
      <c r="E688" s="415"/>
      <c r="F688" s="415">
        <f>SUM(F682:F687)</f>
        <v>7.1666666666666661</v>
      </c>
      <c r="G688" s="415">
        <f t="shared" ref="G688:W688" si="525">SUM(G682:G687)</f>
        <v>5.833333333333333</v>
      </c>
      <c r="H688" s="415">
        <f t="shared" si="525"/>
        <v>26.500000000000004</v>
      </c>
      <c r="I688" s="415">
        <f t="shared" si="525"/>
        <v>187.16666666666666</v>
      </c>
      <c r="J688" s="348">
        <f t="shared" si="525"/>
        <v>0.15000000000000002</v>
      </c>
      <c r="K688" s="348">
        <f t="shared" si="525"/>
        <v>0.18333333333333335</v>
      </c>
      <c r="L688" s="348">
        <f t="shared" si="525"/>
        <v>23.916666666666664</v>
      </c>
      <c r="M688" s="348">
        <f t="shared" si="525"/>
        <v>0.05</v>
      </c>
      <c r="N688" s="348">
        <f t="shared" si="525"/>
        <v>0.5</v>
      </c>
      <c r="O688" s="348">
        <f t="shared" si="525"/>
        <v>333</v>
      </c>
      <c r="P688" s="348">
        <f t="shared" si="525"/>
        <v>237.66666666666669</v>
      </c>
      <c r="Q688" s="348">
        <f t="shared" si="525"/>
        <v>112.33333333333334</v>
      </c>
      <c r="R688" s="348">
        <f t="shared" si="525"/>
        <v>78.500000000000014</v>
      </c>
      <c r="S688" s="348">
        <f t="shared" si="525"/>
        <v>174.99999999999997</v>
      </c>
      <c r="T688" s="348">
        <f t="shared" si="525"/>
        <v>2.3333333333333335</v>
      </c>
      <c r="U688" s="348">
        <f t="shared" si="525"/>
        <v>50</v>
      </c>
      <c r="V688" s="348">
        <f t="shared" si="525"/>
        <v>3.6166666666666663</v>
      </c>
      <c r="W688" s="348">
        <f t="shared" si="525"/>
        <v>28.833333333333332</v>
      </c>
      <c r="X688" s="392"/>
      <c r="Y688" s="392"/>
      <c r="AB688" s="87" t="s">
        <v>40</v>
      </c>
      <c r="AC688" s="59"/>
      <c r="AD688" s="60">
        <v>120</v>
      </c>
      <c r="AE688" s="61">
        <v>4.3</v>
      </c>
      <c r="AF688" s="61">
        <v>3.5</v>
      </c>
      <c r="AG688" s="61">
        <v>15.9</v>
      </c>
      <c r="AH688" s="61">
        <v>112.3</v>
      </c>
      <c r="AI688" s="88">
        <v>0.09</v>
      </c>
      <c r="AJ688" s="88">
        <v>0.11</v>
      </c>
      <c r="AK688" s="22">
        <v>14.4</v>
      </c>
      <c r="AL688" s="88">
        <v>0.03</v>
      </c>
      <c r="AM688" s="61">
        <v>0.3</v>
      </c>
      <c r="AN688" s="60">
        <v>199</v>
      </c>
      <c r="AO688" s="60">
        <v>142</v>
      </c>
      <c r="AP688" s="60">
        <v>67</v>
      </c>
      <c r="AQ688" s="60">
        <v>47</v>
      </c>
      <c r="AR688" s="60">
        <v>105</v>
      </c>
      <c r="AS688" s="61">
        <v>1.4</v>
      </c>
      <c r="AT688" s="27">
        <v>30</v>
      </c>
      <c r="AU688" s="88">
        <v>2.17</v>
      </c>
      <c r="AV688" s="23">
        <v>17</v>
      </c>
    </row>
    <row r="689" spans="1:49" x14ac:dyDescent="0.3">
      <c r="A689" s="318" t="s">
        <v>128</v>
      </c>
      <c r="B689" s="199"/>
      <c r="C689" s="328">
        <v>200</v>
      </c>
      <c r="D689" s="406"/>
      <c r="E689" s="406"/>
      <c r="F689" s="406"/>
      <c r="G689" s="406"/>
      <c r="H689" s="406"/>
      <c r="I689" s="406"/>
      <c r="J689" s="199"/>
      <c r="K689" s="199"/>
      <c r="L689" s="199"/>
      <c r="M689" s="199"/>
      <c r="N689" s="199"/>
      <c r="O689" s="199"/>
      <c r="P689" s="199"/>
      <c r="Q689" s="199"/>
      <c r="R689" s="199"/>
      <c r="S689" s="199"/>
      <c r="T689" s="199"/>
      <c r="U689" s="199"/>
      <c r="V689" s="199"/>
      <c r="W689" s="199"/>
      <c r="X689" s="392" t="s">
        <v>129</v>
      </c>
      <c r="Y689" s="392">
        <v>17</v>
      </c>
      <c r="AA689" t="s">
        <v>128</v>
      </c>
      <c r="AW689" t="s">
        <v>129</v>
      </c>
    </row>
    <row r="690" spans="1:49" ht="15" customHeight="1" x14ac:dyDescent="0.3">
      <c r="A690" s="318"/>
      <c r="B690" s="334" t="s">
        <v>86</v>
      </c>
      <c r="C690" s="328"/>
      <c r="D690" s="407">
        <f>C$689*AC690/AD$694</f>
        <v>2.4</v>
      </c>
      <c r="E690" s="406">
        <f>C$689*AD690/AD$694</f>
        <v>2.4</v>
      </c>
      <c r="F690" s="406">
        <f>$C$689*AE690/$AD$694</f>
        <v>0.4</v>
      </c>
      <c r="G690" s="406">
        <f t="shared" ref="G690:V690" si="526">$C$689*AF690/$AD$694</f>
        <v>0.26666666666666666</v>
      </c>
      <c r="H690" s="406">
        <f t="shared" si="526"/>
        <v>0.13333333333333333</v>
      </c>
      <c r="I690" s="406">
        <f t="shared" si="526"/>
        <v>4.9333333333333336</v>
      </c>
      <c r="J690" s="199">
        <f t="shared" si="526"/>
        <v>0</v>
      </c>
      <c r="K690" s="199">
        <f t="shared" si="526"/>
        <v>0</v>
      </c>
      <c r="L690" s="199">
        <f t="shared" si="526"/>
        <v>0.04</v>
      </c>
      <c r="M690" s="199">
        <f t="shared" si="526"/>
        <v>0</v>
      </c>
      <c r="N690" s="199">
        <f t="shared" si="526"/>
        <v>0</v>
      </c>
      <c r="O690" s="199">
        <f t="shared" si="526"/>
        <v>0.26666666666666666</v>
      </c>
      <c r="P690" s="199">
        <f t="shared" si="526"/>
        <v>25.066666666666666</v>
      </c>
      <c r="Q690" s="199">
        <f t="shared" si="526"/>
        <v>2.2666666666666666</v>
      </c>
      <c r="R690" s="199">
        <f t="shared" si="526"/>
        <v>7.4666666666666668</v>
      </c>
      <c r="S690" s="199">
        <f t="shared" si="526"/>
        <v>11.466666666666667</v>
      </c>
      <c r="T690" s="199">
        <f t="shared" si="526"/>
        <v>0.3866666666666666</v>
      </c>
      <c r="U690" s="199">
        <f t="shared" si="526"/>
        <v>0</v>
      </c>
      <c r="V690" s="199">
        <f t="shared" si="526"/>
        <v>0</v>
      </c>
      <c r="W690" s="199">
        <f t="shared" ref="G690:W693" si="527">$C$689*AV690/$AD$694</f>
        <v>0</v>
      </c>
      <c r="X690" s="392"/>
      <c r="Y690" s="392"/>
      <c r="AB690" s="86" t="s">
        <v>86</v>
      </c>
      <c r="AC690" s="299">
        <v>1.8</v>
      </c>
      <c r="AD690" s="299">
        <v>1.8</v>
      </c>
      <c r="AE690" s="56">
        <v>0.3</v>
      </c>
      <c r="AF690" s="56">
        <v>0.2</v>
      </c>
      <c r="AG690" s="56">
        <v>0.1</v>
      </c>
      <c r="AH690" s="56">
        <v>3.7</v>
      </c>
      <c r="AI690" s="62">
        <v>0</v>
      </c>
      <c r="AJ690" s="62">
        <v>0</v>
      </c>
      <c r="AK690" s="43">
        <v>0.03</v>
      </c>
      <c r="AL690" s="62">
        <v>0</v>
      </c>
      <c r="AM690" s="62">
        <v>0</v>
      </c>
      <c r="AN690" s="63">
        <v>0.2</v>
      </c>
      <c r="AO690" s="63">
        <v>18.8</v>
      </c>
      <c r="AP690" s="63">
        <v>1.7</v>
      </c>
      <c r="AQ690" s="63">
        <v>5.6</v>
      </c>
      <c r="AR690" s="63">
        <v>8.6</v>
      </c>
      <c r="AS690" s="64">
        <v>0.28999999999999998</v>
      </c>
      <c r="AT690" s="28">
        <v>0</v>
      </c>
      <c r="AU690" s="62">
        <v>0</v>
      </c>
      <c r="AV690" s="28">
        <v>0</v>
      </c>
    </row>
    <row r="691" spans="1:49" x14ac:dyDescent="0.3">
      <c r="A691" s="318"/>
      <c r="B691" s="334" t="s">
        <v>35</v>
      </c>
      <c r="C691" s="328"/>
      <c r="D691" s="407">
        <f t="shared" ref="D691:D693" si="528">C$689*AC691/AD$694</f>
        <v>113.33333333333333</v>
      </c>
      <c r="E691" s="406">
        <f t="shared" ref="E691:E693" si="529">C$689*AD691/AD$694</f>
        <v>113.33333333333333</v>
      </c>
      <c r="F691" s="406">
        <f t="shared" ref="F691:F693" si="530">$C$689*AE691/$AD$694</f>
        <v>2.6666666666666665</v>
      </c>
      <c r="G691" s="406">
        <f t="shared" si="527"/>
        <v>2.2666666666666666</v>
      </c>
      <c r="H691" s="406">
        <f t="shared" si="527"/>
        <v>4.4000000000000004</v>
      </c>
      <c r="I691" s="406">
        <f t="shared" si="527"/>
        <v>48.133333333333333</v>
      </c>
      <c r="J691" s="199">
        <f t="shared" si="527"/>
        <v>2.6666666666666668E-2</v>
      </c>
      <c r="K691" s="199">
        <f t="shared" si="527"/>
        <v>0.12</v>
      </c>
      <c r="L691" s="199">
        <f t="shared" si="527"/>
        <v>13.2</v>
      </c>
      <c r="M691" s="199">
        <f t="shared" si="527"/>
        <v>0</v>
      </c>
      <c r="N691" s="199">
        <f t="shared" si="527"/>
        <v>0.52</v>
      </c>
      <c r="O691" s="199">
        <f t="shared" si="527"/>
        <v>38.666666666666664</v>
      </c>
      <c r="P691" s="199">
        <f t="shared" si="527"/>
        <v>121.2</v>
      </c>
      <c r="Q691" s="199">
        <f t="shared" si="527"/>
        <v>105.33333333333333</v>
      </c>
      <c r="R691" s="199">
        <f t="shared" si="527"/>
        <v>12.133333333333333</v>
      </c>
      <c r="S691" s="199">
        <f t="shared" si="527"/>
        <v>78.666666666666671</v>
      </c>
      <c r="T691" s="199">
        <f t="shared" si="527"/>
        <v>9.3333333333333351E-2</v>
      </c>
      <c r="U691" s="199">
        <f t="shared" si="527"/>
        <v>9.0666666666666664</v>
      </c>
      <c r="V691" s="199">
        <f t="shared" si="527"/>
        <v>1.76</v>
      </c>
      <c r="W691" s="199">
        <f t="shared" si="527"/>
        <v>20</v>
      </c>
      <c r="X691" s="392"/>
      <c r="Y691" s="392"/>
      <c r="AB691" s="86" t="s">
        <v>35</v>
      </c>
      <c r="AC691" s="287">
        <v>85</v>
      </c>
      <c r="AD691" s="287">
        <v>85</v>
      </c>
      <c r="AE691" s="57">
        <v>2</v>
      </c>
      <c r="AF691" s="56">
        <v>1.7</v>
      </c>
      <c r="AG691" s="56">
        <v>3.3</v>
      </c>
      <c r="AH691" s="56">
        <v>36.1</v>
      </c>
      <c r="AI691" s="64">
        <v>0.02</v>
      </c>
      <c r="AJ691" s="64">
        <v>0.09</v>
      </c>
      <c r="AK691" s="30">
        <v>9.9</v>
      </c>
      <c r="AL691" s="62">
        <v>0</v>
      </c>
      <c r="AM691" s="64">
        <v>0.39</v>
      </c>
      <c r="AN691" s="62">
        <v>29</v>
      </c>
      <c r="AO691" s="63">
        <v>90.9</v>
      </c>
      <c r="AP691" s="62">
        <v>79</v>
      </c>
      <c r="AQ691" s="63">
        <v>9.1</v>
      </c>
      <c r="AR691" s="62">
        <v>59</v>
      </c>
      <c r="AS691" s="64">
        <v>7.0000000000000007E-2</v>
      </c>
      <c r="AT691" s="30">
        <v>6.8</v>
      </c>
      <c r="AU691" s="64">
        <v>1.32</v>
      </c>
      <c r="AV691" s="28">
        <v>15</v>
      </c>
    </row>
    <row r="692" spans="1:49" ht="15" customHeight="1" x14ac:dyDescent="0.3">
      <c r="A692" s="318"/>
      <c r="B692" s="334" t="s">
        <v>36</v>
      </c>
      <c r="C692" s="328"/>
      <c r="D692" s="407">
        <f t="shared" si="528"/>
        <v>6.9333333333333336</v>
      </c>
      <c r="E692" s="406">
        <f t="shared" si="529"/>
        <v>6.9333333333333336</v>
      </c>
      <c r="F692" s="406">
        <f t="shared" si="530"/>
        <v>0</v>
      </c>
      <c r="G692" s="406">
        <f t="shared" si="527"/>
        <v>0</v>
      </c>
      <c r="H692" s="406">
        <f t="shared" si="527"/>
        <v>6.4</v>
      </c>
      <c r="I692" s="406">
        <f t="shared" si="527"/>
        <v>25.466666666666669</v>
      </c>
      <c r="J692" s="199">
        <f t="shared" si="527"/>
        <v>0</v>
      </c>
      <c r="K692" s="199">
        <f t="shared" si="527"/>
        <v>0</v>
      </c>
      <c r="L692" s="199">
        <f t="shared" si="527"/>
        <v>0</v>
      </c>
      <c r="M692" s="199">
        <f t="shared" si="527"/>
        <v>0</v>
      </c>
      <c r="N692" s="199">
        <f t="shared" si="527"/>
        <v>0</v>
      </c>
      <c r="O692" s="199">
        <f t="shared" si="527"/>
        <v>0</v>
      </c>
      <c r="P692" s="199">
        <f t="shared" si="527"/>
        <v>0.17333333333333334</v>
      </c>
      <c r="Q692" s="199">
        <f t="shared" si="527"/>
        <v>0.13333333333333333</v>
      </c>
      <c r="R692" s="199">
        <f t="shared" si="527"/>
        <v>0</v>
      </c>
      <c r="S692" s="199">
        <f t="shared" si="527"/>
        <v>0</v>
      </c>
      <c r="T692" s="199">
        <f t="shared" si="527"/>
        <v>1.3333333333333334E-2</v>
      </c>
      <c r="U692" s="199">
        <f t="shared" si="527"/>
        <v>0</v>
      </c>
      <c r="V692" s="199">
        <f t="shared" si="527"/>
        <v>0</v>
      </c>
      <c r="W692" s="199">
        <f t="shared" si="527"/>
        <v>0</v>
      </c>
      <c r="X692" s="392"/>
      <c r="Y692" s="392"/>
      <c r="AB692" s="86" t="s">
        <v>36</v>
      </c>
      <c r="AC692" s="56">
        <v>5.2</v>
      </c>
      <c r="AD692" s="56">
        <v>5.2</v>
      </c>
      <c r="AE692" s="57">
        <v>0</v>
      </c>
      <c r="AF692" s="57">
        <v>0</v>
      </c>
      <c r="AG692" s="56">
        <v>4.8</v>
      </c>
      <c r="AH692" s="56">
        <v>19.100000000000001</v>
      </c>
      <c r="AI692" s="62">
        <v>0</v>
      </c>
      <c r="AJ692" s="62">
        <v>0</v>
      </c>
      <c r="AK692" s="28">
        <v>0</v>
      </c>
      <c r="AL692" s="62">
        <v>0</v>
      </c>
      <c r="AM692" s="62">
        <v>0</v>
      </c>
      <c r="AN692" s="62">
        <v>0</v>
      </c>
      <c r="AO692" s="64">
        <v>0.13</v>
      </c>
      <c r="AP692" s="63">
        <v>0.1</v>
      </c>
      <c r="AQ692" s="62">
        <v>0</v>
      </c>
      <c r="AR692" s="62">
        <v>0</v>
      </c>
      <c r="AS692" s="64">
        <v>0.01</v>
      </c>
      <c r="AT692" s="28">
        <v>0</v>
      </c>
      <c r="AU692" s="62">
        <v>0</v>
      </c>
      <c r="AV692" s="28">
        <v>0</v>
      </c>
    </row>
    <row r="693" spans="1:49" x14ac:dyDescent="0.3">
      <c r="A693" s="318"/>
      <c r="B693" s="334" t="s">
        <v>39</v>
      </c>
      <c r="C693" s="328"/>
      <c r="D693" s="407">
        <f t="shared" si="528"/>
        <v>106.66666666666667</v>
      </c>
      <c r="E693" s="406">
        <f t="shared" si="529"/>
        <v>106.66666666666667</v>
      </c>
      <c r="F693" s="406">
        <f t="shared" si="530"/>
        <v>0</v>
      </c>
      <c r="G693" s="406">
        <f t="shared" si="527"/>
        <v>0</v>
      </c>
      <c r="H693" s="406">
        <f t="shared" si="527"/>
        <v>0</v>
      </c>
      <c r="I693" s="406">
        <f t="shared" si="527"/>
        <v>0</v>
      </c>
      <c r="J693" s="199">
        <f t="shared" si="527"/>
        <v>0</v>
      </c>
      <c r="K693" s="199">
        <f t="shared" si="527"/>
        <v>0</v>
      </c>
      <c r="L693" s="199">
        <f t="shared" si="527"/>
        <v>0</v>
      </c>
      <c r="M693" s="199">
        <f t="shared" si="527"/>
        <v>0</v>
      </c>
      <c r="N693" s="199">
        <f t="shared" si="527"/>
        <v>0</v>
      </c>
      <c r="O693" s="199">
        <f t="shared" si="527"/>
        <v>0</v>
      </c>
      <c r="P693" s="199">
        <f t="shared" si="527"/>
        <v>0</v>
      </c>
      <c r="Q693" s="199">
        <f t="shared" si="527"/>
        <v>0</v>
      </c>
      <c r="R693" s="199">
        <f t="shared" si="527"/>
        <v>0</v>
      </c>
      <c r="S693" s="199">
        <f t="shared" si="527"/>
        <v>0</v>
      </c>
      <c r="T693" s="199">
        <f t="shared" si="527"/>
        <v>0</v>
      </c>
      <c r="U693" s="199">
        <f t="shared" si="527"/>
        <v>0</v>
      </c>
      <c r="V693" s="199">
        <f t="shared" si="527"/>
        <v>0</v>
      </c>
      <c r="W693" s="199">
        <f t="shared" si="527"/>
        <v>0</v>
      </c>
      <c r="X693" s="392"/>
      <c r="Y693" s="392"/>
      <c r="AB693" s="86" t="s">
        <v>39</v>
      </c>
      <c r="AC693" s="287">
        <v>80</v>
      </c>
      <c r="AD693" s="287">
        <v>80</v>
      </c>
      <c r="AE693" s="57">
        <v>0</v>
      </c>
      <c r="AF693" s="57">
        <v>0</v>
      </c>
      <c r="AG693" s="57">
        <v>0</v>
      </c>
      <c r="AH693" s="57">
        <v>0</v>
      </c>
      <c r="AI693" s="62">
        <v>0</v>
      </c>
      <c r="AJ693" s="62">
        <v>0</v>
      </c>
      <c r="AK693" s="28">
        <v>0</v>
      </c>
      <c r="AL693" s="62">
        <v>0</v>
      </c>
      <c r="AM693" s="62">
        <v>0</v>
      </c>
      <c r="AN693" s="62">
        <v>0</v>
      </c>
      <c r="AO693" s="62">
        <v>0</v>
      </c>
      <c r="AP693" s="62">
        <v>0</v>
      </c>
      <c r="AQ693" s="62">
        <v>0</v>
      </c>
      <c r="AR693" s="62">
        <v>0</v>
      </c>
      <c r="AS693" s="62">
        <v>0</v>
      </c>
      <c r="AT693" s="28">
        <v>0</v>
      </c>
      <c r="AU693" s="62">
        <v>0</v>
      </c>
      <c r="AV693" s="28">
        <v>0</v>
      </c>
    </row>
    <row r="694" spans="1:49" x14ac:dyDescent="0.3">
      <c r="A694" s="318"/>
      <c r="B694" s="69" t="s">
        <v>40</v>
      </c>
      <c r="C694" s="328"/>
      <c r="D694" s="406"/>
      <c r="E694" s="406"/>
      <c r="F694" s="409">
        <f>SUM(F690:F693)</f>
        <v>3.0666666666666664</v>
      </c>
      <c r="G694" s="409">
        <f t="shared" ref="G694:W694" si="531">SUM(G690:G693)</f>
        <v>2.5333333333333332</v>
      </c>
      <c r="H694" s="409">
        <f t="shared" si="531"/>
        <v>10.933333333333334</v>
      </c>
      <c r="I694" s="409">
        <f t="shared" si="531"/>
        <v>78.533333333333331</v>
      </c>
      <c r="J694" s="336">
        <f t="shared" si="531"/>
        <v>2.6666666666666668E-2</v>
      </c>
      <c r="K694" s="336">
        <f t="shared" si="531"/>
        <v>0.12</v>
      </c>
      <c r="L694" s="336">
        <f t="shared" si="531"/>
        <v>13.239999999999998</v>
      </c>
      <c r="M694" s="336">
        <f t="shared" si="531"/>
        <v>0</v>
      </c>
      <c r="N694" s="336">
        <f t="shared" si="531"/>
        <v>0.52</v>
      </c>
      <c r="O694" s="336">
        <f t="shared" si="531"/>
        <v>38.93333333333333</v>
      </c>
      <c r="P694" s="336">
        <f t="shared" si="531"/>
        <v>146.44000000000003</v>
      </c>
      <c r="Q694" s="336">
        <f t="shared" si="531"/>
        <v>107.73333333333333</v>
      </c>
      <c r="R694" s="336">
        <f t="shared" si="531"/>
        <v>19.600000000000001</v>
      </c>
      <c r="S694" s="336">
        <f t="shared" si="531"/>
        <v>90.13333333333334</v>
      </c>
      <c r="T694" s="336">
        <f t="shared" si="531"/>
        <v>0.49333333333333329</v>
      </c>
      <c r="U694" s="336">
        <f t="shared" si="531"/>
        <v>9.0666666666666664</v>
      </c>
      <c r="V694" s="336">
        <f t="shared" si="531"/>
        <v>1.76</v>
      </c>
      <c r="W694" s="336">
        <f t="shared" si="531"/>
        <v>20</v>
      </c>
      <c r="X694" s="392"/>
      <c r="Y694" s="392"/>
      <c r="AB694" s="87" t="s">
        <v>40</v>
      </c>
      <c r="AC694" s="59"/>
      <c r="AD694" s="60">
        <v>150</v>
      </c>
      <c r="AE694" s="61">
        <v>2.2999999999999998</v>
      </c>
      <c r="AF694" s="61">
        <v>1.9</v>
      </c>
      <c r="AG694" s="61">
        <v>8.1999999999999993</v>
      </c>
      <c r="AH694" s="61">
        <v>58.9</v>
      </c>
      <c r="AI694" s="65">
        <v>0.02</v>
      </c>
      <c r="AJ694" s="65">
        <v>0.09</v>
      </c>
      <c r="AK694" s="48">
        <v>9.93</v>
      </c>
      <c r="AL694" s="66">
        <v>0</v>
      </c>
      <c r="AM694" s="65">
        <v>0.39</v>
      </c>
      <c r="AN694" s="66">
        <v>29</v>
      </c>
      <c r="AO694" s="66">
        <v>110</v>
      </c>
      <c r="AP694" s="66">
        <v>81</v>
      </c>
      <c r="AQ694" s="66">
        <v>15</v>
      </c>
      <c r="AR694" s="66">
        <v>67</v>
      </c>
      <c r="AS694" s="65">
        <v>0.37</v>
      </c>
      <c r="AT694" s="47">
        <v>6.8</v>
      </c>
      <c r="AU694" s="65">
        <v>1.32</v>
      </c>
      <c r="AV694" s="32">
        <v>15</v>
      </c>
    </row>
    <row r="695" spans="1:49" x14ac:dyDescent="0.3">
      <c r="A695" s="318" t="s">
        <v>93</v>
      </c>
      <c r="B695" s="199"/>
      <c r="C695" s="328">
        <v>5</v>
      </c>
      <c r="D695" s="406"/>
      <c r="E695" s="406"/>
      <c r="F695" s="406"/>
      <c r="G695" s="406"/>
      <c r="H695" s="406"/>
      <c r="I695" s="406"/>
      <c r="J695" s="199"/>
      <c r="K695" s="199"/>
      <c r="L695" s="199"/>
      <c r="M695" s="199"/>
      <c r="N695" s="199"/>
      <c r="O695" s="199"/>
      <c r="P695" s="199"/>
      <c r="Q695" s="199"/>
      <c r="R695" s="199"/>
      <c r="S695" s="199"/>
      <c r="T695" s="199"/>
      <c r="U695" s="199"/>
      <c r="V695" s="199"/>
      <c r="W695" s="199"/>
      <c r="X695" s="392" t="s">
        <v>94</v>
      </c>
      <c r="Y695" s="392">
        <v>3</v>
      </c>
      <c r="AA695" s="17" t="s">
        <v>93</v>
      </c>
      <c r="AB695" s="17"/>
      <c r="AW695" t="s">
        <v>94</v>
      </c>
    </row>
    <row r="696" spans="1:49" ht="15" customHeight="1" x14ac:dyDescent="0.3">
      <c r="A696" s="318"/>
      <c r="B696" s="334" t="s">
        <v>37</v>
      </c>
      <c r="C696" s="332"/>
      <c r="D696" s="406">
        <f>C695*AC696/AD697</f>
        <v>5</v>
      </c>
      <c r="E696" s="406">
        <f>C695*AD696/AD697</f>
        <v>5</v>
      </c>
      <c r="F696" s="406">
        <f>C695*AE696/AD697</f>
        <v>0.05</v>
      </c>
      <c r="G696" s="406">
        <f>C695*AF696/AD697</f>
        <v>3.6</v>
      </c>
      <c r="H696" s="406">
        <f>C695*AG696/AD697</f>
        <v>0.05</v>
      </c>
      <c r="I696" s="406">
        <f>C695*AH696/AD697</f>
        <v>33.049999999999997</v>
      </c>
      <c r="J696" s="199">
        <f>C695*AI696/AD697</f>
        <v>0</v>
      </c>
      <c r="K696" s="199">
        <f>C695*AJ696/AD697</f>
        <v>0.01</v>
      </c>
      <c r="L696" s="199">
        <f>C695*AK696/AD697</f>
        <v>22.5</v>
      </c>
      <c r="M696" s="199">
        <f>C695*AL696/AD697</f>
        <v>7.0000000000000007E-2</v>
      </c>
      <c r="N696" s="199">
        <f>C695*AM696/AD697</f>
        <v>0</v>
      </c>
      <c r="O696" s="199">
        <f>C695*AN696/AD697</f>
        <v>0.8</v>
      </c>
      <c r="P696" s="199">
        <f>C695*AO696/AD697</f>
        <v>1.5</v>
      </c>
      <c r="Q696" s="199">
        <f>C695*AP696/AD697</f>
        <v>1.2</v>
      </c>
      <c r="R696" s="199">
        <f>C695*AQ696/AD697</f>
        <v>0</v>
      </c>
      <c r="S696" s="199">
        <f>C695*AR696/AD697</f>
        <v>1.5</v>
      </c>
      <c r="T696" s="199">
        <f>C695*AS696/AD697</f>
        <v>0.01</v>
      </c>
      <c r="U696" s="199">
        <f>C695*AT696/AD697</f>
        <v>0</v>
      </c>
      <c r="V696" s="199">
        <f>C695*AU696/AD697</f>
        <v>0.05</v>
      </c>
      <c r="W696" s="199">
        <f>C695*AV696/AD697</f>
        <v>0.1</v>
      </c>
      <c r="X696" s="392"/>
      <c r="Y696" s="392"/>
      <c r="AA696" s="17"/>
      <c r="AB696" s="70" t="s">
        <v>37</v>
      </c>
      <c r="AC696" s="58">
        <v>5</v>
      </c>
      <c r="AD696" s="57">
        <v>5</v>
      </c>
      <c r="AE696" s="71">
        <v>0.05</v>
      </c>
      <c r="AF696" s="56">
        <v>3.6</v>
      </c>
      <c r="AG696" s="71">
        <v>0.05</v>
      </c>
      <c r="AH696" s="71">
        <v>33.049999999999997</v>
      </c>
      <c r="AI696" s="57">
        <v>0</v>
      </c>
      <c r="AJ696" s="71">
        <v>0.01</v>
      </c>
      <c r="AK696" s="20">
        <v>22.5</v>
      </c>
      <c r="AL696" s="71">
        <v>7.0000000000000007E-2</v>
      </c>
      <c r="AM696" s="57">
        <v>0</v>
      </c>
      <c r="AN696" s="56">
        <v>0.8</v>
      </c>
      <c r="AO696" s="56">
        <v>1.5</v>
      </c>
      <c r="AP696" s="56">
        <v>1.2</v>
      </c>
      <c r="AQ696" s="57">
        <v>0</v>
      </c>
      <c r="AR696" s="56">
        <v>1.5</v>
      </c>
      <c r="AS696" s="71">
        <v>0.01</v>
      </c>
      <c r="AT696" s="19">
        <v>0</v>
      </c>
      <c r="AU696" s="71">
        <v>0.05</v>
      </c>
      <c r="AV696" s="20">
        <v>0.1</v>
      </c>
    </row>
    <row r="697" spans="1:49" x14ac:dyDescent="0.3">
      <c r="A697" s="318"/>
      <c r="B697" s="69" t="s">
        <v>40</v>
      </c>
      <c r="C697" s="96"/>
      <c r="D697" s="406"/>
      <c r="E697" s="406"/>
      <c r="F697" s="406">
        <f>SUM(F696)</f>
        <v>0.05</v>
      </c>
      <c r="G697" s="406">
        <f t="shared" ref="G697:W697" si="532">SUM(G696)</f>
        <v>3.6</v>
      </c>
      <c r="H697" s="406">
        <f t="shared" si="532"/>
        <v>0.05</v>
      </c>
      <c r="I697" s="406">
        <f t="shared" si="532"/>
        <v>33.049999999999997</v>
      </c>
      <c r="J697" s="199">
        <f t="shared" si="532"/>
        <v>0</v>
      </c>
      <c r="K697" s="199">
        <f t="shared" si="532"/>
        <v>0.01</v>
      </c>
      <c r="L697" s="199">
        <f t="shared" si="532"/>
        <v>22.5</v>
      </c>
      <c r="M697" s="199">
        <f t="shared" si="532"/>
        <v>7.0000000000000007E-2</v>
      </c>
      <c r="N697" s="199">
        <f t="shared" si="532"/>
        <v>0</v>
      </c>
      <c r="O697" s="199">
        <f t="shared" si="532"/>
        <v>0.8</v>
      </c>
      <c r="P697" s="199">
        <f t="shared" si="532"/>
        <v>1.5</v>
      </c>
      <c r="Q697" s="199">
        <f t="shared" si="532"/>
        <v>1.2</v>
      </c>
      <c r="R697" s="199">
        <f t="shared" si="532"/>
        <v>0</v>
      </c>
      <c r="S697" s="199">
        <f t="shared" si="532"/>
        <v>1.5</v>
      </c>
      <c r="T697" s="199">
        <f t="shared" si="532"/>
        <v>0.01</v>
      </c>
      <c r="U697" s="199">
        <f t="shared" si="532"/>
        <v>0</v>
      </c>
      <c r="V697" s="199">
        <f t="shared" si="532"/>
        <v>0.05</v>
      </c>
      <c r="W697" s="199">
        <f t="shared" si="532"/>
        <v>0.1</v>
      </c>
      <c r="X697" s="392"/>
      <c r="Y697" s="392"/>
      <c r="AB697" s="73" t="s">
        <v>40</v>
      </c>
      <c r="AC697" s="74"/>
      <c r="AD697" s="75">
        <v>5</v>
      </c>
      <c r="AE697" s="76">
        <v>0.05</v>
      </c>
      <c r="AF697" s="77">
        <v>3.6</v>
      </c>
      <c r="AG697" s="76">
        <v>0.05</v>
      </c>
      <c r="AH697" s="76">
        <v>33.049999999999997</v>
      </c>
      <c r="AI697" s="75">
        <v>0</v>
      </c>
      <c r="AJ697" s="76">
        <v>0.01</v>
      </c>
      <c r="AK697" s="78">
        <v>22.5</v>
      </c>
      <c r="AL697" s="76">
        <v>7.0000000000000007E-2</v>
      </c>
      <c r="AM697" s="75">
        <v>0</v>
      </c>
      <c r="AN697" s="77">
        <v>0.8</v>
      </c>
      <c r="AO697" s="77">
        <v>1.5</v>
      </c>
      <c r="AP697" s="77">
        <v>1.2</v>
      </c>
      <c r="AQ697" s="75">
        <v>0</v>
      </c>
      <c r="AR697" s="77">
        <v>1.5</v>
      </c>
      <c r="AS697" s="76">
        <v>0.01</v>
      </c>
      <c r="AT697" s="79">
        <v>0</v>
      </c>
      <c r="AU697" s="76">
        <v>0.05</v>
      </c>
      <c r="AV697" s="78">
        <v>0.1</v>
      </c>
    </row>
    <row r="698" spans="1:49" x14ac:dyDescent="0.3">
      <c r="A698" s="326" t="s">
        <v>130</v>
      </c>
      <c r="B698" s="73"/>
      <c r="C698" s="341">
        <v>20</v>
      </c>
      <c r="D698" s="419"/>
      <c r="E698" s="420"/>
      <c r="F698" s="421"/>
      <c r="G698" s="420"/>
      <c r="H698" s="420"/>
      <c r="I698" s="419"/>
      <c r="J698" s="342"/>
      <c r="K698" s="344"/>
      <c r="L698" s="342"/>
      <c r="M698" s="341"/>
      <c r="N698" s="343"/>
      <c r="O698" s="343"/>
      <c r="P698" s="343"/>
      <c r="Q698" s="341"/>
      <c r="R698" s="343"/>
      <c r="S698" s="342"/>
      <c r="T698" s="345"/>
      <c r="U698" s="342"/>
      <c r="V698" s="344"/>
      <c r="X698" s="391" t="s">
        <v>131</v>
      </c>
      <c r="Y698" s="392">
        <v>18</v>
      </c>
      <c r="AA698" t="s">
        <v>130</v>
      </c>
      <c r="AB698" s="73"/>
      <c r="AC698" s="135"/>
      <c r="AD698" s="135"/>
      <c r="AE698" s="136"/>
      <c r="AF698" s="100"/>
      <c r="AG698" s="136"/>
      <c r="AH698" s="136"/>
      <c r="AI698" s="135"/>
      <c r="AJ698" s="136"/>
      <c r="AK698" s="137"/>
      <c r="AL698" s="136"/>
      <c r="AM698" s="135"/>
      <c r="AN698" s="100"/>
      <c r="AO698" s="100"/>
      <c r="AP698" s="100"/>
      <c r="AQ698" s="135"/>
      <c r="AR698" s="100"/>
      <c r="AS698" s="136"/>
      <c r="AT698" s="138"/>
      <c r="AU698" s="136"/>
      <c r="AV698" s="137"/>
      <c r="AW698" t="s">
        <v>131</v>
      </c>
    </row>
    <row r="699" spans="1:49" ht="15" customHeight="1" x14ac:dyDescent="0.3">
      <c r="A699" s="318"/>
      <c r="B699" s="346" t="s">
        <v>42</v>
      </c>
      <c r="C699" s="96"/>
      <c r="D699" s="406">
        <f>C698*AC699/AD700</f>
        <v>20.8</v>
      </c>
      <c r="E699" s="406">
        <f>C698*AD699/AD700</f>
        <v>20</v>
      </c>
      <c r="F699" s="406">
        <f>C698*AE699/AD700</f>
        <v>4.5999999999999996</v>
      </c>
      <c r="G699" s="406">
        <f>C698*AF699/AD700</f>
        <v>6</v>
      </c>
      <c r="H699" s="406">
        <f>C698*AG699/AD700</f>
        <v>0</v>
      </c>
      <c r="I699" s="406">
        <f>C698*AH699/AD700</f>
        <v>71.599999999999994</v>
      </c>
      <c r="J699" s="199">
        <f>C698*AI699/AD700</f>
        <v>0</v>
      </c>
      <c r="K699" s="199">
        <f>C698*AJ699/AD700</f>
        <v>0.06</v>
      </c>
      <c r="L699" s="199">
        <f>C698*AK699/AD700</f>
        <v>52</v>
      </c>
      <c r="M699" s="199">
        <f>C698*AL699/AD700</f>
        <v>0.2</v>
      </c>
      <c r="N699" s="199">
        <f>C698*AM699/AD700</f>
        <v>0.14000000000000001</v>
      </c>
      <c r="O699" s="199">
        <f>C698*AN699/AD700</f>
        <v>162</v>
      </c>
      <c r="P699" s="199">
        <f>C698*AO699/AD700</f>
        <v>17.600000000000001</v>
      </c>
      <c r="Q699" s="199">
        <f>C698*AP699/AD700</f>
        <v>176</v>
      </c>
      <c r="R699" s="199">
        <f>C698*AQ699/AD700</f>
        <v>7</v>
      </c>
      <c r="S699" s="199">
        <f>C698*AR699/AD700</f>
        <v>100</v>
      </c>
      <c r="T699" s="199">
        <f>C698*AS699/AD700</f>
        <v>0.2</v>
      </c>
      <c r="U699" s="199">
        <f>C698*AT699/AD700</f>
        <v>0</v>
      </c>
      <c r="V699" s="199">
        <f>C698*AU699/AD700</f>
        <v>2.9</v>
      </c>
      <c r="W699" s="199">
        <f>C698*AV699/AD700</f>
        <v>0</v>
      </c>
      <c r="X699" s="392"/>
      <c r="Y699" s="392"/>
      <c r="AB699" s="139" t="s">
        <v>42</v>
      </c>
      <c r="AC699" s="56">
        <v>10.4</v>
      </c>
      <c r="AD699" s="57">
        <v>10</v>
      </c>
      <c r="AE699" s="56">
        <v>2.2999999999999998</v>
      </c>
      <c r="AF699" s="57">
        <v>3</v>
      </c>
      <c r="AG699" s="57">
        <v>0</v>
      </c>
      <c r="AH699" s="56">
        <v>35.799999999999997</v>
      </c>
      <c r="AI699" s="57">
        <v>0</v>
      </c>
      <c r="AJ699" s="71">
        <v>0.03</v>
      </c>
      <c r="AK699" s="19">
        <v>26</v>
      </c>
      <c r="AL699" s="56">
        <v>0.1</v>
      </c>
      <c r="AM699" s="71">
        <v>7.0000000000000007E-2</v>
      </c>
      <c r="AN699" s="57">
        <v>81</v>
      </c>
      <c r="AO699" s="56">
        <v>8.8000000000000007</v>
      </c>
      <c r="AP699" s="57">
        <v>88</v>
      </c>
      <c r="AQ699" s="56">
        <v>3.5</v>
      </c>
      <c r="AR699" s="57">
        <v>50</v>
      </c>
      <c r="AS699" s="56">
        <v>0.1</v>
      </c>
      <c r="AT699" s="19">
        <v>0</v>
      </c>
      <c r="AU699" s="71">
        <v>1.45</v>
      </c>
      <c r="AV699" s="19">
        <v>0</v>
      </c>
    </row>
    <row r="700" spans="1:49" x14ac:dyDescent="0.3">
      <c r="A700" s="318"/>
      <c r="B700" s="69" t="s">
        <v>40</v>
      </c>
      <c r="C700" s="96"/>
      <c r="D700" s="406"/>
      <c r="E700" s="406"/>
      <c r="F700" s="406">
        <f>SUM(F699)</f>
        <v>4.5999999999999996</v>
      </c>
      <c r="G700" s="406">
        <f t="shared" ref="G700:W700" si="533">SUM(G699)</f>
        <v>6</v>
      </c>
      <c r="H700" s="406">
        <f t="shared" si="533"/>
        <v>0</v>
      </c>
      <c r="I700" s="406">
        <f t="shared" si="533"/>
        <v>71.599999999999994</v>
      </c>
      <c r="J700" s="199">
        <f t="shared" si="533"/>
        <v>0</v>
      </c>
      <c r="K700" s="199">
        <f t="shared" si="533"/>
        <v>0.06</v>
      </c>
      <c r="L700" s="199">
        <f t="shared" si="533"/>
        <v>52</v>
      </c>
      <c r="M700" s="199">
        <f t="shared" si="533"/>
        <v>0.2</v>
      </c>
      <c r="N700" s="199">
        <f t="shared" si="533"/>
        <v>0.14000000000000001</v>
      </c>
      <c r="O700" s="199">
        <f t="shared" si="533"/>
        <v>162</v>
      </c>
      <c r="P700" s="199">
        <f t="shared" si="533"/>
        <v>17.600000000000001</v>
      </c>
      <c r="Q700" s="199">
        <f t="shared" si="533"/>
        <v>176</v>
      </c>
      <c r="R700" s="199">
        <f t="shared" si="533"/>
        <v>7</v>
      </c>
      <c r="S700" s="199">
        <f t="shared" si="533"/>
        <v>100</v>
      </c>
      <c r="T700" s="199">
        <f t="shared" si="533"/>
        <v>0.2</v>
      </c>
      <c r="U700" s="199">
        <f t="shared" si="533"/>
        <v>0</v>
      </c>
      <c r="V700" s="199">
        <f t="shared" si="533"/>
        <v>2.9</v>
      </c>
      <c r="W700" s="199">
        <f t="shared" si="533"/>
        <v>0</v>
      </c>
      <c r="X700" s="392"/>
      <c r="Y700" s="392"/>
      <c r="AB700" s="73" t="s">
        <v>132</v>
      </c>
      <c r="AC700" s="135"/>
      <c r="AD700" s="135">
        <v>10</v>
      </c>
      <c r="AE700" s="136">
        <f>SUM(AE699)</f>
        <v>2.2999999999999998</v>
      </c>
      <c r="AF700" s="136">
        <f t="shared" ref="AF700:AV700" si="534">SUM(AF699)</f>
        <v>3</v>
      </c>
      <c r="AG700" s="136">
        <f t="shared" si="534"/>
        <v>0</v>
      </c>
      <c r="AH700" s="136">
        <f t="shared" si="534"/>
        <v>35.799999999999997</v>
      </c>
      <c r="AI700" s="136">
        <f t="shared" si="534"/>
        <v>0</v>
      </c>
      <c r="AJ700" s="136">
        <f t="shared" si="534"/>
        <v>0.03</v>
      </c>
      <c r="AK700" s="136">
        <f t="shared" si="534"/>
        <v>26</v>
      </c>
      <c r="AL700" s="136">
        <f t="shared" si="534"/>
        <v>0.1</v>
      </c>
      <c r="AM700" s="136">
        <f t="shared" si="534"/>
        <v>7.0000000000000007E-2</v>
      </c>
      <c r="AN700" s="136">
        <f t="shared" si="534"/>
        <v>81</v>
      </c>
      <c r="AO700" s="136">
        <f t="shared" si="534"/>
        <v>8.8000000000000007</v>
      </c>
      <c r="AP700" s="136">
        <f t="shared" si="534"/>
        <v>88</v>
      </c>
      <c r="AQ700" s="136">
        <f t="shared" si="534"/>
        <v>3.5</v>
      </c>
      <c r="AR700" s="136">
        <f t="shared" si="534"/>
        <v>50</v>
      </c>
      <c r="AS700" s="136">
        <f t="shared" si="534"/>
        <v>0.1</v>
      </c>
      <c r="AT700" s="136">
        <f t="shared" si="534"/>
        <v>0</v>
      </c>
      <c r="AU700" s="136">
        <f t="shared" si="534"/>
        <v>1.45</v>
      </c>
      <c r="AV700" s="136">
        <f t="shared" si="534"/>
        <v>0</v>
      </c>
    </row>
    <row r="701" spans="1:49" x14ac:dyDescent="0.3">
      <c r="A701" s="318"/>
      <c r="B701" s="96"/>
      <c r="C701" s="96"/>
      <c r="D701" s="406"/>
      <c r="E701" s="406"/>
      <c r="F701" s="406"/>
      <c r="G701" s="406"/>
      <c r="H701" s="406"/>
      <c r="I701" s="406"/>
      <c r="J701" s="199"/>
      <c r="K701" s="199"/>
      <c r="L701" s="199"/>
      <c r="M701" s="199"/>
      <c r="N701" s="199"/>
      <c r="O701" s="199"/>
      <c r="P701" s="199"/>
      <c r="Q701" s="199"/>
      <c r="R701" s="199"/>
      <c r="S701" s="199"/>
      <c r="T701" s="199"/>
      <c r="U701" s="199"/>
      <c r="V701" s="199"/>
      <c r="W701" s="199"/>
      <c r="X701" s="392"/>
      <c r="Y701" s="392"/>
      <c r="AB701" s="73"/>
      <c r="AC701" s="135"/>
      <c r="AD701" s="135"/>
      <c r="AE701" s="136"/>
      <c r="AF701" s="100"/>
      <c r="AG701" s="136"/>
      <c r="AH701" s="136"/>
      <c r="AI701" s="135"/>
      <c r="AJ701" s="136"/>
      <c r="AK701" s="137"/>
      <c r="AL701" s="136"/>
      <c r="AM701" s="135"/>
      <c r="AN701" s="100"/>
      <c r="AO701" s="100"/>
      <c r="AP701" s="100"/>
      <c r="AQ701" s="135"/>
      <c r="AR701" s="100"/>
      <c r="AS701" s="136"/>
      <c r="AT701" s="138"/>
      <c r="AU701" s="136"/>
      <c r="AV701" s="137"/>
    </row>
    <row r="702" spans="1:49" x14ac:dyDescent="0.3">
      <c r="A702" s="318" t="s">
        <v>95</v>
      </c>
      <c r="B702" s="199"/>
      <c r="C702" s="328">
        <v>40</v>
      </c>
      <c r="D702" s="406"/>
      <c r="E702" s="406"/>
      <c r="F702" s="406"/>
      <c r="G702" s="406"/>
      <c r="H702" s="406"/>
      <c r="I702" s="406"/>
      <c r="J702" s="199"/>
      <c r="K702" s="199"/>
      <c r="L702" s="199"/>
      <c r="M702" s="199"/>
      <c r="N702" s="199"/>
      <c r="O702" s="199"/>
      <c r="P702" s="199"/>
      <c r="Q702" s="199"/>
      <c r="R702" s="199"/>
      <c r="S702" s="199"/>
      <c r="T702" s="199"/>
      <c r="U702" s="199"/>
      <c r="V702" s="199"/>
      <c r="W702" s="199"/>
      <c r="X702" s="392" t="s">
        <v>96</v>
      </c>
      <c r="Y702" s="392">
        <v>4</v>
      </c>
      <c r="AA702" s="17" t="s">
        <v>95</v>
      </c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  <c r="AQ702" s="17"/>
      <c r="AR702" s="17"/>
      <c r="AS702" s="17"/>
      <c r="AT702" s="17"/>
      <c r="AU702" s="17"/>
      <c r="AV702" s="17"/>
      <c r="AW702" t="s">
        <v>96</v>
      </c>
    </row>
    <row r="703" spans="1:49" x14ac:dyDescent="0.3">
      <c r="A703" s="318"/>
      <c r="B703" s="199" t="s">
        <v>95</v>
      </c>
      <c r="C703" s="328"/>
      <c r="D703" s="406">
        <f>C702*AC703/AD704</f>
        <v>40</v>
      </c>
      <c r="E703" s="406">
        <f>C702*AD703/AD704</f>
        <v>40</v>
      </c>
      <c r="F703" s="406">
        <f>C702*AE703/AD704</f>
        <v>3</v>
      </c>
      <c r="G703" s="406">
        <f>C702*AF703/AD704</f>
        <v>0.4</v>
      </c>
      <c r="H703" s="406">
        <f>C702*AG703/AD704</f>
        <v>20</v>
      </c>
      <c r="I703" s="406">
        <f>C702*AH703/AD704</f>
        <v>96</v>
      </c>
      <c r="J703" s="199">
        <f>C702*AI703/AD704</f>
        <v>0</v>
      </c>
      <c r="K703" s="199">
        <f>C702*AJ703/AD704</f>
        <v>0</v>
      </c>
      <c r="L703" s="199">
        <f>C702*AK703/AD704</f>
        <v>0</v>
      </c>
      <c r="M703" s="199">
        <f>C702*AL703/AD704</f>
        <v>0</v>
      </c>
      <c r="N703" s="199">
        <f>C702*AM703/AD704</f>
        <v>0</v>
      </c>
      <c r="O703" s="199">
        <f>C702*AN703/AD704</f>
        <v>0</v>
      </c>
      <c r="P703" s="199">
        <f>C702*AO703/AD704</f>
        <v>0</v>
      </c>
      <c r="Q703" s="199">
        <f>C702*AP703/AD704</f>
        <v>0</v>
      </c>
      <c r="R703" s="199">
        <f>C702*AQ703/AD704</f>
        <v>0</v>
      </c>
      <c r="S703" s="199">
        <f>C702*AR703/AD704</f>
        <v>0</v>
      </c>
      <c r="T703" s="199">
        <f>C702*AS703/AD704</f>
        <v>0</v>
      </c>
      <c r="U703" s="199">
        <f>C702*AT703/AD704</f>
        <v>0</v>
      </c>
      <c r="V703" s="199">
        <f>C702*AU703/AD704</f>
        <v>0</v>
      </c>
      <c r="W703" s="199">
        <f>C702*AV703/AD704</f>
        <v>0</v>
      </c>
      <c r="X703" s="392"/>
      <c r="Y703" s="392"/>
      <c r="AA703" s="17"/>
      <c r="AB703" s="17" t="s">
        <v>95</v>
      </c>
      <c r="AC703" s="17">
        <v>100</v>
      </c>
      <c r="AD703" s="17">
        <v>100</v>
      </c>
      <c r="AE703" s="17">
        <v>7.5</v>
      </c>
      <c r="AF703" s="17">
        <v>1</v>
      </c>
      <c r="AG703" s="17">
        <v>50</v>
      </c>
      <c r="AH703" s="17">
        <v>240</v>
      </c>
      <c r="AI703" s="17"/>
      <c r="AJ703" s="17"/>
      <c r="AK703" s="17"/>
      <c r="AL703" s="17"/>
      <c r="AM703" s="17"/>
      <c r="AN703" s="17"/>
      <c r="AO703" s="17"/>
      <c r="AP703" s="17"/>
      <c r="AQ703" s="17"/>
      <c r="AR703" s="17"/>
      <c r="AS703" s="17"/>
      <c r="AT703" s="17"/>
      <c r="AU703" s="17"/>
      <c r="AV703" s="17"/>
    </row>
    <row r="704" spans="1:49" x14ac:dyDescent="0.3">
      <c r="A704" s="318"/>
      <c r="B704" s="69" t="s">
        <v>40</v>
      </c>
      <c r="C704" s="96"/>
      <c r="D704" s="406"/>
      <c r="E704" s="406"/>
      <c r="F704" s="406">
        <f>SUM(F703)</f>
        <v>3</v>
      </c>
      <c r="G704" s="406">
        <f t="shared" ref="G704:W704" si="535">SUM(G703)</f>
        <v>0.4</v>
      </c>
      <c r="H704" s="406">
        <f t="shared" si="535"/>
        <v>20</v>
      </c>
      <c r="I704" s="406">
        <f t="shared" si="535"/>
        <v>96</v>
      </c>
      <c r="J704" s="199">
        <f t="shared" si="535"/>
        <v>0</v>
      </c>
      <c r="K704" s="199">
        <f t="shared" si="535"/>
        <v>0</v>
      </c>
      <c r="L704" s="199">
        <f t="shared" si="535"/>
        <v>0</v>
      </c>
      <c r="M704" s="199">
        <f t="shared" si="535"/>
        <v>0</v>
      </c>
      <c r="N704" s="199">
        <f t="shared" si="535"/>
        <v>0</v>
      </c>
      <c r="O704" s="199">
        <f t="shared" si="535"/>
        <v>0</v>
      </c>
      <c r="P704" s="199">
        <f t="shared" si="535"/>
        <v>0</v>
      </c>
      <c r="Q704" s="199">
        <f t="shared" si="535"/>
        <v>0</v>
      </c>
      <c r="R704" s="199">
        <f t="shared" si="535"/>
        <v>0</v>
      </c>
      <c r="S704" s="199">
        <f t="shared" si="535"/>
        <v>0</v>
      </c>
      <c r="T704" s="199">
        <f t="shared" si="535"/>
        <v>0</v>
      </c>
      <c r="U704" s="199">
        <f t="shared" si="535"/>
        <v>0</v>
      </c>
      <c r="V704" s="199">
        <f t="shared" si="535"/>
        <v>0</v>
      </c>
      <c r="W704" s="199">
        <f t="shared" si="535"/>
        <v>0</v>
      </c>
      <c r="X704" s="392"/>
      <c r="Y704" s="392"/>
      <c r="AA704" s="17"/>
      <c r="AB704" s="69" t="s">
        <v>40</v>
      </c>
      <c r="AC704" s="17"/>
      <c r="AD704" s="17">
        <v>100</v>
      </c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  <c r="AQ704" s="17"/>
      <c r="AR704" s="17"/>
      <c r="AS704" s="17"/>
      <c r="AT704" s="17"/>
      <c r="AU704" s="17"/>
      <c r="AV704" s="17"/>
    </row>
    <row r="705" spans="1:49" x14ac:dyDescent="0.3">
      <c r="A705" s="318"/>
      <c r="B705" s="69"/>
      <c r="C705" s="96"/>
      <c r="D705" s="406"/>
      <c r="E705" s="406"/>
      <c r="F705" s="406"/>
      <c r="G705" s="406"/>
      <c r="H705" s="406"/>
      <c r="I705" s="406"/>
      <c r="J705" s="199"/>
      <c r="K705" s="199"/>
      <c r="L705" s="199"/>
      <c r="M705" s="199"/>
      <c r="N705" s="199"/>
      <c r="O705" s="199"/>
      <c r="P705" s="199"/>
      <c r="Q705" s="199"/>
      <c r="R705" s="199"/>
      <c r="S705" s="199"/>
      <c r="T705" s="199"/>
      <c r="U705" s="199"/>
      <c r="V705" s="199"/>
      <c r="W705" s="199"/>
      <c r="X705" s="392"/>
      <c r="Y705" s="392"/>
      <c r="AA705" s="17"/>
      <c r="AB705" s="69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  <c r="AQ705" s="17"/>
      <c r="AR705" s="17"/>
      <c r="AS705" s="17"/>
      <c r="AT705" s="17"/>
      <c r="AU705" s="17"/>
      <c r="AV705" s="17"/>
    </row>
    <row r="706" spans="1:49" ht="18" x14ac:dyDescent="0.35">
      <c r="A706" s="319" t="s">
        <v>115</v>
      </c>
      <c r="B706" s="207"/>
      <c r="C706" s="338">
        <f>SUM(C681:C705)</f>
        <v>465</v>
      </c>
      <c r="D706" s="410">
        <f t="shared" ref="D706:E706" si="536">SUM(D681:D705)</f>
        <v>501.13333333333338</v>
      </c>
      <c r="E706" s="410">
        <f t="shared" si="536"/>
        <v>500.33333333333337</v>
      </c>
      <c r="F706" s="412">
        <f>SUM(F688+F694+F697+F700+F704)</f>
        <v>17.883333333333333</v>
      </c>
      <c r="G706" s="412">
        <f t="shared" ref="G706:W706" si="537">SUM(G688+G694+G697+G700+G704)</f>
        <v>18.366666666666667</v>
      </c>
      <c r="H706" s="412">
        <f t="shared" si="537"/>
        <v>57.483333333333334</v>
      </c>
      <c r="I706" s="412">
        <f t="shared" si="537"/>
        <v>466.35</v>
      </c>
      <c r="J706" s="340">
        <f t="shared" si="537"/>
        <v>0.17666666666666669</v>
      </c>
      <c r="K706" s="340">
        <f t="shared" si="537"/>
        <v>0.37333333333333335</v>
      </c>
      <c r="L706" s="340">
        <f t="shared" si="537"/>
        <v>111.65666666666667</v>
      </c>
      <c r="M706" s="340">
        <f t="shared" si="537"/>
        <v>0.32</v>
      </c>
      <c r="N706" s="340">
        <f t="shared" si="537"/>
        <v>1.1600000000000001</v>
      </c>
      <c r="O706" s="340">
        <f t="shared" si="537"/>
        <v>534.73333333333335</v>
      </c>
      <c r="P706" s="340">
        <f t="shared" si="537"/>
        <v>403.20666666666671</v>
      </c>
      <c r="Q706" s="340">
        <f t="shared" si="537"/>
        <v>397.26666666666665</v>
      </c>
      <c r="R706" s="340">
        <f t="shared" si="537"/>
        <v>105.10000000000002</v>
      </c>
      <c r="S706" s="340">
        <f t="shared" si="537"/>
        <v>366.63333333333333</v>
      </c>
      <c r="T706" s="340">
        <f t="shared" si="537"/>
        <v>3.0366666666666666</v>
      </c>
      <c r="U706" s="340">
        <f t="shared" si="537"/>
        <v>59.066666666666663</v>
      </c>
      <c r="V706" s="340">
        <f t="shared" si="537"/>
        <v>8.3266666666666662</v>
      </c>
      <c r="W706" s="340">
        <f t="shared" si="537"/>
        <v>48.93333333333333</v>
      </c>
      <c r="X706" s="394"/>
      <c r="Y706" s="394"/>
    </row>
    <row r="707" spans="1:49" x14ac:dyDescent="0.3">
      <c r="A707" s="319" t="s">
        <v>111</v>
      </c>
      <c r="B707" s="96"/>
      <c r="C707" s="96">
        <v>200</v>
      </c>
      <c r="D707" s="406"/>
      <c r="E707" s="406"/>
      <c r="F707" s="406"/>
      <c r="G707" s="406"/>
      <c r="H707" s="406"/>
      <c r="I707" s="406"/>
      <c r="J707" s="199"/>
      <c r="K707" s="199"/>
      <c r="L707" s="199"/>
      <c r="M707" s="199"/>
      <c r="N707" s="199"/>
      <c r="O707" s="199"/>
      <c r="P707" s="199"/>
      <c r="Q707" s="199"/>
      <c r="R707" s="199"/>
      <c r="S707" s="199"/>
      <c r="T707" s="199"/>
      <c r="U707" s="199"/>
      <c r="V707" s="199"/>
      <c r="W707" s="199"/>
      <c r="X707" s="392"/>
      <c r="Y707" s="392"/>
      <c r="AA707" s="17"/>
      <c r="AB707" s="96"/>
      <c r="AC707" s="96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  <c r="AQ707" s="17"/>
      <c r="AR707" s="17"/>
      <c r="AS707" s="17"/>
      <c r="AT707" s="17"/>
      <c r="AU707" s="17"/>
      <c r="AV707" s="17"/>
      <c r="AW707" t="s">
        <v>96</v>
      </c>
    </row>
    <row r="708" spans="1:49" x14ac:dyDescent="0.3">
      <c r="A708" s="318"/>
      <c r="B708" s="96" t="s">
        <v>112</v>
      </c>
      <c r="C708" s="96"/>
      <c r="D708" s="406">
        <f>C707*AC708/AD709</f>
        <v>200</v>
      </c>
      <c r="E708" s="406">
        <f>C707*AD708/AD709</f>
        <v>200</v>
      </c>
      <c r="F708" s="406">
        <f>C707*AE708/AD709</f>
        <v>0</v>
      </c>
      <c r="G708" s="406">
        <f>C707*AF708/AD709</f>
        <v>0</v>
      </c>
      <c r="H708" s="406">
        <f>C707*AG708/AD709</f>
        <v>22.4</v>
      </c>
      <c r="I708" s="406">
        <f>C707*AH708/AD709</f>
        <v>90</v>
      </c>
      <c r="J708" s="199">
        <f>C707*AI708/AD709</f>
        <v>0</v>
      </c>
      <c r="K708" s="199">
        <f>C707*AJ708/AD709</f>
        <v>0</v>
      </c>
      <c r="L708" s="199">
        <f>C707*AK708/AD709</f>
        <v>0</v>
      </c>
      <c r="M708" s="199">
        <f>C707*AL708/AD709</f>
        <v>0</v>
      </c>
      <c r="N708" s="199">
        <f>C707*AM708/AD709</f>
        <v>0</v>
      </c>
      <c r="O708" s="199">
        <f>C707*AN708/AD709</f>
        <v>0</v>
      </c>
      <c r="P708" s="199">
        <f>C707*AO708/AD709</f>
        <v>0</v>
      </c>
      <c r="Q708" s="199">
        <f>C707*AP708/AD709</f>
        <v>0</v>
      </c>
      <c r="R708" s="199">
        <f>C707*AQ708/AD709</f>
        <v>0</v>
      </c>
      <c r="S708" s="199">
        <f>C707*AR708/AD709</f>
        <v>0</v>
      </c>
      <c r="T708" s="199">
        <f>C707*AS708/AD709</f>
        <v>0</v>
      </c>
      <c r="U708" s="199">
        <f>C707*AT708/AD709</f>
        <v>0</v>
      </c>
      <c r="V708" s="199">
        <f>C707*AU708/AD709</f>
        <v>0</v>
      </c>
      <c r="W708" s="199">
        <f>C707*AV708/AD709</f>
        <v>0</v>
      </c>
      <c r="X708" s="392" t="s">
        <v>114</v>
      </c>
      <c r="Y708" s="392">
        <v>5</v>
      </c>
      <c r="AA708" s="17"/>
      <c r="AB708" s="96" t="s">
        <v>112</v>
      </c>
      <c r="AC708" s="96">
        <v>100</v>
      </c>
      <c r="AD708" s="17">
        <v>100</v>
      </c>
      <c r="AE708" s="107"/>
      <c r="AF708" s="105"/>
      <c r="AG708" s="105">
        <v>11.2</v>
      </c>
      <c r="AH708" s="63">
        <v>45</v>
      </c>
      <c r="AI708" s="103"/>
      <c r="AJ708" s="103"/>
      <c r="AK708" s="103"/>
      <c r="AL708" s="103"/>
      <c r="AM708" s="103"/>
      <c r="AN708" s="103"/>
      <c r="AO708" s="17"/>
      <c r="AP708" s="17"/>
      <c r="AQ708" s="17"/>
      <c r="AR708" s="17"/>
      <c r="AS708" s="17"/>
      <c r="AT708" s="17"/>
      <c r="AU708" s="17"/>
      <c r="AV708" s="17"/>
    </row>
    <row r="709" spans="1:49" x14ac:dyDescent="0.3">
      <c r="A709" s="318"/>
      <c r="B709" s="96"/>
      <c r="C709" s="96">
        <v>23</v>
      </c>
      <c r="D709" s="406"/>
      <c r="E709" s="406"/>
      <c r="F709" s="406"/>
      <c r="G709" s="406"/>
      <c r="H709" s="406"/>
      <c r="I709" s="406"/>
      <c r="J709" s="199"/>
      <c r="K709" s="199"/>
      <c r="L709" s="199"/>
      <c r="M709" s="199"/>
      <c r="N709" s="199"/>
      <c r="O709" s="199"/>
      <c r="P709" s="199"/>
      <c r="Q709" s="199"/>
      <c r="R709" s="199"/>
      <c r="S709" s="199"/>
      <c r="T709" s="199"/>
      <c r="U709" s="199"/>
      <c r="V709" s="199"/>
      <c r="W709" s="199"/>
      <c r="X709" s="392"/>
      <c r="Y709" s="392"/>
      <c r="AA709" s="17"/>
      <c r="AB709" s="69" t="s">
        <v>40</v>
      </c>
      <c r="AC709" s="96"/>
      <c r="AD709" s="17">
        <v>100</v>
      </c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  <c r="AQ709" s="17"/>
      <c r="AR709" s="17"/>
      <c r="AS709" s="17"/>
      <c r="AT709" s="17"/>
      <c r="AU709" s="17"/>
      <c r="AV709" s="17"/>
      <c r="AW709" t="s">
        <v>114</v>
      </c>
    </row>
    <row r="710" spans="1:49" x14ac:dyDescent="0.3">
      <c r="A710" s="318"/>
      <c r="B710" s="96" t="s">
        <v>113</v>
      </c>
      <c r="C710" s="96"/>
      <c r="D710" s="406">
        <f>C709*AC710/AD711</f>
        <v>23</v>
      </c>
      <c r="E710" s="406">
        <f>C709*AD710/AD711</f>
        <v>23</v>
      </c>
      <c r="F710" s="406">
        <f>C709*AE710/AD711</f>
        <v>1.7250000000000001</v>
      </c>
      <c r="G710" s="406">
        <f>C709*AF710/AD711</f>
        <v>2.2999999999999998</v>
      </c>
      <c r="H710" s="406">
        <f>C709*AG710/AD711</f>
        <v>17.134999999999998</v>
      </c>
      <c r="I710" s="406">
        <f>C709*AH710/AD711</f>
        <v>95.68</v>
      </c>
      <c r="J710" s="199">
        <f>C709*AI710/AD711</f>
        <v>0</v>
      </c>
      <c r="K710" s="199">
        <f>C709*AJ710/AD711</f>
        <v>0</v>
      </c>
      <c r="L710" s="199">
        <f>C709*AK710/AD711</f>
        <v>0</v>
      </c>
      <c r="M710" s="199">
        <f>C709*AL710/AD711</f>
        <v>0</v>
      </c>
      <c r="N710" s="199">
        <f>C709*AM710/AD711</f>
        <v>0</v>
      </c>
      <c r="O710" s="199">
        <f>C709*AN710/AD711</f>
        <v>0</v>
      </c>
      <c r="P710" s="199">
        <f>C709*AO710/AD711</f>
        <v>0</v>
      </c>
      <c r="Q710" s="199">
        <f>C709*AP710/AD711</f>
        <v>0</v>
      </c>
      <c r="R710" s="199">
        <f>C709*AQ710/AD711</f>
        <v>0</v>
      </c>
      <c r="S710" s="199">
        <f>C709*AR710/AD711</f>
        <v>0</v>
      </c>
      <c r="T710" s="199">
        <f>C709*AS710/AD711</f>
        <v>0</v>
      </c>
      <c r="U710" s="199">
        <f>C709*AT710/AD711</f>
        <v>0</v>
      </c>
      <c r="V710" s="199">
        <f>C709*AU710/AD711</f>
        <v>0</v>
      </c>
      <c r="W710" s="199">
        <f>C709*AV710/AD711</f>
        <v>0</v>
      </c>
      <c r="X710" s="392" t="s">
        <v>114</v>
      </c>
      <c r="Y710" s="392">
        <v>6</v>
      </c>
      <c r="AA710" s="17"/>
      <c r="AB710" s="96" t="s">
        <v>113</v>
      </c>
      <c r="AC710" s="96">
        <v>20</v>
      </c>
      <c r="AD710" s="17">
        <v>20</v>
      </c>
      <c r="AE710" s="103">
        <v>1.5</v>
      </c>
      <c r="AF710" s="102">
        <v>2</v>
      </c>
      <c r="AG710" s="103">
        <v>14.9</v>
      </c>
      <c r="AH710" s="103">
        <v>83.2</v>
      </c>
      <c r="AI710" s="17"/>
      <c r="AJ710" s="17"/>
      <c r="AK710" s="17"/>
      <c r="AL710" s="17"/>
      <c r="AM710" s="17"/>
      <c r="AN710" s="17"/>
      <c r="AO710" s="17"/>
      <c r="AP710" s="17"/>
      <c r="AQ710" s="17"/>
      <c r="AR710" s="17"/>
      <c r="AS710" s="17"/>
      <c r="AT710" s="17"/>
      <c r="AU710" s="17"/>
      <c r="AV710" s="17"/>
    </row>
    <row r="711" spans="1:49" x14ac:dyDescent="0.3">
      <c r="A711" s="318"/>
      <c r="B711" s="96"/>
      <c r="C711" s="96"/>
      <c r="D711" s="406"/>
      <c r="E711" s="406"/>
      <c r="F711" s="406"/>
      <c r="G711" s="406"/>
      <c r="H711" s="406"/>
      <c r="I711" s="406"/>
      <c r="J711" s="199"/>
      <c r="K711" s="199"/>
      <c r="L711" s="199"/>
      <c r="M711" s="199"/>
      <c r="N711" s="199"/>
      <c r="O711" s="199"/>
      <c r="P711" s="199"/>
      <c r="Q711" s="199"/>
      <c r="R711" s="199"/>
      <c r="S711" s="199"/>
      <c r="T711" s="199"/>
      <c r="U711" s="199"/>
      <c r="V711" s="199"/>
      <c r="W711" s="199"/>
      <c r="X711" s="392"/>
      <c r="Y711" s="392"/>
      <c r="AB711" s="140"/>
      <c r="AC711" s="108"/>
      <c r="AD711" s="109">
        <v>20</v>
      </c>
      <c r="AE711" s="106">
        <f>SUM(AE710)</f>
        <v>1.5</v>
      </c>
      <c r="AF711" s="106">
        <f t="shared" ref="AF711:AV711" si="538">SUM(AF710)</f>
        <v>2</v>
      </c>
      <c r="AG711" s="106">
        <f t="shared" si="538"/>
        <v>14.9</v>
      </c>
      <c r="AH711" s="106">
        <f t="shared" si="538"/>
        <v>83.2</v>
      </c>
      <c r="AI711" s="106">
        <f t="shared" si="538"/>
        <v>0</v>
      </c>
      <c r="AJ711" s="106">
        <f t="shared" si="538"/>
        <v>0</v>
      </c>
      <c r="AK711" s="106">
        <f t="shared" si="538"/>
        <v>0</v>
      </c>
      <c r="AL711" s="106">
        <f t="shared" si="538"/>
        <v>0</v>
      </c>
      <c r="AM711" s="106">
        <f t="shared" si="538"/>
        <v>0</v>
      </c>
      <c r="AN711" s="106">
        <f t="shared" si="538"/>
        <v>0</v>
      </c>
      <c r="AO711" s="106">
        <f t="shared" si="538"/>
        <v>0</v>
      </c>
      <c r="AP711" s="106">
        <f t="shared" si="538"/>
        <v>0</v>
      </c>
      <c r="AQ711" s="106">
        <f t="shared" si="538"/>
        <v>0</v>
      </c>
      <c r="AR711" s="106">
        <f t="shared" si="538"/>
        <v>0</v>
      </c>
      <c r="AS711" s="106">
        <f t="shared" si="538"/>
        <v>0</v>
      </c>
      <c r="AT711" s="106">
        <f t="shared" si="538"/>
        <v>0</v>
      </c>
      <c r="AU711" s="106">
        <f t="shared" si="538"/>
        <v>0</v>
      </c>
      <c r="AV711" s="106">
        <f t="shared" si="538"/>
        <v>0</v>
      </c>
    </row>
    <row r="712" spans="1:49" ht="18" x14ac:dyDescent="0.35">
      <c r="A712" s="319" t="s">
        <v>116</v>
      </c>
      <c r="B712" s="207"/>
      <c r="C712" s="338">
        <f>SUM(C707:C711)</f>
        <v>223</v>
      </c>
      <c r="D712" s="410">
        <f t="shared" ref="D712:W712" si="539">SUM(D707:D711)</f>
        <v>223</v>
      </c>
      <c r="E712" s="410">
        <f t="shared" si="539"/>
        <v>223</v>
      </c>
      <c r="F712" s="410">
        <f>SUM(F707:F711)</f>
        <v>1.7250000000000001</v>
      </c>
      <c r="G712" s="410">
        <f t="shared" si="539"/>
        <v>2.2999999999999998</v>
      </c>
      <c r="H712" s="410">
        <f t="shared" si="539"/>
        <v>39.534999999999997</v>
      </c>
      <c r="I712" s="410">
        <f t="shared" si="539"/>
        <v>185.68</v>
      </c>
      <c r="J712" s="338">
        <f t="shared" si="539"/>
        <v>0</v>
      </c>
      <c r="K712" s="338">
        <f t="shared" si="539"/>
        <v>0</v>
      </c>
      <c r="L712" s="338">
        <f t="shared" si="539"/>
        <v>0</v>
      </c>
      <c r="M712" s="338">
        <f t="shared" si="539"/>
        <v>0</v>
      </c>
      <c r="N712" s="338">
        <f t="shared" si="539"/>
        <v>0</v>
      </c>
      <c r="O712" s="338">
        <f t="shared" si="539"/>
        <v>0</v>
      </c>
      <c r="P712" s="338">
        <f t="shared" si="539"/>
        <v>0</v>
      </c>
      <c r="Q712" s="338">
        <f t="shared" si="539"/>
        <v>0</v>
      </c>
      <c r="R712" s="338">
        <f t="shared" si="539"/>
        <v>0</v>
      </c>
      <c r="S712" s="338">
        <f t="shared" si="539"/>
        <v>0</v>
      </c>
      <c r="T712" s="338">
        <f t="shared" si="539"/>
        <v>0</v>
      </c>
      <c r="U712" s="338">
        <f t="shared" si="539"/>
        <v>0</v>
      </c>
      <c r="V712" s="338">
        <f t="shared" si="539"/>
        <v>0</v>
      </c>
      <c r="W712" s="338">
        <f t="shared" si="539"/>
        <v>0</v>
      </c>
      <c r="X712" s="394"/>
      <c r="Y712" s="394"/>
    </row>
    <row r="713" spans="1:49" ht="18" x14ac:dyDescent="0.35">
      <c r="A713" s="319" t="s">
        <v>97</v>
      </c>
      <c r="B713" s="207"/>
      <c r="C713" s="338"/>
      <c r="D713" s="415"/>
      <c r="E713" s="415"/>
      <c r="F713" s="415"/>
      <c r="G713" s="415"/>
      <c r="H713" s="415"/>
      <c r="I713" s="415"/>
      <c r="J713" s="207"/>
      <c r="K713" s="207"/>
      <c r="L713" s="207"/>
      <c r="M713" s="207"/>
      <c r="N713" s="207"/>
      <c r="O713" s="207"/>
      <c r="P713" s="207"/>
      <c r="Q713" s="207"/>
      <c r="R713" s="207"/>
      <c r="S713" s="207"/>
      <c r="T713" s="207"/>
      <c r="U713" s="207"/>
      <c r="V713" s="207"/>
      <c r="W713" s="207"/>
      <c r="X713" s="394"/>
      <c r="Y713" s="394"/>
    </row>
    <row r="714" spans="1:49" x14ac:dyDescent="0.3">
      <c r="A714" s="318" t="s">
        <v>228</v>
      </c>
      <c r="B714" s="199"/>
      <c r="C714" s="328">
        <v>200</v>
      </c>
      <c r="D714" s="406"/>
      <c r="E714" s="406"/>
      <c r="F714" s="406"/>
      <c r="G714" s="406"/>
      <c r="H714" s="406"/>
      <c r="I714" s="406"/>
      <c r="J714" s="199"/>
      <c r="K714" s="199"/>
      <c r="L714" s="199"/>
      <c r="M714" s="199"/>
      <c r="N714" s="199"/>
      <c r="O714" s="199"/>
      <c r="P714" s="199"/>
      <c r="Q714" s="199"/>
      <c r="R714" s="199"/>
      <c r="S714" s="199"/>
      <c r="T714" s="199"/>
      <c r="U714" s="199"/>
      <c r="V714" s="199"/>
      <c r="W714" s="199"/>
      <c r="X714" s="392" t="s">
        <v>229</v>
      </c>
      <c r="Y714" s="392">
        <v>55</v>
      </c>
      <c r="AA714" t="s">
        <v>228</v>
      </c>
      <c r="AW714" t="s">
        <v>229</v>
      </c>
    </row>
    <row r="715" spans="1:49" ht="15" customHeight="1" x14ac:dyDescent="0.3">
      <c r="A715" s="318"/>
      <c r="B715" s="334" t="s">
        <v>55</v>
      </c>
      <c r="C715" s="328"/>
      <c r="D715" s="407">
        <f>C$714*AC715/AD$725</f>
        <v>81.599999999999994</v>
      </c>
      <c r="E715" s="406">
        <f>C$714*AD715/AD$725</f>
        <v>60</v>
      </c>
      <c r="F715" s="406">
        <f t="shared" ref="F715:U724" si="540">$C$714*AE715/$AD$725</f>
        <v>1.1200000000000001</v>
      </c>
      <c r="G715" s="406">
        <f t="shared" si="540"/>
        <v>0.22000000000000003</v>
      </c>
      <c r="H715" s="406">
        <f t="shared" si="540"/>
        <v>8.9</v>
      </c>
      <c r="I715" s="406">
        <f t="shared" si="540"/>
        <v>42.02</v>
      </c>
      <c r="J715" s="199">
        <f t="shared" si="540"/>
        <v>5.1999999999999998E-2</v>
      </c>
      <c r="K715" s="199">
        <f t="shared" si="540"/>
        <v>3.4000000000000002E-2</v>
      </c>
      <c r="L715" s="199">
        <f t="shared" si="540"/>
        <v>1.08</v>
      </c>
      <c r="M715" s="199">
        <f t="shared" si="540"/>
        <v>0</v>
      </c>
      <c r="N715" s="199">
        <f t="shared" si="540"/>
        <v>4.8</v>
      </c>
      <c r="O715" s="199">
        <f t="shared" si="540"/>
        <v>2.2799999999999998</v>
      </c>
      <c r="P715" s="199">
        <f t="shared" si="540"/>
        <v>282.8</v>
      </c>
      <c r="Q715" s="199">
        <f t="shared" si="540"/>
        <v>5.2</v>
      </c>
      <c r="R715" s="199">
        <f t="shared" si="540"/>
        <v>12</v>
      </c>
      <c r="S715" s="199">
        <f t="shared" si="540"/>
        <v>30.2</v>
      </c>
      <c r="T715" s="199">
        <f t="shared" si="540"/>
        <v>0.47</v>
      </c>
      <c r="U715" s="199">
        <f t="shared" si="540"/>
        <v>3</v>
      </c>
      <c r="V715" s="199">
        <f t="shared" ref="V715:W724" si="541">$C$714*AU715/$AD$725</f>
        <v>0.14199999999999999</v>
      </c>
      <c r="W715" s="199">
        <f t="shared" si="541"/>
        <v>18</v>
      </c>
      <c r="X715" s="392"/>
      <c r="Y715" s="392"/>
      <c r="AB715" s="86" t="s">
        <v>55</v>
      </c>
      <c r="AC715" s="57">
        <v>408</v>
      </c>
      <c r="AD715" s="57">
        <v>300</v>
      </c>
      <c r="AE715" s="56">
        <v>5.6</v>
      </c>
      <c r="AF715" s="56">
        <v>1.1000000000000001</v>
      </c>
      <c r="AG715" s="56">
        <v>44.5</v>
      </c>
      <c r="AH715" s="56">
        <v>210.1</v>
      </c>
      <c r="AI715" s="64">
        <v>0.26</v>
      </c>
      <c r="AJ715" s="64">
        <v>0.17</v>
      </c>
      <c r="AK715" s="40">
        <v>5.4</v>
      </c>
      <c r="AL715" s="62">
        <v>0</v>
      </c>
      <c r="AM715" s="62">
        <v>24</v>
      </c>
      <c r="AN715" s="63">
        <v>11.4</v>
      </c>
      <c r="AO715" s="62">
        <v>1414</v>
      </c>
      <c r="AP715" s="62">
        <v>26</v>
      </c>
      <c r="AQ715" s="62">
        <v>60</v>
      </c>
      <c r="AR715" s="62">
        <v>151</v>
      </c>
      <c r="AS715" s="64">
        <v>2.35</v>
      </c>
      <c r="AT715" s="28">
        <v>15</v>
      </c>
      <c r="AU715" s="64">
        <v>0.71</v>
      </c>
      <c r="AV715" s="44">
        <v>90</v>
      </c>
    </row>
    <row r="716" spans="1:49" ht="15" customHeight="1" x14ac:dyDescent="0.3">
      <c r="A716" s="318"/>
      <c r="B716" s="334" t="s">
        <v>47</v>
      </c>
      <c r="C716" s="328"/>
      <c r="D716" s="407">
        <f t="shared" ref="D716:D724" si="542">C$714*AC716/AD$725</f>
        <v>20</v>
      </c>
      <c r="E716" s="406">
        <f t="shared" ref="E716:E724" si="543">C$714*AD716/AD$725</f>
        <v>16</v>
      </c>
      <c r="F716" s="406">
        <f t="shared" si="540"/>
        <v>0.28000000000000003</v>
      </c>
      <c r="G716" s="406">
        <f t="shared" si="540"/>
        <v>0.02</v>
      </c>
      <c r="H716" s="406">
        <f t="shared" si="540"/>
        <v>0.68</v>
      </c>
      <c r="I716" s="406">
        <f t="shared" si="540"/>
        <v>3.94</v>
      </c>
      <c r="J716" s="199">
        <f t="shared" si="540"/>
        <v>4.0000000000000001E-3</v>
      </c>
      <c r="K716" s="199">
        <f t="shared" si="540"/>
        <v>6.0000000000000001E-3</v>
      </c>
      <c r="L716" s="199">
        <f t="shared" si="540"/>
        <v>0.28799999999999998</v>
      </c>
      <c r="M716" s="199">
        <f t="shared" si="540"/>
        <v>0</v>
      </c>
      <c r="N716" s="199">
        <f t="shared" si="540"/>
        <v>2.88</v>
      </c>
      <c r="O716" s="199">
        <f t="shared" si="540"/>
        <v>1.58</v>
      </c>
      <c r="P716" s="199">
        <f t="shared" si="540"/>
        <v>39.799999999999997</v>
      </c>
      <c r="Q716" s="199">
        <f t="shared" si="540"/>
        <v>6.8</v>
      </c>
      <c r="R716" s="199">
        <f t="shared" si="540"/>
        <v>2.2000000000000002</v>
      </c>
      <c r="S716" s="199">
        <f t="shared" si="540"/>
        <v>4.4000000000000004</v>
      </c>
      <c r="T716" s="199">
        <f t="shared" si="540"/>
        <v>8.4000000000000005E-2</v>
      </c>
      <c r="U716" s="199">
        <f t="shared" si="540"/>
        <v>0.48</v>
      </c>
      <c r="V716" s="199">
        <f t="shared" si="541"/>
        <v>4.2000000000000003E-2</v>
      </c>
      <c r="W716" s="199">
        <f t="shared" si="541"/>
        <v>1.6</v>
      </c>
      <c r="X716" s="392"/>
      <c r="Y716" s="392"/>
      <c r="AB716" s="86" t="s">
        <v>47</v>
      </c>
      <c r="AC716" s="57">
        <v>100</v>
      </c>
      <c r="AD716" s="57">
        <v>80</v>
      </c>
      <c r="AE716" s="56">
        <v>1.4</v>
      </c>
      <c r="AF716" s="56">
        <v>0.1</v>
      </c>
      <c r="AG716" s="56">
        <v>3.4</v>
      </c>
      <c r="AH716" s="56">
        <v>19.7</v>
      </c>
      <c r="AI716" s="64">
        <v>0.02</v>
      </c>
      <c r="AJ716" s="64">
        <v>0.03</v>
      </c>
      <c r="AK716" s="41">
        <v>1.44</v>
      </c>
      <c r="AL716" s="62">
        <v>0</v>
      </c>
      <c r="AM716" s="63">
        <v>14.4</v>
      </c>
      <c r="AN716" s="63">
        <v>7.9</v>
      </c>
      <c r="AO716" s="62">
        <v>199</v>
      </c>
      <c r="AP716" s="62">
        <v>34</v>
      </c>
      <c r="AQ716" s="62">
        <v>11</v>
      </c>
      <c r="AR716" s="62">
        <v>22</v>
      </c>
      <c r="AS716" s="64">
        <v>0.42</v>
      </c>
      <c r="AT716" s="30">
        <v>2.4</v>
      </c>
      <c r="AU716" s="64">
        <v>0.21</v>
      </c>
      <c r="AV716" s="28">
        <v>8</v>
      </c>
    </row>
    <row r="717" spans="1:49" ht="15" customHeight="1" x14ac:dyDescent="0.3">
      <c r="A717" s="318"/>
      <c r="B717" s="334" t="s">
        <v>50</v>
      </c>
      <c r="C717" s="328"/>
      <c r="D717" s="407">
        <f t="shared" si="542"/>
        <v>10</v>
      </c>
      <c r="E717" s="406">
        <f t="shared" si="543"/>
        <v>8</v>
      </c>
      <c r="F717" s="406">
        <f t="shared" si="540"/>
        <v>0.1</v>
      </c>
      <c r="G717" s="406">
        <f t="shared" si="540"/>
        <v>0.02</v>
      </c>
      <c r="H717" s="406">
        <f t="shared" si="540"/>
        <v>0.6</v>
      </c>
      <c r="I717" s="406">
        <f t="shared" si="540"/>
        <v>2.94</v>
      </c>
      <c r="J717" s="199">
        <f t="shared" si="540"/>
        <v>2E-3</v>
      </c>
      <c r="K717" s="199">
        <f t="shared" si="540"/>
        <v>2E-3</v>
      </c>
      <c r="L717" s="199">
        <f t="shared" si="540"/>
        <v>0</v>
      </c>
      <c r="M717" s="199">
        <f t="shared" si="540"/>
        <v>0</v>
      </c>
      <c r="N717" s="199">
        <f t="shared" si="540"/>
        <v>0.32</v>
      </c>
      <c r="O717" s="199">
        <f t="shared" si="540"/>
        <v>0.24399999999999999</v>
      </c>
      <c r="P717" s="199">
        <f t="shared" si="540"/>
        <v>11.62</v>
      </c>
      <c r="Q717" s="199">
        <f t="shared" si="540"/>
        <v>2.2000000000000002</v>
      </c>
      <c r="R717" s="199">
        <f t="shared" si="540"/>
        <v>0.98000000000000009</v>
      </c>
      <c r="S717" s="199">
        <f t="shared" si="540"/>
        <v>4</v>
      </c>
      <c r="T717" s="199">
        <f t="shared" si="540"/>
        <v>5.6000000000000008E-2</v>
      </c>
      <c r="U717" s="199">
        <f t="shared" si="540"/>
        <v>0.24</v>
      </c>
      <c r="V717" s="199">
        <f t="shared" si="541"/>
        <v>3.5999999999999997E-2</v>
      </c>
      <c r="W717" s="199">
        <f t="shared" si="541"/>
        <v>2.4</v>
      </c>
      <c r="X717" s="392"/>
      <c r="Y717" s="392"/>
      <c r="AB717" s="86" t="s">
        <v>50</v>
      </c>
      <c r="AC717" s="57">
        <v>50</v>
      </c>
      <c r="AD717" s="57">
        <v>40</v>
      </c>
      <c r="AE717" s="56">
        <v>0.5</v>
      </c>
      <c r="AF717" s="56">
        <v>0.1</v>
      </c>
      <c r="AG717" s="57">
        <v>3</v>
      </c>
      <c r="AH717" s="56">
        <v>14.7</v>
      </c>
      <c r="AI717" s="64">
        <v>0.01</v>
      </c>
      <c r="AJ717" s="64">
        <v>0.01</v>
      </c>
      <c r="AK717" s="28">
        <v>0</v>
      </c>
      <c r="AL717" s="62">
        <v>0</v>
      </c>
      <c r="AM717" s="63">
        <v>1.6</v>
      </c>
      <c r="AN717" s="64">
        <v>1.22</v>
      </c>
      <c r="AO717" s="63">
        <v>58.1</v>
      </c>
      <c r="AP717" s="62">
        <v>11</v>
      </c>
      <c r="AQ717" s="63">
        <v>4.9000000000000004</v>
      </c>
      <c r="AR717" s="62">
        <v>20</v>
      </c>
      <c r="AS717" s="64">
        <v>0.28000000000000003</v>
      </c>
      <c r="AT717" s="30">
        <v>1.2</v>
      </c>
      <c r="AU717" s="64">
        <v>0.18</v>
      </c>
      <c r="AV717" s="44">
        <v>12</v>
      </c>
    </row>
    <row r="718" spans="1:49" x14ac:dyDescent="0.3">
      <c r="A718" s="318"/>
      <c r="B718" s="334" t="s">
        <v>51</v>
      </c>
      <c r="C718" s="328"/>
      <c r="D718" s="407">
        <f t="shared" si="542"/>
        <v>10</v>
      </c>
      <c r="E718" s="406">
        <f t="shared" si="543"/>
        <v>8</v>
      </c>
      <c r="F718" s="406">
        <f t="shared" si="540"/>
        <v>0.1</v>
      </c>
      <c r="G718" s="406">
        <f t="shared" si="540"/>
        <v>0</v>
      </c>
      <c r="H718" s="406">
        <f t="shared" si="540"/>
        <v>0.5</v>
      </c>
      <c r="I718" s="406">
        <f t="shared" si="540"/>
        <v>2.46</v>
      </c>
      <c r="J718" s="199">
        <f t="shared" si="540"/>
        <v>4.0000000000000001E-3</v>
      </c>
      <c r="K718" s="199">
        <f t="shared" si="540"/>
        <v>4.0000000000000001E-3</v>
      </c>
      <c r="L718" s="199">
        <f t="shared" si="540"/>
        <v>96</v>
      </c>
      <c r="M718" s="199">
        <f t="shared" si="540"/>
        <v>0</v>
      </c>
      <c r="N718" s="199">
        <f t="shared" si="540"/>
        <v>0.16</v>
      </c>
      <c r="O718" s="199">
        <f t="shared" si="540"/>
        <v>1.276</v>
      </c>
      <c r="P718" s="199">
        <f t="shared" si="540"/>
        <v>13.280000000000001</v>
      </c>
      <c r="Q718" s="199">
        <f t="shared" si="540"/>
        <v>1.9</v>
      </c>
      <c r="R718" s="199">
        <f t="shared" si="540"/>
        <v>2.6</v>
      </c>
      <c r="S718" s="199">
        <f t="shared" si="540"/>
        <v>3.8</v>
      </c>
      <c r="T718" s="199">
        <f t="shared" si="540"/>
        <v>4.8000000000000001E-2</v>
      </c>
      <c r="U718" s="199">
        <f t="shared" si="540"/>
        <v>0.4</v>
      </c>
      <c r="V718" s="199">
        <f t="shared" si="541"/>
        <v>8.0000000000000002E-3</v>
      </c>
      <c r="W718" s="199">
        <f t="shared" si="541"/>
        <v>4.4000000000000004</v>
      </c>
      <c r="X718" s="392"/>
      <c r="Y718" s="392"/>
      <c r="AB718" s="86" t="s">
        <v>51</v>
      </c>
      <c r="AC718" s="57">
        <v>50</v>
      </c>
      <c r="AD718" s="57">
        <v>40</v>
      </c>
      <c r="AE718" s="56">
        <v>0.5</v>
      </c>
      <c r="AF718" s="57">
        <v>0</v>
      </c>
      <c r="AG718" s="56">
        <v>2.5</v>
      </c>
      <c r="AH718" s="56">
        <v>12.3</v>
      </c>
      <c r="AI718" s="64">
        <v>0.02</v>
      </c>
      <c r="AJ718" s="64">
        <v>0.02</v>
      </c>
      <c r="AK718" s="42">
        <v>480</v>
      </c>
      <c r="AL718" s="62">
        <v>0</v>
      </c>
      <c r="AM718" s="63">
        <v>0.8</v>
      </c>
      <c r="AN718" s="64">
        <v>6.38</v>
      </c>
      <c r="AO718" s="63">
        <v>66.400000000000006</v>
      </c>
      <c r="AP718" s="63">
        <v>9.5</v>
      </c>
      <c r="AQ718" s="62">
        <v>13</v>
      </c>
      <c r="AR718" s="62">
        <v>19</v>
      </c>
      <c r="AS718" s="64">
        <v>0.24</v>
      </c>
      <c r="AT718" s="28">
        <v>2</v>
      </c>
      <c r="AU718" s="64">
        <v>0.04</v>
      </c>
      <c r="AV718" s="44">
        <v>22</v>
      </c>
    </row>
    <row r="719" spans="1:49" ht="15" customHeight="1" x14ac:dyDescent="0.3">
      <c r="A719" s="318"/>
      <c r="B719" s="334" t="s">
        <v>56</v>
      </c>
      <c r="C719" s="328"/>
      <c r="D719" s="407">
        <f t="shared" si="542"/>
        <v>15</v>
      </c>
      <c r="E719" s="406">
        <f t="shared" si="543"/>
        <v>12</v>
      </c>
      <c r="F719" s="406">
        <f t="shared" si="540"/>
        <v>0.1</v>
      </c>
      <c r="G719" s="406">
        <f t="shared" si="540"/>
        <v>0.02</v>
      </c>
      <c r="H719" s="406">
        <f t="shared" si="540"/>
        <v>0.18</v>
      </c>
      <c r="I719" s="406">
        <f t="shared" si="540"/>
        <v>1.2</v>
      </c>
      <c r="J719" s="199">
        <f t="shared" si="540"/>
        <v>2E-3</v>
      </c>
      <c r="K719" s="199">
        <f t="shared" si="540"/>
        <v>2E-3</v>
      </c>
      <c r="L719" s="199">
        <f t="shared" si="540"/>
        <v>0.36</v>
      </c>
      <c r="M719" s="199">
        <f t="shared" si="540"/>
        <v>0</v>
      </c>
      <c r="N719" s="199">
        <f t="shared" si="540"/>
        <v>0.24</v>
      </c>
      <c r="O719" s="199">
        <f t="shared" si="540"/>
        <v>101.4</v>
      </c>
      <c r="P719" s="199">
        <f t="shared" si="540"/>
        <v>14.04</v>
      </c>
      <c r="Q719" s="199">
        <f t="shared" si="540"/>
        <v>2.4</v>
      </c>
      <c r="R719" s="199">
        <f t="shared" si="540"/>
        <v>1.46</v>
      </c>
      <c r="S719" s="199">
        <f t="shared" si="540"/>
        <v>2.6</v>
      </c>
      <c r="T719" s="199">
        <f t="shared" si="540"/>
        <v>6.2E-2</v>
      </c>
      <c r="U719" s="199">
        <f t="shared" si="540"/>
        <v>0</v>
      </c>
      <c r="V719" s="199">
        <f t="shared" si="541"/>
        <v>0</v>
      </c>
      <c r="W719" s="199">
        <f t="shared" si="541"/>
        <v>0</v>
      </c>
      <c r="X719" s="392"/>
      <c r="Y719" s="392"/>
      <c r="AB719" s="86" t="s">
        <v>56</v>
      </c>
      <c r="AC719" s="57">
        <v>75</v>
      </c>
      <c r="AD719" s="57">
        <v>60</v>
      </c>
      <c r="AE719" s="56">
        <v>0.5</v>
      </c>
      <c r="AF719" s="56">
        <v>0.1</v>
      </c>
      <c r="AG719" s="56">
        <v>0.9</v>
      </c>
      <c r="AH719" s="57">
        <v>6</v>
      </c>
      <c r="AI719" s="64">
        <v>0.01</v>
      </c>
      <c r="AJ719" s="64">
        <v>0.01</v>
      </c>
      <c r="AK719" s="40">
        <v>1.8</v>
      </c>
      <c r="AL719" s="62">
        <v>0</v>
      </c>
      <c r="AM719" s="63">
        <v>1.2</v>
      </c>
      <c r="AN719" s="62">
        <v>507</v>
      </c>
      <c r="AO719" s="63">
        <v>70.2</v>
      </c>
      <c r="AP719" s="62">
        <v>12</v>
      </c>
      <c r="AQ719" s="63">
        <v>7.3</v>
      </c>
      <c r="AR719" s="62">
        <v>13</v>
      </c>
      <c r="AS719" s="64">
        <v>0.31</v>
      </c>
      <c r="AT719" s="28">
        <v>0</v>
      </c>
      <c r="AU719" s="62">
        <v>0</v>
      </c>
      <c r="AV719" s="28">
        <v>0</v>
      </c>
    </row>
    <row r="720" spans="1:49" x14ac:dyDescent="0.3">
      <c r="A720" s="318"/>
      <c r="B720" s="334" t="s">
        <v>61</v>
      </c>
      <c r="C720" s="328"/>
      <c r="D720" s="407">
        <f t="shared" si="542"/>
        <v>10</v>
      </c>
      <c r="E720" s="406">
        <f t="shared" si="543"/>
        <v>10</v>
      </c>
      <c r="F720" s="406">
        <f t="shared" si="540"/>
        <v>0.24</v>
      </c>
      <c r="G720" s="406">
        <f t="shared" si="540"/>
        <v>1.32</v>
      </c>
      <c r="H720" s="406">
        <f t="shared" si="540"/>
        <v>0.32</v>
      </c>
      <c r="I720" s="406">
        <f t="shared" si="540"/>
        <v>14.16</v>
      </c>
      <c r="J720" s="199">
        <f t="shared" si="540"/>
        <v>2E-3</v>
      </c>
      <c r="K720" s="199">
        <f t="shared" si="540"/>
        <v>8.0000000000000002E-3</v>
      </c>
      <c r="L720" s="199">
        <f t="shared" si="540"/>
        <v>6.42</v>
      </c>
      <c r="M720" s="199">
        <f t="shared" si="540"/>
        <v>0</v>
      </c>
      <c r="N720" s="199">
        <f t="shared" si="540"/>
        <v>1.6E-2</v>
      </c>
      <c r="O720" s="199">
        <f t="shared" si="540"/>
        <v>3.04</v>
      </c>
      <c r="P720" s="199">
        <f t="shared" si="540"/>
        <v>9.6199999999999992</v>
      </c>
      <c r="Q720" s="199">
        <f t="shared" si="540"/>
        <v>7.8</v>
      </c>
      <c r="R720" s="199">
        <f t="shared" si="540"/>
        <v>0.78</v>
      </c>
      <c r="S720" s="199">
        <f t="shared" si="540"/>
        <v>5.2</v>
      </c>
      <c r="T720" s="199">
        <f t="shared" si="540"/>
        <v>1.7999999999999999E-2</v>
      </c>
      <c r="U720" s="199">
        <f t="shared" si="540"/>
        <v>0.9</v>
      </c>
      <c r="V720" s="199">
        <f t="shared" si="541"/>
        <v>3.5999999999999997E-2</v>
      </c>
      <c r="W720" s="199">
        <f t="shared" si="541"/>
        <v>1.4</v>
      </c>
      <c r="X720" s="392"/>
      <c r="Y720" s="392"/>
      <c r="AB720" s="86" t="s">
        <v>61</v>
      </c>
      <c r="AC720" s="57">
        <v>50</v>
      </c>
      <c r="AD720" s="57">
        <v>50</v>
      </c>
      <c r="AE720" s="56">
        <v>1.2</v>
      </c>
      <c r="AF720" s="56">
        <v>6.6</v>
      </c>
      <c r="AG720" s="56">
        <v>1.6</v>
      </c>
      <c r="AH720" s="56">
        <v>70.8</v>
      </c>
      <c r="AI720" s="64">
        <v>0.01</v>
      </c>
      <c r="AJ720" s="64">
        <v>0.04</v>
      </c>
      <c r="AK720" s="29">
        <v>32.1</v>
      </c>
      <c r="AL720" s="62">
        <v>0</v>
      </c>
      <c r="AM720" s="64">
        <v>0.08</v>
      </c>
      <c r="AN720" s="63">
        <v>15.2</v>
      </c>
      <c r="AO720" s="63">
        <v>48.1</v>
      </c>
      <c r="AP720" s="62">
        <v>39</v>
      </c>
      <c r="AQ720" s="63">
        <v>3.9</v>
      </c>
      <c r="AR720" s="62">
        <v>26</v>
      </c>
      <c r="AS720" s="64">
        <v>0.09</v>
      </c>
      <c r="AT720" s="30">
        <v>4.5</v>
      </c>
      <c r="AU720" s="64">
        <v>0.18</v>
      </c>
      <c r="AV720" s="28">
        <v>7</v>
      </c>
    </row>
    <row r="721" spans="1:49" ht="15" customHeight="1" x14ac:dyDescent="0.3">
      <c r="A721" s="318"/>
      <c r="B721" s="334" t="s">
        <v>46</v>
      </c>
      <c r="C721" s="328"/>
      <c r="D721" s="407">
        <f t="shared" si="542"/>
        <v>4</v>
      </c>
      <c r="E721" s="406">
        <f t="shared" si="543"/>
        <v>4</v>
      </c>
      <c r="F721" s="406">
        <f t="shared" si="540"/>
        <v>0</v>
      </c>
      <c r="G721" s="406">
        <f t="shared" si="540"/>
        <v>3.5200000000000005</v>
      </c>
      <c r="H721" s="406">
        <f t="shared" si="540"/>
        <v>0</v>
      </c>
      <c r="I721" s="406">
        <f t="shared" si="540"/>
        <v>31.639999999999997</v>
      </c>
      <c r="J721" s="199">
        <f t="shared" si="540"/>
        <v>0</v>
      </c>
      <c r="K721" s="199">
        <f t="shared" si="540"/>
        <v>0</v>
      </c>
      <c r="L721" s="199">
        <f t="shared" si="540"/>
        <v>0</v>
      </c>
      <c r="M721" s="199">
        <f t="shared" si="540"/>
        <v>0</v>
      </c>
      <c r="N721" s="199">
        <f t="shared" si="540"/>
        <v>0</v>
      </c>
      <c r="O721" s="199">
        <f t="shared" si="540"/>
        <v>0</v>
      </c>
      <c r="P721" s="199">
        <f t="shared" si="540"/>
        <v>0</v>
      </c>
      <c r="Q721" s="199">
        <f t="shared" si="540"/>
        <v>0</v>
      </c>
      <c r="R721" s="199">
        <f t="shared" si="540"/>
        <v>0</v>
      </c>
      <c r="S721" s="199">
        <f t="shared" si="540"/>
        <v>0.08</v>
      </c>
      <c r="T721" s="199">
        <f t="shared" si="540"/>
        <v>0</v>
      </c>
      <c r="U721" s="199">
        <f t="shared" si="540"/>
        <v>0</v>
      </c>
      <c r="V721" s="199">
        <f t="shared" si="541"/>
        <v>0</v>
      </c>
      <c r="W721" s="199">
        <f t="shared" si="541"/>
        <v>0</v>
      </c>
      <c r="X721" s="392"/>
      <c r="Y721" s="392"/>
      <c r="AB721" s="86" t="s">
        <v>46</v>
      </c>
      <c r="AC721" s="57">
        <v>20</v>
      </c>
      <c r="AD721" s="57">
        <v>20</v>
      </c>
      <c r="AE721" s="57">
        <v>0</v>
      </c>
      <c r="AF721" s="56">
        <v>17.600000000000001</v>
      </c>
      <c r="AG721" s="57">
        <v>0</v>
      </c>
      <c r="AH721" s="56">
        <v>158.19999999999999</v>
      </c>
      <c r="AI721" s="62">
        <v>0</v>
      </c>
      <c r="AJ721" s="62">
        <v>0</v>
      </c>
      <c r="AK721" s="28">
        <v>0</v>
      </c>
      <c r="AL721" s="62">
        <v>0</v>
      </c>
      <c r="AM721" s="62">
        <v>0</v>
      </c>
      <c r="AN721" s="62">
        <v>0</v>
      </c>
      <c r="AO721" s="62">
        <v>0</v>
      </c>
      <c r="AP721" s="62">
        <v>0</v>
      </c>
      <c r="AQ721" s="62">
        <v>0</v>
      </c>
      <c r="AR721" s="63">
        <v>0.4</v>
      </c>
      <c r="AS721" s="62">
        <v>0</v>
      </c>
      <c r="AT721" s="28">
        <v>0</v>
      </c>
      <c r="AU721" s="62">
        <v>0</v>
      </c>
      <c r="AV721" s="28">
        <v>0</v>
      </c>
    </row>
    <row r="722" spans="1:49" ht="15" customHeight="1" x14ac:dyDescent="0.3">
      <c r="A722" s="318"/>
      <c r="B722" s="334" t="s">
        <v>58</v>
      </c>
      <c r="C722" s="328"/>
      <c r="D722" s="407">
        <f t="shared" si="542"/>
        <v>0.04</v>
      </c>
      <c r="E722" s="406">
        <f t="shared" si="543"/>
        <v>0.04</v>
      </c>
      <c r="F722" s="406">
        <f t="shared" si="540"/>
        <v>0</v>
      </c>
      <c r="G722" s="406">
        <f t="shared" si="540"/>
        <v>0</v>
      </c>
      <c r="H722" s="406">
        <f t="shared" si="540"/>
        <v>0.02</v>
      </c>
      <c r="I722" s="406">
        <f t="shared" si="540"/>
        <v>0.1</v>
      </c>
      <c r="J722" s="199">
        <f t="shared" si="540"/>
        <v>0</v>
      </c>
      <c r="K722" s="199">
        <f t="shared" si="540"/>
        <v>0</v>
      </c>
      <c r="L722" s="199">
        <f t="shared" si="540"/>
        <v>7.3999999999999996E-2</v>
      </c>
      <c r="M722" s="199">
        <f t="shared" si="540"/>
        <v>0</v>
      </c>
      <c r="N722" s="199">
        <f t="shared" si="540"/>
        <v>8.0000000000000002E-3</v>
      </c>
      <c r="O722" s="199">
        <f t="shared" si="540"/>
        <v>6.0000000000000001E-3</v>
      </c>
      <c r="P722" s="199">
        <f t="shared" si="540"/>
        <v>0.17599999999999999</v>
      </c>
      <c r="Q722" s="199">
        <f t="shared" si="540"/>
        <v>0.3</v>
      </c>
      <c r="R722" s="199">
        <f t="shared" si="540"/>
        <v>0.04</v>
      </c>
      <c r="S722" s="199">
        <f t="shared" si="540"/>
        <v>0.04</v>
      </c>
      <c r="T722" s="199">
        <f t="shared" si="540"/>
        <v>1.4000000000000002E-2</v>
      </c>
      <c r="U722" s="199">
        <f t="shared" si="540"/>
        <v>0</v>
      </c>
      <c r="V722" s="199">
        <f t="shared" si="541"/>
        <v>0</v>
      </c>
      <c r="W722" s="199">
        <f t="shared" si="541"/>
        <v>0</v>
      </c>
      <c r="X722" s="392"/>
      <c r="Y722" s="392"/>
      <c r="AB722" s="86" t="s">
        <v>58</v>
      </c>
      <c r="AC722" s="56">
        <v>0.2</v>
      </c>
      <c r="AD722" s="56">
        <v>0.2</v>
      </c>
      <c r="AE722" s="57">
        <v>0</v>
      </c>
      <c r="AF722" s="57">
        <v>0</v>
      </c>
      <c r="AG722" s="56">
        <v>0.1</v>
      </c>
      <c r="AH722" s="56">
        <v>0.5</v>
      </c>
      <c r="AI722" s="62">
        <v>0</v>
      </c>
      <c r="AJ722" s="62">
        <v>0</v>
      </c>
      <c r="AK722" s="41">
        <v>0.37</v>
      </c>
      <c r="AL722" s="62">
        <v>0</v>
      </c>
      <c r="AM722" s="64">
        <v>0.04</v>
      </c>
      <c r="AN722" s="64">
        <v>0.03</v>
      </c>
      <c r="AO722" s="64">
        <v>0.88</v>
      </c>
      <c r="AP722" s="63">
        <v>1.5</v>
      </c>
      <c r="AQ722" s="63">
        <v>0.2</v>
      </c>
      <c r="AR722" s="63">
        <v>0.2</v>
      </c>
      <c r="AS722" s="64">
        <v>7.0000000000000007E-2</v>
      </c>
      <c r="AT722" s="28">
        <v>0</v>
      </c>
      <c r="AU722" s="62">
        <v>0</v>
      </c>
      <c r="AV722" s="28">
        <v>0</v>
      </c>
    </row>
    <row r="723" spans="1:49" ht="15" customHeight="1" x14ac:dyDescent="0.3">
      <c r="A723" s="318"/>
      <c r="B723" s="334" t="s">
        <v>38</v>
      </c>
      <c r="C723" s="328"/>
      <c r="D723" s="407">
        <f t="shared" si="542"/>
        <v>0.3</v>
      </c>
      <c r="E723" s="406">
        <f t="shared" si="543"/>
        <v>0.3</v>
      </c>
      <c r="F723" s="406">
        <f t="shared" si="540"/>
        <v>0</v>
      </c>
      <c r="G723" s="406">
        <f t="shared" si="540"/>
        <v>0</v>
      </c>
      <c r="H723" s="406">
        <f t="shared" si="540"/>
        <v>0</v>
      </c>
      <c r="I723" s="406">
        <f t="shared" si="540"/>
        <v>0</v>
      </c>
      <c r="J723" s="199">
        <f t="shared" si="540"/>
        <v>0</v>
      </c>
      <c r="K723" s="199">
        <f t="shared" si="540"/>
        <v>0</v>
      </c>
      <c r="L723" s="199">
        <f t="shared" si="540"/>
        <v>0</v>
      </c>
      <c r="M723" s="199">
        <f t="shared" si="540"/>
        <v>0</v>
      </c>
      <c r="N723" s="199">
        <f t="shared" si="540"/>
        <v>0</v>
      </c>
      <c r="O723" s="199">
        <f t="shared" si="540"/>
        <v>88.2</v>
      </c>
      <c r="P723" s="199">
        <f t="shared" si="540"/>
        <v>2.1999999999999999E-2</v>
      </c>
      <c r="Q723" s="199">
        <f t="shared" si="540"/>
        <v>0.98000000000000009</v>
      </c>
      <c r="R723" s="199">
        <f t="shared" si="540"/>
        <v>0.06</v>
      </c>
      <c r="S723" s="199">
        <f t="shared" si="540"/>
        <v>0.2</v>
      </c>
      <c r="T723" s="199">
        <f t="shared" si="540"/>
        <v>8.0000000000000002E-3</v>
      </c>
      <c r="U723" s="199">
        <f t="shared" si="540"/>
        <v>12</v>
      </c>
      <c r="V723" s="199">
        <f t="shared" si="541"/>
        <v>0</v>
      </c>
      <c r="W723" s="199">
        <f t="shared" si="541"/>
        <v>0</v>
      </c>
      <c r="X723" s="392"/>
      <c r="Y723" s="392"/>
      <c r="AB723" s="86" t="s">
        <v>38</v>
      </c>
      <c r="AC723" s="56">
        <v>1.5</v>
      </c>
      <c r="AD723" s="56">
        <v>1.5</v>
      </c>
      <c r="AE723" s="57">
        <v>0</v>
      </c>
      <c r="AF723" s="57">
        <v>0</v>
      </c>
      <c r="AG723" s="57">
        <v>0</v>
      </c>
      <c r="AH723" s="57">
        <v>0</v>
      </c>
      <c r="AI723" s="62">
        <v>0</v>
      </c>
      <c r="AJ723" s="62">
        <v>0</v>
      </c>
      <c r="AK723" s="28">
        <v>0</v>
      </c>
      <c r="AL723" s="62">
        <v>0</v>
      </c>
      <c r="AM723" s="62">
        <v>0</v>
      </c>
      <c r="AN723" s="62">
        <v>441</v>
      </c>
      <c r="AO723" s="64">
        <v>0.11</v>
      </c>
      <c r="AP723" s="63">
        <v>4.9000000000000004</v>
      </c>
      <c r="AQ723" s="63">
        <v>0.3</v>
      </c>
      <c r="AR723" s="62">
        <v>1</v>
      </c>
      <c r="AS723" s="64">
        <v>0.04</v>
      </c>
      <c r="AT723" s="28">
        <v>60</v>
      </c>
      <c r="AU723" s="62">
        <v>0</v>
      </c>
      <c r="AV723" s="28">
        <v>0</v>
      </c>
    </row>
    <row r="724" spans="1:49" x14ac:dyDescent="0.3">
      <c r="A724" s="318"/>
      <c r="B724" s="334" t="s">
        <v>62</v>
      </c>
      <c r="C724" s="328"/>
      <c r="D724" s="407">
        <f t="shared" si="542"/>
        <v>140</v>
      </c>
      <c r="E724" s="406">
        <f t="shared" si="543"/>
        <v>140</v>
      </c>
      <c r="F724" s="409">
        <f>+F731+F740+F747+F754+F757</f>
        <v>31.004166666666659</v>
      </c>
      <c r="G724" s="406">
        <f t="shared" si="540"/>
        <v>0.62</v>
      </c>
      <c r="H724" s="406">
        <f t="shared" si="540"/>
        <v>0.38</v>
      </c>
      <c r="I724" s="406">
        <f t="shared" si="540"/>
        <v>17.600000000000001</v>
      </c>
      <c r="J724" s="199">
        <f t="shared" si="540"/>
        <v>0</v>
      </c>
      <c r="K724" s="199">
        <f t="shared" si="540"/>
        <v>0</v>
      </c>
      <c r="L724" s="199">
        <f t="shared" si="540"/>
        <v>0</v>
      </c>
      <c r="M724" s="199">
        <f t="shared" si="540"/>
        <v>0</v>
      </c>
      <c r="N724" s="199">
        <f t="shared" si="540"/>
        <v>0</v>
      </c>
      <c r="O724" s="199">
        <f t="shared" si="540"/>
        <v>0</v>
      </c>
      <c r="P724" s="199">
        <f t="shared" si="540"/>
        <v>0</v>
      </c>
      <c r="Q724" s="199">
        <f t="shared" si="540"/>
        <v>0</v>
      </c>
      <c r="R724" s="199">
        <f t="shared" si="540"/>
        <v>0</v>
      </c>
      <c r="S724" s="199">
        <f t="shared" si="540"/>
        <v>0</v>
      </c>
      <c r="T724" s="199">
        <f t="shared" si="540"/>
        <v>0</v>
      </c>
      <c r="U724" s="199">
        <f t="shared" si="540"/>
        <v>0</v>
      </c>
      <c r="V724" s="199">
        <f t="shared" si="541"/>
        <v>0</v>
      </c>
      <c r="W724" s="199">
        <f t="shared" si="541"/>
        <v>0</v>
      </c>
      <c r="X724" s="392"/>
      <c r="Y724" s="392"/>
      <c r="AB724" s="86" t="s">
        <v>62</v>
      </c>
      <c r="AC724" s="57">
        <v>700</v>
      </c>
      <c r="AD724" s="57">
        <v>700</v>
      </c>
      <c r="AE724" s="56">
        <v>13.2</v>
      </c>
      <c r="AF724" s="56">
        <v>3.1</v>
      </c>
      <c r="AG724" s="56">
        <v>1.9</v>
      </c>
      <c r="AH724" s="57">
        <v>88</v>
      </c>
      <c r="AI724" s="62">
        <v>0</v>
      </c>
      <c r="AJ724" s="62">
        <v>0</v>
      </c>
      <c r="AK724" s="28">
        <v>0</v>
      </c>
      <c r="AL724" s="62">
        <v>0</v>
      </c>
      <c r="AM724" s="62">
        <v>0</v>
      </c>
      <c r="AN724" s="62">
        <v>0</v>
      </c>
      <c r="AO724" s="62">
        <v>0</v>
      </c>
      <c r="AP724" s="62">
        <v>0</v>
      </c>
      <c r="AQ724" s="62">
        <v>0</v>
      </c>
      <c r="AR724" s="62">
        <v>0</v>
      </c>
      <c r="AS724" s="62">
        <v>0</v>
      </c>
      <c r="AT724" s="28">
        <v>0</v>
      </c>
      <c r="AU724" s="62">
        <v>0</v>
      </c>
      <c r="AV724" s="28">
        <v>0</v>
      </c>
    </row>
    <row r="725" spans="1:49" x14ac:dyDescent="0.3">
      <c r="A725" s="318"/>
      <c r="B725" s="69" t="s">
        <v>40</v>
      </c>
      <c r="C725" s="328"/>
      <c r="D725" s="406"/>
      <c r="E725" s="406"/>
      <c r="F725" s="406">
        <f>SUM(F715:F724)</f>
        <v>32.944166666666661</v>
      </c>
      <c r="G725" s="406">
        <f t="shared" ref="G725:W725" si="544">SUM(G715:G724)</f>
        <v>5.7400000000000011</v>
      </c>
      <c r="H725" s="406">
        <f t="shared" si="544"/>
        <v>11.58</v>
      </c>
      <c r="I725" s="406">
        <f t="shared" si="544"/>
        <v>116.06</v>
      </c>
      <c r="J725" s="199">
        <f t="shared" si="544"/>
        <v>6.6000000000000003E-2</v>
      </c>
      <c r="K725" s="199">
        <f t="shared" si="544"/>
        <v>5.6000000000000001E-2</v>
      </c>
      <c r="L725" s="199">
        <f t="shared" si="544"/>
        <v>104.22199999999999</v>
      </c>
      <c r="M725" s="199">
        <f t="shared" si="544"/>
        <v>0</v>
      </c>
      <c r="N725" s="199">
        <f t="shared" si="544"/>
        <v>8.4239999999999995</v>
      </c>
      <c r="O725" s="199">
        <f t="shared" si="544"/>
        <v>198.02600000000001</v>
      </c>
      <c r="P725" s="199">
        <f t="shared" si="544"/>
        <v>371.358</v>
      </c>
      <c r="Q725" s="199">
        <f t="shared" si="544"/>
        <v>27.58</v>
      </c>
      <c r="R725" s="199">
        <f t="shared" si="544"/>
        <v>20.12</v>
      </c>
      <c r="S725" s="199">
        <f t="shared" si="544"/>
        <v>50.52</v>
      </c>
      <c r="T725" s="199">
        <f t="shared" si="544"/>
        <v>0.76</v>
      </c>
      <c r="U725" s="199">
        <f t="shared" si="544"/>
        <v>17.02</v>
      </c>
      <c r="V725" s="199">
        <f t="shared" si="544"/>
        <v>0.26400000000000001</v>
      </c>
      <c r="W725" s="199">
        <f t="shared" si="544"/>
        <v>27.799999999999997</v>
      </c>
      <c r="X725" s="392"/>
      <c r="Y725" s="392"/>
      <c r="AB725" s="87" t="s">
        <v>40</v>
      </c>
      <c r="AC725" s="59"/>
      <c r="AD725" s="60">
        <v>1000</v>
      </c>
      <c r="AE725" s="61">
        <v>22.9</v>
      </c>
      <c r="AF725" s="61">
        <v>28.7</v>
      </c>
      <c r="AG725" s="61">
        <v>57.9</v>
      </c>
      <c r="AH725" s="61">
        <v>580.29999999999995</v>
      </c>
      <c r="AI725" s="65">
        <v>0.33</v>
      </c>
      <c r="AJ725" s="65">
        <v>0.28000000000000003</v>
      </c>
      <c r="AK725" s="33">
        <v>521</v>
      </c>
      <c r="AL725" s="66">
        <v>0</v>
      </c>
      <c r="AM725" s="83">
        <v>42.1</v>
      </c>
      <c r="AN725" s="66">
        <v>990</v>
      </c>
      <c r="AO725" s="66">
        <v>1857</v>
      </c>
      <c r="AP725" s="66">
        <v>138</v>
      </c>
      <c r="AQ725" s="66">
        <v>101</v>
      </c>
      <c r="AR725" s="66">
        <v>252</v>
      </c>
      <c r="AS725" s="83">
        <v>3.8</v>
      </c>
      <c r="AT725" s="32">
        <v>85</v>
      </c>
      <c r="AU725" s="65">
        <v>1.32</v>
      </c>
      <c r="AV725" s="45">
        <v>139</v>
      </c>
    </row>
    <row r="726" spans="1:49" x14ac:dyDescent="0.3">
      <c r="A726" s="318" t="s">
        <v>163</v>
      </c>
      <c r="B726" s="199"/>
      <c r="C726" s="328">
        <v>135</v>
      </c>
      <c r="D726" s="406"/>
      <c r="E726" s="406"/>
      <c r="F726" s="406"/>
      <c r="G726" s="406"/>
      <c r="H726" s="406"/>
      <c r="I726" s="406"/>
      <c r="J726" s="199"/>
      <c r="K726" s="199"/>
      <c r="L726" s="199"/>
      <c r="M726" s="199"/>
      <c r="N726" s="199"/>
      <c r="O726" s="199"/>
      <c r="P726" s="199"/>
      <c r="Q726" s="199"/>
      <c r="R726" s="199"/>
      <c r="S726" s="199"/>
      <c r="T726" s="199"/>
      <c r="U726" s="199"/>
      <c r="V726" s="199"/>
      <c r="W726" s="199"/>
      <c r="X726" s="392" t="s">
        <v>164</v>
      </c>
      <c r="Y726" s="392">
        <v>32</v>
      </c>
      <c r="AA726" t="s">
        <v>163</v>
      </c>
      <c r="AW726" t="s">
        <v>164</v>
      </c>
    </row>
    <row r="727" spans="1:49" ht="15" customHeight="1" x14ac:dyDescent="0.3">
      <c r="A727" s="318"/>
      <c r="B727" s="334" t="s">
        <v>65</v>
      </c>
      <c r="C727" s="328"/>
      <c r="D727" s="407">
        <f>C$726*AC727/AD$731</f>
        <v>45.9</v>
      </c>
      <c r="E727" s="406">
        <f>C$726*AD727/AD$731</f>
        <v>45.9</v>
      </c>
      <c r="F727" s="406">
        <f>$C$726*AE727/$AD$731</f>
        <v>4.7249999999999996</v>
      </c>
      <c r="G727" s="406">
        <f t="shared" ref="G727:V727" si="545">$C$726*AF727/$AD$731</f>
        <v>0.5625</v>
      </c>
      <c r="H727" s="406">
        <f t="shared" si="545"/>
        <v>29.475000000000001</v>
      </c>
      <c r="I727" s="406">
        <f t="shared" si="545"/>
        <v>141.52500000000001</v>
      </c>
      <c r="J727" s="199">
        <f t="shared" si="545"/>
        <v>5.6250000000000001E-2</v>
      </c>
      <c r="K727" s="199">
        <f t="shared" si="545"/>
        <v>2.2500000000000003E-2</v>
      </c>
      <c r="L727" s="199">
        <f t="shared" si="545"/>
        <v>0</v>
      </c>
      <c r="M727" s="199">
        <f t="shared" si="545"/>
        <v>0</v>
      </c>
      <c r="N727" s="199">
        <f t="shared" si="545"/>
        <v>0</v>
      </c>
      <c r="O727" s="199">
        <f t="shared" si="545"/>
        <v>1.0125</v>
      </c>
      <c r="P727" s="199">
        <f t="shared" si="545"/>
        <v>47.25</v>
      </c>
      <c r="Q727" s="199">
        <f t="shared" si="545"/>
        <v>7.65</v>
      </c>
      <c r="R727" s="199">
        <f t="shared" si="545"/>
        <v>6.4124999999999996</v>
      </c>
      <c r="S727" s="199">
        <f t="shared" si="545"/>
        <v>34.875</v>
      </c>
      <c r="T727" s="199">
        <f t="shared" si="545"/>
        <v>0.64124999999999988</v>
      </c>
      <c r="U727" s="199">
        <f t="shared" si="545"/>
        <v>0.67500000000000004</v>
      </c>
      <c r="V727" s="199">
        <f t="shared" si="545"/>
        <v>0</v>
      </c>
      <c r="W727" s="199">
        <f t="shared" ref="G727:W730" si="546">$C$726*AV727/$AD$731</f>
        <v>10.574999999999999</v>
      </c>
      <c r="X727" s="392"/>
      <c r="Y727" s="392"/>
      <c r="AB727" s="86" t="s">
        <v>65</v>
      </c>
      <c r="AC727" s="56">
        <v>40.799999999999997</v>
      </c>
      <c r="AD727" s="56">
        <v>40.799999999999997</v>
      </c>
      <c r="AE727" s="56">
        <v>4.2</v>
      </c>
      <c r="AF727" s="56">
        <v>0.5</v>
      </c>
      <c r="AG727" s="56">
        <v>26.2</v>
      </c>
      <c r="AH727" s="56">
        <v>125.8</v>
      </c>
      <c r="AI727" s="71">
        <v>0.05</v>
      </c>
      <c r="AJ727" s="71">
        <v>0.02</v>
      </c>
      <c r="AK727" s="19">
        <v>0</v>
      </c>
      <c r="AL727" s="57">
        <v>0</v>
      </c>
      <c r="AM727" s="57">
        <v>0</v>
      </c>
      <c r="AN727" s="56">
        <v>0.9</v>
      </c>
      <c r="AO727" s="57">
        <v>42</v>
      </c>
      <c r="AP727" s="56">
        <v>6.8</v>
      </c>
      <c r="AQ727" s="56">
        <v>5.7</v>
      </c>
      <c r="AR727" s="57">
        <v>31</v>
      </c>
      <c r="AS727" s="71">
        <v>0.56999999999999995</v>
      </c>
      <c r="AT727" s="24">
        <v>0.6</v>
      </c>
      <c r="AU727" s="57">
        <v>0</v>
      </c>
      <c r="AV727" s="20">
        <v>9.4</v>
      </c>
    </row>
    <row r="728" spans="1:49" ht="15" customHeight="1" x14ac:dyDescent="0.3">
      <c r="A728" s="318"/>
      <c r="B728" s="334" t="s">
        <v>37</v>
      </c>
      <c r="C728" s="328"/>
      <c r="D728" s="407">
        <f t="shared" ref="D728:D730" si="547">C$726*AC728/AD$731</f>
        <v>2.25</v>
      </c>
      <c r="E728" s="406">
        <f t="shared" ref="E728:E730" si="548">C$726*AD728/AD$731</f>
        <v>2.25</v>
      </c>
      <c r="F728" s="406">
        <f t="shared" ref="F728:F730" si="549">$C$726*AE728/$AD$731</f>
        <v>0.1125</v>
      </c>
      <c r="G728" s="406">
        <f t="shared" si="546"/>
        <v>3.8250000000000002</v>
      </c>
      <c r="H728" s="406">
        <f t="shared" si="546"/>
        <v>0.1125</v>
      </c>
      <c r="I728" s="406">
        <f t="shared" si="546"/>
        <v>35.662500000000001</v>
      </c>
      <c r="J728" s="199">
        <f t="shared" si="546"/>
        <v>0</v>
      </c>
      <c r="K728" s="199">
        <f t="shared" si="546"/>
        <v>1.1250000000000001E-2</v>
      </c>
      <c r="L728" s="199">
        <f t="shared" si="546"/>
        <v>16.537500000000001</v>
      </c>
      <c r="M728" s="199">
        <f t="shared" si="546"/>
        <v>7.8750000000000014E-2</v>
      </c>
      <c r="N728" s="199">
        <f t="shared" si="546"/>
        <v>0</v>
      </c>
      <c r="O728" s="199">
        <f t="shared" si="546"/>
        <v>0.67500000000000004</v>
      </c>
      <c r="P728" s="199">
        <f t="shared" si="546"/>
        <v>1.575</v>
      </c>
      <c r="Q728" s="199">
        <f t="shared" si="546"/>
        <v>1.35</v>
      </c>
      <c r="R728" s="199">
        <f t="shared" si="546"/>
        <v>0</v>
      </c>
      <c r="S728" s="199">
        <f t="shared" si="546"/>
        <v>1.575</v>
      </c>
      <c r="T728" s="199">
        <f t="shared" si="546"/>
        <v>1.1250000000000001E-2</v>
      </c>
      <c r="U728" s="199">
        <f t="shared" si="546"/>
        <v>0</v>
      </c>
      <c r="V728" s="199">
        <f t="shared" si="546"/>
        <v>5.6250000000000001E-2</v>
      </c>
      <c r="W728" s="199">
        <f t="shared" si="546"/>
        <v>0.22500000000000001</v>
      </c>
      <c r="X728" s="392"/>
      <c r="Y728" s="392"/>
      <c r="AB728" s="86" t="s">
        <v>37</v>
      </c>
      <c r="AC728" s="299">
        <v>2</v>
      </c>
      <c r="AD728" s="299">
        <v>2</v>
      </c>
      <c r="AE728" s="56">
        <v>0.1</v>
      </c>
      <c r="AF728" s="56">
        <v>3.4</v>
      </c>
      <c r="AG728" s="56">
        <v>0.1</v>
      </c>
      <c r="AH728" s="56">
        <v>31.7</v>
      </c>
      <c r="AI728" s="57">
        <v>0</v>
      </c>
      <c r="AJ728" s="71">
        <v>0.01</v>
      </c>
      <c r="AK728" s="20">
        <v>14.7</v>
      </c>
      <c r="AL728" s="71">
        <v>7.0000000000000007E-2</v>
      </c>
      <c r="AM728" s="57">
        <v>0</v>
      </c>
      <c r="AN728" s="56">
        <v>0.6</v>
      </c>
      <c r="AO728" s="56">
        <v>1.4</v>
      </c>
      <c r="AP728" s="56">
        <v>1.2</v>
      </c>
      <c r="AQ728" s="57">
        <v>0</v>
      </c>
      <c r="AR728" s="56">
        <v>1.4</v>
      </c>
      <c r="AS728" s="71">
        <v>0.01</v>
      </c>
      <c r="AT728" s="25">
        <v>0</v>
      </c>
      <c r="AU728" s="71">
        <v>0.05</v>
      </c>
      <c r="AV728" s="20">
        <v>0.2</v>
      </c>
    </row>
    <row r="729" spans="1:49" ht="15" customHeight="1" x14ac:dyDescent="0.3">
      <c r="A729" s="318"/>
      <c r="B729" s="334" t="s">
        <v>38</v>
      </c>
      <c r="C729" s="328"/>
      <c r="D729" s="407">
        <f t="shared" si="547"/>
        <v>0.45</v>
      </c>
      <c r="E729" s="406">
        <f t="shared" si="548"/>
        <v>0.45</v>
      </c>
      <c r="F729" s="406">
        <f t="shared" si="549"/>
        <v>0</v>
      </c>
      <c r="G729" s="406">
        <f t="shared" si="546"/>
        <v>0</v>
      </c>
      <c r="H729" s="406">
        <f t="shared" si="546"/>
        <v>0</v>
      </c>
      <c r="I729" s="406">
        <f t="shared" si="546"/>
        <v>0</v>
      </c>
      <c r="J729" s="199">
        <f t="shared" si="546"/>
        <v>0</v>
      </c>
      <c r="K729" s="199">
        <f t="shared" si="546"/>
        <v>0</v>
      </c>
      <c r="L729" s="199">
        <f t="shared" si="546"/>
        <v>0</v>
      </c>
      <c r="M729" s="199">
        <f t="shared" si="546"/>
        <v>0</v>
      </c>
      <c r="N729" s="199">
        <f t="shared" si="546"/>
        <v>0</v>
      </c>
      <c r="O729" s="199">
        <f t="shared" si="546"/>
        <v>132.75</v>
      </c>
      <c r="P729" s="199">
        <f t="shared" si="546"/>
        <v>0</v>
      </c>
      <c r="Q729" s="199">
        <f t="shared" si="546"/>
        <v>1.4624999999999999</v>
      </c>
      <c r="R729" s="199">
        <f t="shared" si="546"/>
        <v>0.1125</v>
      </c>
      <c r="S729" s="199">
        <f t="shared" si="546"/>
        <v>0.33750000000000002</v>
      </c>
      <c r="T729" s="199">
        <f t="shared" si="546"/>
        <v>1.1250000000000001E-2</v>
      </c>
      <c r="U729" s="199">
        <f t="shared" si="546"/>
        <v>18</v>
      </c>
      <c r="V729" s="199">
        <f t="shared" si="546"/>
        <v>0</v>
      </c>
      <c r="W729" s="199">
        <f t="shared" si="546"/>
        <v>0</v>
      </c>
      <c r="X729" s="392"/>
      <c r="Y729" s="392"/>
      <c r="AB729" s="86" t="s">
        <v>38</v>
      </c>
      <c r="AC729" s="56">
        <v>0.4</v>
      </c>
      <c r="AD729" s="56">
        <v>0.4</v>
      </c>
      <c r="AE729" s="57">
        <v>0</v>
      </c>
      <c r="AF729" s="57">
        <v>0</v>
      </c>
      <c r="AG729" s="57">
        <v>0</v>
      </c>
      <c r="AH729" s="57">
        <v>0</v>
      </c>
      <c r="AI729" s="57">
        <v>0</v>
      </c>
      <c r="AJ729" s="57">
        <v>0</v>
      </c>
      <c r="AK729" s="19">
        <v>0</v>
      </c>
      <c r="AL729" s="57">
        <v>0</v>
      </c>
      <c r="AM729" s="57">
        <v>0</v>
      </c>
      <c r="AN729" s="57">
        <v>118</v>
      </c>
      <c r="AO729" s="57">
        <v>0</v>
      </c>
      <c r="AP729" s="56">
        <v>1.3</v>
      </c>
      <c r="AQ729" s="56">
        <v>0.1</v>
      </c>
      <c r="AR729" s="56">
        <v>0.3</v>
      </c>
      <c r="AS729" s="71">
        <v>0.01</v>
      </c>
      <c r="AT729" s="39">
        <v>16</v>
      </c>
      <c r="AU729" s="57">
        <v>0</v>
      </c>
      <c r="AV729" s="19">
        <v>0</v>
      </c>
    </row>
    <row r="730" spans="1:49" x14ac:dyDescent="0.3">
      <c r="A730" s="318"/>
      <c r="B730" s="334" t="s">
        <v>39</v>
      </c>
      <c r="C730" s="328"/>
      <c r="D730" s="407">
        <f t="shared" si="547"/>
        <v>275.39999999999998</v>
      </c>
      <c r="E730" s="406">
        <f t="shared" si="548"/>
        <v>275.39999999999998</v>
      </c>
      <c r="F730" s="406">
        <f t="shared" si="549"/>
        <v>0</v>
      </c>
      <c r="G730" s="406">
        <f t="shared" si="546"/>
        <v>0</v>
      </c>
      <c r="H730" s="406">
        <f t="shared" si="546"/>
        <v>0</v>
      </c>
      <c r="I730" s="406">
        <f t="shared" si="546"/>
        <v>0</v>
      </c>
      <c r="J730" s="199">
        <f t="shared" si="546"/>
        <v>0</v>
      </c>
      <c r="K730" s="199">
        <f t="shared" si="546"/>
        <v>0</v>
      </c>
      <c r="L730" s="199">
        <f t="shared" si="546"/>
        <v>0</v>
      </c>
      <c r="M730" s="199">
        <f t="shared" si="546"/>
        <v>0</v>
      </c>
      <c r="N730" s="199">
        <f t="shared" si="546"/>
        <v>0</v>
      </c>
      <c r="O730" s="199">
        <f t="shared" si="546"/>
        <v>0</v>
      </c>
      <c r="P730" s="199">
        <f t="shared" si="546"/>
        <v>0</v>
      </c>
      <c r="Q730" s="199">
        <f t="shared" si="546"/>
        <v>0</v>
      </c>
      <c r="R730" s="199">
        <f t="shared" si="546"/>
        <v>0</v>
      </c>
      <c r="S730" s="199">
        <f t="shared" si="546"/>
        <v>0</v>
      </c>
      <c r="T730" s="199">
        <f t="shared" si="546"/>
        <v>0</v>
      </c>
      <c r="U730" s="199">
        <f t="shared" si="546"/>
        <v>0</v>
      </c>
      <c r="V730" s="199">
        <f t="shared" si="546"/>
        <v>0</v>
      </c>
      <c r="W730" s="199">
        <f t="shared" si="546"/>
        <v>0</v>
      </c>
      <c r="X730" s="392"/>
      <c r="Y730" s="392"/>
      <c r="AB730" s="86" t="s">
        <v>39</v>
      </c>
      <c r="AC730" s="56">
        <v>244.8</v>
      </c>
      <c r="AD730" s="56">
        <v>244.8</v>
      </c>
      <c r="AE730" s="57">
        <v>0</v>
      </c>
      <c r="AF730" s="57">
        <v>0</v>
      </c>
      <c r="AG730" s="57">
        <v>0</v>
      </c>
      <c r="AH730" s="57">
        <v>0</v>
      </c>
      <c r="AI730" s="57">
        <v>0</v>
      </c>
      <c r="AJ730" s="57">
        <v>0</v>
      </c>
      <c r="AK730" s="19">
        <v>0</v>
      </c>
      <c r="AL730" s="57">
        <v>0</v>
      </c>
      <c r="AM730" s="57">
        <v>0</v>
      </c>
      <c r="AN730" s="57">
        <v>0</v>
      </c>
      <c r="AO730" s="57">
        <v>0</v>
      </c>
      <c r="AP730" s="57">
        <v>0</v>
      </c>
      <c r="AQ730" s="57">
        <v>0</v>
      </c>
      <c r="AR730" s="57">
        <v>0</v>
      </c>
      <c r="AS730" s="57">
        <v>0</v>
      </c>
      <c r="AT730" s="25">
        <v>0</v>
      </c>
      <c r="AU730" s="57">
        <v>0</v>
      </c>
      <c r="AV730" s="19">
        <v>0</v>
      </c>
    </row>
    <row r="731" spans="1:49" x14ac:dyDescent="0.3">
      <c r="A731" s="318"/>
      <c r="B731" s="69" t="s">
        <v>40</v>
      </c>
      <c r="C731" s="328"/>
      <c r="D731" s="406"/>
      <c r="E731" s="406"/>
      <c r="F731" s="409">
        <f>SUM(F727:F730)</f>
        <v>4.8374999999999995</v>
      </c>
      <c r="G731" s="409">
        <f t="shared" ref="G731:W731" si="550">SUM(G727:G730)</f>
        <v>4.3875000000000002</v>
      </c>
      <c r="H731" s="409">
        <f t="shared" si="550"/>
        <v>29.587500000000002</v>
      </c>
      <c r="I731" s="409">
        <f t="shared" si="550"/>
        <v>177.1875</v>
      </c>
      <c r="J731" s="337">
        <f t="shared" si="550"/>
        <v>5.6250000000000001E-2</v>
      </c>
      <c r="K731" s="337">
        <f t="shared" si="550"/>
        <v>3.3750000000000002E-2</v>
      </c>
      <c r="L731" s="337">
        <f t="shared" si="550"/>
        <v>16.537500000000001</v>
      </c>
      <c r="M731" s="337">
        <f t="shared" si="550"/>
        <v>7.8750000000000014E-2</v>
      </c>
      <c r="N731" s="337">
        <f t="shared" si="550"/>
        <v>0</v>
      </c>
      <c r="O731" s="337">
        <f t="shared" si="550"/>
        <v>134.4375</v>
      </c>
      <c r="P731" s="337">
        <f t="shared" si="550"/>
        <v>48.825000000000003</v>
      </c>
      <c r="Q731" s="337">
        <f t="shared" si="550"/>
        <v>10.4625</v>
      </c>
      <c r="R731" s="337">
        <f t="shared" si="550"/>
        <v>6.5249999999999995</v>
      </c>
      <c r="S731" s="337">
        <f t="shared" si="550"/>
        <v>36.787500000000001</v>
      </c>
      <c r="T731" s="337">
        <f t="shared" si="550"/>
        <v>0.66374999999999984</v>
      </c>
      <c r="U731" s="337">
        <f t="shared" si="550"/>
        <v>18.675000000000001</v>
      </c>
      <c r="V731" s="337">
        <f t="shared" si="550"/>
        <v>5.6250000000000001E-2</v>
      </c>
      <c r="W731" s="337">
        <f t="shared" si="550"/>
        <v>10.799999999999999</v>
      </c>
      <c r="X731" s="392"/>
      <c r="Y731" s="392"/>
      <c r="AB731" s="87" t="s">
        <v>40</v>
      </c>
      <c r="AC731" s="59"/>
      <c r="AD731" s="60">
        <v>120</v>
      </c>
      <c r="AE731" s="61">
        <v>4.3</v>
      </c>
      <c r="AF731" s="61">
        <v>3.9</v>
      </c>
      <c r="AG731" s="61">
        <v>26.2</v>
      </c>
      <c r="AH731" s="61">
        <v>157.4</v>
      </c>
      <c r="AI731" s="88">
        <v>0.05</v>
      </c>
      <c r="AJ731" s="88">
        <v>0.02</v>
      </c>
      <c r="AK731" s="22">
        <v>14.7</v>
      </c>
      <c r="AL731" s="88">
        <v>7.0000000000000007E-2</v>
      </c>
      <c r="AM731" s="60">
        <v>0</v>
      </c>
      <c r="AN731" s="60">
        <v>119</v>
      </c>
      <c r="AO731" s="60">
        <v>43</v>
      </c>
      <c r="AP731" s="61">
        <v>9.3000000000000007</v>
      </c>
      <c r="AQ731" s="61">
        <v>5.8</v>
      </c>
      <c r="AR731" s="60">
        <v>33</v>
      </c>
      <c r="AS731" s="88">
        <v>0.57999999999999996</v>
      </c>
      <c r="AT731" s="27">
        <v>17</v>
      </c>
      <c r="AU731" s="88">
        <v>0.05</v>
      </c>
      <c r="AV731" s="22">
        <v>9.5</v>
      </c>
    </row>
    <row r="732" spans="1:49" x14ac:dyDescent="0.3">
      <c r="A732" s="318" t="s">
        <v>230</v>
      </c>
      <c r="B732" s="199"/>
      <c r="C732" s="328">
        <v>130</v>
      </c>
      <c r="D732" s="406"/>
      <c r="E732" s="406"/>
      <c r="F732" s="406"/>
      <c r="G732" s="406"/>
      <c r="H732" s="406"/>
      <c r="I732" s="406"/>
      <c r="J732" s="199"/>
      <c r="K732" s="199"/>
      <c r="L732" s="199"/>
      <c r="M732" s="199"/>
      <c r="N732" s="199"/>
      <c r="O732" s="199"/>
      <c r="P732" s="199"/>
      <c r="Q732" s="199"/>
      <c r="R732" s="199"/>
      <c r="S732" s="199"/>
      <c r="T732" s="199"/>
      <c r="U732" s="199"/>
      <c r="V732" s="199"/>
      <c r="W732" s="199"/>
      <c r="X732" s="392" t="s">
        <v>231</v>
      </c>
      <c r="Y732" s="392">
        <v>56</v>
      </c>
      <c r="AA732" t="s">
        <v>230</v>
      </c>
      <c r="AW732" t="s">
        <v>231</v>
      </c>
    </row>
    <row r="733" spans="1:49" ht="15" customHeight="1" x14ac:dyDescent="0.3">
      <c r="A733" s="318"/>
      <c r="B733" s="334" t="s">
        <v>79</v>
      </c>
      <c r="C733" s="328"/>
      <c r="D733" s="407">
        <f>C$732*AC733/AD$740</f>
        <v>126.53333333333333</v>
      </c>
      <c r="E733" s="406">
        <f>C$732*AD733/AD$740</f>
        <v>121.76666666666667</v>
      </c>
      <c r="F733" s="406">
        <f>$C$732*AE733/$AD$740</f>
        <v>20.583333333333332</v>
      </c>
      <c r="G733" s="406">
        <f t="shared" ref="G733:V733" si="551">$C$732*AF733/$AD$740</f>
        <v>3.9</v>
      </c>
      <c r="H733" s="406">
        <f t="shared" si="551"/>
        <v>5.85</v>
      </c>
      <c r="I733" s="406">
        <f t="shared" si="551"/>
        <v>141.05000000000001</v>
      </c>
      <c r="J733" s="199">
        <f t="shared" si="551"/>
        <v>0.26</v>
      </c>
      <c r="K733" s="199">
        <f t="shared" si="551"/>
        <v>2.1233333333333331</v>
      </c>
      <c r="L733" s="199">
        <f t="shared" si="551"/>
        <v>6112.166666666667</v>
      </c>
      <c r="M733" s="199">
        <f t="shared" si="551"/>
        <v>0</v>
      </c>
      <c r="N733" s="199">
        <f t="shared" si="551"/>
        <v>16.076666666666668</v>
      </c>
      <c r="O733" s="199">
        <f t="shared" si="551"/>
        <v>95.333333333333329</v>
      </c>
      <c r="P733" s="199">
        <f t="shared" si="551"/>
        <v>279.5</v>
      </c>
      <c r="Q733" s="199">
        <f t="shared" si="551"/>
        <v>9.75</v>
      </c>
      <c r="R733" s="199">
        <f t="shared" si="551"/>
        <v>19.066666666666666</v>
      </c>
      <c r="S733" s="199">
        <f t="shared" si="551"/>
        <v>333.66666666666669</v>
      </c>
      <c r="T733" s="199">
        <f t="shared" si="551"/>
        <v>7.3016666666666667</v>
      </c>
      <c r="U733" s="199">
        <f t="shared" si="551"/>
        <v>7.583333333333333</v>
      </c>
      <c r="V733" s="199">
        <f t="shared" si="551"/>
        <v>42.466666666666669</v>
      </c>
      <c r="W733" s="199">
        <f t="shared" ref="G733:W739" si="552">$C$732*AV733/$AD$740</f>
        <v>279.5</v>
      </c>
      <c r="X733" s="392"/>
      <c r="Y733" s="392"/>
      <c r="AB733" s="86" t="s">
        <v>79</v>
      </c>
      <c r="AC733" s="56">
        <v>58.4</v>
      </c>
      <c r="AD733" s="56">
        <v>56.2</v>
      </c>
      <c r="AE733" s="56">
        <v>9.5</v>
      </c>
      <c r="AF733" s="56">
        <v>1.8</v>
      </c>
      <c r="AG733" s="56">
        <v>2.7</v>
      </c>
      <c r="AH733" s="56">
        <v>65.099999999999994</v>
      </c>
      <c r="AI733" s="64">
        <v>0.12</v>
      </c>
      <c r="AJ733" s="64">
        <v>0.98</v>
      </c>
      <c r="AK733" s="42">
        <v>2821</v>
      </c>
      <c r="AL733" s="62">
        <v>0</v>
      </c>
      <c r="AM733" s="64">
        <v>7.42</v>
      </c>
      <c r="AN733" s="62">
        <v>44</v>
      </c>
      <c r="AO733" s="62">
        <v>129</v>
      </c>
      <c r="AP733" s="63">
        <v>4.5</v>
      </c>
      <c r="AQ733" s="63">
        <v>8.8000000000000007</v>
      </c>
      <c r="AR733" s="62">
        <v>154</v>
      </c>
      <c r="AS733" s="64">
        <v>3.37</v>
      </c>
      <c r="AT733" s="29">
        <v>3.5</v>
      </c>
      <c r="AU733" s="63">
        <v>19.600000000000001</v>
      </c>
      <c r="AV733" s="28">
        <v>129</v>
      </c>
    </row>
    <row r="734" spans="1:49" ht="15" customHeight="1" x14ac:dyDescent="0.3">
      <c r="A734" s="318"/>
      <c r="B734" s="334" t="s">
        <v>59</v>
      </c>
      <c r="C734" s="328"/>
      <c r="D734" s="407">
        <f t="shared" ref="D734:D739" si="553">C$732*AC734/AD$740</f>
        <v>2.1666666666666665</v>
      </c>
      <c r="E734" s="406">
        <f t="shared" ref="E734:E739" si="554">C$732*AD734/AD$740</f>
        <v>2.1666666666666665</v>
      </c>
      <c r="F734" s="406">
        <f t="shared" ref="F734:F739" si="555">$C$732*AE734/$AD$740</f>
        <v>0.21666666666666667</v>
      </c>
      <c r="G734" s="406">
        <f t="shared" si="552"/>
        <v>0</v>
      </c>
      <c r="H734" s="406">
        <f t="shared" si="552"/>
        <v>1.3</v>
      </c>
      <c r="I734" s="406">
        <f t="shared" si="552"/>
        <v>6.7166666666666668</v>
      </c>
      <c r="J734" s="199">
        <f t="shared" si="552"/>
        <v>0</v>
      </c>
      <c r="K734" s="199">
        <f t="shared" si="552"/>
        <v>0</v>
      </c>
      <c r="L734" s="199">
        <f t="shared" si="552"/>
        <v>0</v>
      </c>
      <c r="M734" s="199">
        <f t="shared" si="552"/>
        <v>0</v>
      </c>
      <c r="N734" s="199">
        <f t="shared" si="552"/>
        <v>0</v>
      </c>
      <c r="O734" s="199">
        <f t="shared" si="552"/>
        <v>0</v>
      </c>
      <c r="P734" s="199">
        <f t="shared" si="552"/>
        <v>2.1883333333333335</v>
      </c>
      <c r="Q734" s="199">
        <f t="shared" si="552"/>
        <v>0.43333333333333335</v>
      </c>
      <c r="R734" s="199">
        <f t="shared" si="552"/>
        <v>0.21666666666666667</v>
      </c>
      <c r="S734" s="199">
        <f t="shared" si="552"/>
        <v>1.7333333333333334</v>
      </c>
      <c r="T734" s="199">
        <f t="shared" si="552"/>
        <v>2.1666666666666667E-2</v>
      </c>
      <c r="U734" s="199">
        <f t="shared" si="552"/>
        <v>0</v>
      </c>
      <c r="V734" s="199">
        <f t="shared" si="552"/>
        <v>0.10833333333333334</v>
      </c>
      <c r="W734" s="199">
        <f t="shared" si="552"/>
        <v>0.43333333333333335</v>
      </c>
      <c r="X734" s="392"/>
      <c r="Y734" s="392"/>
      <c r="AB734" s="86" t="s">
        <v>59</v>
      </c>
      <c r="AC734" s="57">
        <v>1</v>
      </c>
      <c r="AD734" s="57">
        <v>1</v>
      </c>
      <c r="AE734" s="56">
        <v>0.1</v>
      </c>
      <c r="AF734" s="57">
        <v>0</v>
      </c>
      <c r="AG734" s="56">
        <v>0.6</v>
      </c>
      <c r="AH734" s="56">
        <v>3.1</v>
      </c>
      <c r="AI734" s="62">
        <v>0</v>
      </c>
      <c r="AJ734" s="62">
        <v>0</v>
      </c>
      <c r="AK734" s="28">
        <v>0</v>
      </c>
      <c r="AL734" s="62">
        <v>0</v>
      </c>
      <c r="AM734" s="62">
        <v>0</v>
      </c>
      <c r="AN734" s="62">
        <v>0</v>
      </c>
      <c r="AO734" s="64">
        <v>1.01</v>
      </c>
      <c r="AP734" s="63">
        <v>0.2</v>
      </c>
      <c r="AQ734" s="63">
        <v>0.1</v>
      </c>
      <c r="AR734" s="63">
        <v>0.8</v>
      </c>
      <c r="AS734" s="64">
        <v>0.01</v>
      </c>
      <c r="AT734" s="31">
        <v>0</v>
      </c>
      <c r="AU734" s="64">
        <v>0.05</v>
      </c>
      <c r="AV734" s="30">
        <v>0.2</v>
      </c>
    </row>
    <row r="735" spans="1:49" x14ac:dyDescent="0.3">
      <c r="A735" s="318"/>
      <c r="B735" s="334" t="s">
        <v>61</v>
      </c>
      <c r="C735" s="328"/>
      <c r="D735" s="407">
        <f t="shared" si="553"/>
        <v>32.5</v>
      </c>
      <c r="E735" s="406">
        <f t="shared" si="554"/>
        <v>32.5</v>
      </c>
      <c r="F735" s="406">
        <f t="shared" si="555"/>
        <v>1.0833333333333333</v>
      </c>
      <c r="G735" s="406">
        <f t="shared" si="552"/>
        <v>5.6333333333333337</v>
      </c>
      <c r="H735" s="406">
        <f t="shared" si="552"/>
        <v>1.5166666666666666</v>
      </c>
      <c r="I735" s="406">
        <f t="shared" si="552"/>
        <v>61.31666666666667</v>
      </c>
      <c r="J735" s="199">
        <f t="shared" si="552"/>
        <v>0</v>
      </c>
      <c r="K735" s="199">
        <f t="shared" si="552"/>
        <v>4.3333333333333335E-2</v>
      </c>
      <c r="L735" s="199">
        <f t="shared" si="552"/>
        <v>27.733333333333334</v>
      </c>
      <c r="M735" s="199">
        <f t="shared" si="552"/>
        <v>0</v>
      </c>
      <c r="N735" s="199">
        <f t="shared" si="552"/>
        <v>6.5000000000000002E-2</v>
      </c>
      <c r="O735" s="199">
        <f t="shared" si="552"/>
        <v>13.216666666666667</v>
      </c>
      <c r="P735" s="199">
        <f t="shared" si="552"/>
        <v>41.81666666666667</v>
      </c>
      <c r="Q735" s="199">
        <f t="shared" si="552"/>
        <v>32.5</v>
      </c>
      <c r="R735" s="199">
        <f t="shared" si="552"/>
        <v>3.4666666666666668</v>
      </c>
      <c r="S735" s="199">
        <f t="shared" si="552"/>
        <v>21.666666666666668</v>
      </c>
      <c r="T735" s="199">
        <f t="shared" si="552"/>
        <v>6.5000000000000002E-2</v>
      </c>
      <c r="U735" s="199">
        <f t="shared" si="552"/>
        <v>3.9</v>
      </c>
      <c r="V735" s="199">
        <f t="shared" si="552"/>
        <v>0.1516666666666667</v>
      </c>
      <c r="W735" s="199">
        <f t="shared" si="552"/>
        <v>6.0666666666666664</v>
      </c>
      <c r="X735" s="392"/>
      <c r="Y735" s="392"/>
      <c r="AB735" s="86" t="s">
        <v>61</v>
      </c>
      <c r="AC735" s="287">
        <v>15</v>
      </c>
      <c r="AD735" s="287">
        <v>15</v>
      </c>
      <c r="AE735" s="56">
        <v>0.5</v>
      </c>
      <c r="AF735" s="56">
        <v>2.6</v>
      </c>
      <c r="AG735" s="56">
        <v>0.7</v>
      </c>
      <c r="AH735" s="56">
        <v>28.3</v>
      </c>
      <c r="AI735" s="62">
        <v>0</v>
      </c>
      <c r="AJ735" s="64">
        <v>0.02</v>
      </c>
      <c r="AK735" s="29">
        <v>12.8</v>
      </c>
      <c r="AL735" s="62">
        <v>0</v>
      </c>
      <c r="AM735" s="64">
        <v>0.03</v>
      </c>
      <c r="AN735" s="63">
        <v>6.1</v>
      </c>
      <c r="AO735" s="63">
        <v>19.3</v>
      </c>
      <c r="AP735" s="62">
        <v>15</v>
      </c>
      <c r="AQ735" s="63">
        <v>1.6</v>
      </c>
      <c r="AR735" s="62">
        <v>10</v>
      </c>
      <c r="AS735" s="64">
        <v>0.03</v>
      </c>
      <c r="AT735" s="29">
        <v>1.8</v>
      </c>
      <c r="AU735" s="64">
        <v>7.0000000000000007E-2</v>
      </c>
      <c r="AV735" s="30">
        <v>2.8</v>
      </c>
    </row>
    <row r="736" spans="1:49" ht="15" customHeight="1" x14ac:dyDescent="0.3">
      <c r="A736" s="318"/>
      <c r="B736" s="334" t="s">
        <v>37</v>
      </c>
      <c r="C736" s="328"/>
      <c r="D736" s="407">
        <f t="shared" si="553"/>
        <v>2.1666666666666665</v>
      </c>
      <c r="E736" s="406">
        <f t="shared" si="554"/>
        <v>2.1666666666666665</v>
      </c>
      <c r="F736" s="406">
        <f t="shared" si="555"/>
        <v>0</v>
      </c>
      <c r="G736" s="406">
        <f t="shared" si="552"/>
        <v>1.3</v>
      </c>
      <c r="H736" s="406">
        <f t="shared" si="552"/>
        <v>0</v>
      </c>
      <c r="I736" s="406">
        <f t="shared" si="552"/>
        <v>12.566666666666666</v>
      </c>
      <c r="J736" s="199">
        <f t="shared" si="552"/>
        <v>0</v>
      </c>
      <c r="K736" s="199">
        <f t="shared" si="552"/>
        <v>0</v>
      </c>
      <c r="L736" s="199">
        <f t="shared" si="552"/>
        <v>5.85</v>
      </c>
      <c r="M736" s="199">
        <f t="shared" si="552"/>
        <v>2.1666666666666667E-2</v>
      </c>
      <c r="N736" s="199">
        <f t="shared" si="552"/>
        <v>0</v>
      </c>
      <c r="O736" s="199">
        <f t="shared" si="552"/>
        <v>0.21666666666666667</v>
      </c>
      <c r="P736" s="199">
        <f t="shared" si="552"/>
        <v>0.54166666666666663</v>
      </c>
      <c r="Q736" s="199">
        <f t="shared" si="552"/>
        <v>0.43333333333333335</v>
      </c>
      <c r="R736" s="199">
        <f t="shared" si="552"/>
        <v>0</v>
      </c>
      <c r="S736" s="199">
        <f t="shared" si="552"/>
        <v>0.65</v>
      </c>
      <c r="T736" s="199">
        <f t="shared" si="552"/>
        <v>0</v>
      </c>
      <c r="U736" s="199">
        <f t="shared" si="552"/>
        <v>0</v>
      </c>
      <c r="V736" s="199">
        <f t="shared" si="552"/>
        <v>2.1666666666666667E-2</v>
      </c>
      <c r="W736" s="199">
        <f t="shared" si="552"/>
        <v>0</v>
      </c>
      <c r="X736" s="392"/>
      <c r="Y736" s="392"/>
      <c r="AB736" s="86" t="s">
        <v>37</v>
      </c>
      <c r="AC736" s="57">
        <v>1</v>
      </c>
      <c r="AD736" s="57">
        <v>1</v>
      </c>
      <c r="AE736" s="57">
        <v>0</v>
      </c>
      <c r="AF736" s="56">
        <v>0.6</v>
      </c>
      <c r="AG736" s="57">
        <v>0</v>
      </c>
      <c r="AH736" s="56">
        <v>5.8</v>
      </c>
      <c r="AI736" s="62">
        <v>0</v>
      </c>
      <c r="AJ736" s="62">
        <v>0</v>
      </c>
      <c r="AK736" s="40">
        <v>2.7</v>
      </c>
      <c r="AL736" s="64">
        <v>0.01</v>
      </c>
      <c r="AM736" s="62">
        <v>0</v>
      </c>
      <c r="AN736" s="63">
        <v>0.1</v>
      </c>
      <c r="AO736" s="64">
        <v>0.25</v>
      </c>
      <c r="AP736" s="63">
        <v>0.2</v>
      </c>
      <c r="AQ736" s="62">
        <v>0</v>
      </c>
      <c r="AR736" s="63">
        <v>0.3</v>
      </c>
      <c r="AS736" s="62">
        <v>0</v>
      </c>
      <c r="AT736" s="31">
        <v>0</v>
      </c>
      <c r="AU736" s="64">
        <v>0.01</v>
      </c>
      <c r="AV736" s="28">
        <v>0</v>
      </c>
    </row>
    <row r="737" spans="1:49" ht="15" customHeight="1" x14ac:dyDescent="0.3">
      <c r="A737" s="318"/>
      <c r="B737" s="334" t="s">
        <v>46</v>
      </c>
      <c r="C737" s="328"/>
      <c r="D737" s="407">
        <f t="shared" si="553"/>
        <v>10.833333333333334</v>
      </c>
      <c r="E737" s="406">
        <f t="shared" si="554"/>
        <v>10.833333333333334</v>
      </c>
      <c r="F737" s="406">
        <f t="shared" si="555"/>
        <v>0</v>
      </c>
      <c r="G737" s="406">
        <f t="shared" si="552"/>
        <v>9.5333333333333332</v>
      </c>
      <c r="H737" s="406">
        <f t="shared" si="552"/>
        <v>0</v>
      </c>
      <c r="I737" s="406">
        <f t="shared" si="552"/>
        <v>85.8</v>
      </c>
      <c r="J737" s="199">
        <f t="shared" si="552"/>
        <v>0</v>
      </c>
      <c r="K737" s="199">
        <f t="shared" si="552"/>
        <v>0</v>
      </c>
      <c r="L737" s="199">
        <f t="shared" si="552"/>
        <v>0</v>
      </c>
      <c r="M737" s="199">
        <f t="shared" si="552"/>
        <v>0</v>
      </c>
      <c r="N737" s="199">
        <f t="shared" si="552"/>
        <v>0</v>
      </c>
      <c r="O737" s="199">
        <f t="shared" si="552"/>
        <v>0</v>
      </c>
      <c r="P737" s="199">
        <f t="shared" si="552"/>
        <v>0</v>
      </c>
      <c r="Q737" s="199">
        <f t="shared" si="552"/>
        <v>0</v>
      </c>
      <c r="R737" s="199">
        <f t="shared" si="552"/>
        <v>0</v>
      </c>
      <c r="S737" s="199">
        <f t="shared" si="552"/>
        <v>0.21666666666666667</v>
      </c>
      <c r="T737" s="199">
        <f t="shared" si="552"/>
        <v>0</v>
      </c>
      <c r="U737" s="199">
        <f t="shared" si="552"/>
        <v>0</v>
      </c>
      <c r="V737" s="199">
        <f t="shared" si="552"/>
        <v>0</v>
      </c>
      <c r="W737" s="199">
        <f t="shared" si="552"/>
        <v>0</v>
      </c>
      <c r="X737" s="392"/>
      <c r="Y737" s="392"/>
      <c r="AB737" s="86" t="s">
        <v>46</v>
      </c>
      <c r="AC737" s="57">
        <v>5</v>
      </c>
      <c r="AD737" s="57">
        <v>5</v>
      </c>
      <c r="AE737" s="57">
        <v>0</v>
      </c>
      <c r="AF737" s="56">
        <v>4.4000000000000004</v>
      </c>
      <c r="AG737" s="57">
        <v>0</v>
      </c>
      <c r="AH737" s="56">
        <v>39.6</v>
      </c>
      <c r="AI737" s="62">
        <v>0</v>
      </c>
      <c r="AJ737" s="62">
        <v>0</v>
      </c>
      <c r="AK737" s="28">
        <v>0</v>
      </c>
      <c r="AL737" s="62">
        <v>0</v>
      </c>
      <c r="AM737" s="62">
        <v>0</v>
      </c>
      <c r="AN737" s="62">
        <v>0</v>
      </c>
      <c r="AO737" s="62">
        <v>0</v>
      </c>
      <c r="AP737" s="62">
        <v>0</v>
      </c>
      <c r="AQ737" s="62">
        <v>0</v>
      </c>
      <c r="AR737" s="63">
        <v>0.1</v>
      </c>
      <c r="AS737" s="62">
        <v>0</v>
      </c>
      <c r="AT737" s="31">
        <v>0</v>
      </c>
      <c r="AU737" s="62">
        <v>0</v>
      </c>
      <c r="AV737" s="28">
        <v>0</v>
      </c>
    </row>
    <row r="738" spans="1:49" ht="15" customHeight="1" x14ac:dyDescent="0.3">
      <c r="A738" s="318"/>
      <c r="B738" s="334" t="s">
        <v>38</v>
      </c>
      <c r="C738" s="328"/>
      <c r="D738" s="407">
        <f t="shared" si="553"/>
        <v>2.1666666666666665</v>
      </c>
      <c r="E738" s="406">
        <f t="shared" si="554"/>
        <v>2.1666666666666665</v>
      </c>
      <c r="F738" s="406">
        <f t="shared" si="555"/>
        <v>0</v>
      </c>
      <c r="G738" s="406">
        <f t="shared" si="552"/>
        <v>0</v>
      </c>
      <c r="H738" s="406">
        <f t="shared" si="552"/>
        <v>0</v>
      </c>
      <c r="I738" s="406">
        <f t="shared" si="552"/>
        <v>0</v>
      </c>
      <c r="J738" s="199">
        <f t="shared" si="552"/>
        <v>0</v>
      </c>
      <c r="K738" s="199">
        <f t="shared" si="552"/>
        <v>0</v>
      </c>
      <c r="L738" s="199">
        <f t="shared" si="552"/>
        <v>0</v>
      </c>
      <c r="M738" s="199">
        <f t="shared" si="552"/>
        <v>0</v>
      </c>
      <c r="N738" s="199">
        <f t="shared" si="552"/>
        <v>0</v>
      </c>
      <c r="O738" s="199">
        <f t="shared" si="552"/>
        <v>637</v>
      </c>
      <c r="P738" s="199">
        <f t="shared" si="552"/>
        <v>0.1516666666666667</v>
      </c>
      <c r="Q738" s="199">
        <f t="shared" si="552"/>
        <v>6.9333333333333336</v>
      </c>
      <c r="R738" s="199">
        <f t="shared" si="552"/>
        <v>0.43333333333333335</v>
      </c>
      <c r="S738" s="199">
        <f t="shared" si="552"/>
        <v>1.5166666666666666</v>
      </c>
      <c r="T738" s="199">
        <f t="shared" si="552"/>
        <v>6.5000000000000002E-2</v>
      </c>
      <c r="U738" s="199">
        <f t="shared" si="552"/>
        <v>86.666666666666671</v>
      </c>
      <c r="V738" s="199">
        <f t="shared" si="552"/>
        <v>0</v>
      </c>
      <c r="W738" s="199">
        <f t="shared" si="552"/>
        <v>0</v>
      </c>
      <c r="X738" s="392"/>
      <c r="Y738" s="392"/>
      <c r="AB738" s="86" t="s">
        <v>38</v>
      </c>
      <c r="AC738" s="57">
        <v>1</v>
      </c>
      <c r="AD738" s="57">
        <v>1</v>
      </c>
      <c r="AE738" s="57">
        <v>0</v>
      </c>
      <c r="AF738" s="57">
        <v>0</v>
      </c>
      <c r="AG738" s="57">
        <v>0</v>
      </c>
      <c r="AH738" s="57">
        <v>0</v>
      </c>
      <c r="AI738" s="62">
        <v>0</v>
      </c>
      <c r="AJ738" s="62">
        <v>0</v>
      </c>
      <c r="AK738" s="28">
        <v>0</v>
      </c>
      <c r="AL738" s="62">
        <v>0</v>
      </c>
      <c r="AM738" s="62">
        <v>0</v>
      </c>
      <c r="AN738" s="62">
        <v>294</v>
      </c>
      <c r="AO738" s="64">
        <v>7.0000000000000007E-2</v>
      </c>
      <c r="AP738" s="63">
        <v>3.2</v>
      </c>
      <c r="AQ738" s="63">
        <v>0.2</v>
      </c>
      <c r="AR738" s="63">
        <v>0.7</v>
      </c>
      <c r="AS738" s="64">
        <v>0.03</v>
      </c>
      <c r="AT738" s="42">
        <v>40</v>
      </c>
      <c r="AU738" s="62">
        <v>0</v>
      </c>
      <c r="AV738" s="28">
        <v>0</v>
      </c>
    </row>
    <row r="739" spans="1:49" x14ac:dyDescent="0.3">
      <c r="A739" s="318"/>
      <c r="B739" s="334" t="s">
        <v>39</v>
      </c>
      <c r="C739" s="328"/>
      <c r="D739" s="407">
        <f t="shared" si="553"/>
        <v>47.666666666666664</v>
      </c>
      <c r="E739" s="406">
        <f t="shared" si="554"/>
        <v>47.666666666666664</v>
      </c>
      <c r="F739" s="406">
        <f t="shared" si="555"/>
        <v>0</v>
      </c>
      <c r="G739" s="406">
        <f t="shared" si="552"/>
        <v>0</v>
      </c>
      <c r="H739" s="406">
        <f t="shared" si="552"/>
        <v>0</v>
      </c>
      <c r="I739" s="406">
        <f t="shared" si="552"/>
        <v>0</v>
      </c>
      <c r="J739" s="199">
        <f t="shared" si="552"/>
        <v>0</v>
      </c>
      <c r="K739" s="199">
        <f t="shared" si="552"/>
        <v>0</v>
      </c>
      <c r="L739" s="199">
        <f t="shared" si="552"/>
        <v>0</v>
      </c>
      <c r="M739" s="199">
        <f t="shared" si="552"/>
        <v>0</v>
      </c>
      <c r="N739" s="199">
        <f t="shared" si="552"/>
        <v>0</v>
      </c>
      <c r="O739" s="199">
        <f t="shared" si="552"/>
        <v>0</v>
      </c>
      <c r="P739" s="199">
        <f t="shared" si="552"/>
        <v>0</v>
      </c>
      <c r="Q739" s="199">
        <f t="shared" si="552"/>
        <v>0</v>
      </c>
      <c r="R739" s="199">
        <f t="shared" si="552"/>
        <v>0</v>
      </c>
      <c r="S739" s="199">
        <f t="shared" si="552"/>
        <v>0</v>
      </c>
      <c r="T739" s="199">
        <f t="shared" si="552"/>
        <v>0</v>
      </c>
      <c r="U739" s="199">
        <f t="shared" si="552"/>
        <v>0</v>
      </c>
      <c r="V739" s="199">
        <f t="shared" si="552"/>
        <v>0</v>
      </c>
      <c r="W739" s="199">
        <f t="shared" si="552"/>
        <v>0</v>
      </c>
      <c r="X739" s="392"/>
      <c r="Y739" s="392"/>
      <c r="AB739" s="86" t="s">
        <v>39</v>
      </c>
      <c r="AC739" s="57">
        <v>22</v>
      </c>
      <c r="AD739" s="57">
        <v>22</v>
      </c>
      <c r="AE739" s="57">
        <v>0</v>
      </c>
      <c r="AF739" s="57">
        <v>0</v>
      </c>
      <c r="AG739" s="57">
        <v>0</v>
      </c>
      <c r="AH739" s="57">
        <v>0</v>
      </c>
      <c r="AI739" s="62">
        <v>0</v>
      </c>
      <c r="AJ739" s="62">
        <v>0</v>
      </c>
      <c r="AK739" s="28">
        <v>0</v>
      </c>
      <c r="AL739" s="62">
        <v>0</v>
      </c>
      <c r="AM739" s="62">
        <v>0</v>
      </c>
      <c r="AN739" s="62">
        <v>0</v>
      </c>
      <c r="AO739" s="62">
        <v>0</v>
      </c>
      <c r="AP739" s="62">
        <v>0</v>
      </c>
      <c r="AQ739" s="62">
        <v>0</v>
      </c>
      <c r="AR739" s="62">
        <v>0</v>
      </c>
      <c r="AS739" s="62">
        <v>0</v>
      </c>
      <c r="AT739" s="31">
        <v>0</v>
      </c>
      <c r="AU739" s="62">
        <v>0</v>
      </c>
      <c r="AV739" s="28">
        <v>0</v>
      </c>
    </row>
    <row r="740" spans="1:49" x14ac:dyDescent="0.3">
      <c r="A740" s="318"/>
      <c r="B740" s="69" t="s">
        <v>40</v>
      </c>
      <c r="C740" s="328"/>
      <c r="D740" s="406"/>
      <c r="E740" s="406"/>
      <c r="F740" s="406">
        <f>SUM(F733:F739)</f>
        <v>21.883333333333329</v>
      </c>
      <c r="G740" s="406">
        <f t="shared" ref="G740:W740" si="556">SUM(G733:G739)</f>
        <v>20.366666666666667</v>
      </c>
      <c r="H740" s="406">
        <f t="shared" si="556"/>
        <v>8.6666666666666661</v>
      </c>
      <c r="I740" s="406">
        <f t="shared" si="556"/>
        <v>307.45</v>
      </c>
      <c r="J740" s="199">
        <f t="shared" si="556"/>
        <v>0.26</v>
      </c>
      <c r="K740" s="199">
        <f t="shared" si="556"/>
        <v>2.1666666666666665</v>
      </c>
      <c r="L740" s="199">
        <f t="shared" si="556"/>
        <v>6145.7500000000009</v>
      </c>
      <c r="M740" s="199">
        <f t="shared" si="556"/>
        <v>2.1666666666666667E-2</v>
      </c>
      <c r="N740" s="199">
        <f t="shared" si="556"/>
        <v>16.141666666666669</v>
      </c>
      <c r="O740" s="199">
        <f t="shared" si="556"/>
        <v>745.76666666666665</v>
      </c>
      <c r="P740" s="199">
        <f t="shared" si="556"/>
        <v>324.19833333333332</v>
      </c>
      <c r="Q740" s="199">
        <f t="shared" si="556"/>
        <v>50.05</v>
      </c>
      <c r="R740" s="199">
        <f t="shared" si="556"/>
        <v>23.183333333333334</v>
      </c>
      <c r="S740" s="199">
        <f t="shared" si="556"/>
        <v>359.45</v>
      </c>
      <c r="T740" s="199">
        <f t="shared" si="556"/>
        <v>7.453333333333334</v>
      </c>
      <c r="U740" s="199">
        <f t="shared" si="556"/>
        <v>98.15</v>
      </c>
      <c r="V740" s="199">
        <f t="shared" si="556"/>
        <v>42.748333333333335</v>
      </c>
      <c r="W740" s="199">
        <f t="shared" si="556"/>
        <v>286</v>
      </c>
      <c r="X740" s="392"/>
      <c r="Y740" s="392"/>
      <c r="AB740" s="87" t="s">
        <v>40</v>
      </c>
      <c r="AC740" s="59"/>
      <c r="AD740" s="60">
        <v>60</v>
      </c>
      <c r="AE740" s="61">
        <v>10.1</v>
      </c>
      <c r="AF740" s="61">
        <v>9.4</v>
      </c>
      <c r="AG740" s="60">
        <v>4</v>
      </c>
      <c r="AH740" s="61">
        <v>141.9</v>
      </c>
      <c r="AI740" s="65">
        <v>0.12</v>
      </c>
      <c r="AJ740" s="66">
        <v>1</v>
      </c>
      <c r="AK740" s="33">
        <v>2837</v>
      </c>
      <c r="AL740" s="65">
        <v>0.01</v>
      </c>
      <c r="AM740" s="65">
        <v>7.45</v>
      </c>
      <c r="AN740" s="66">
        <v>345</v>
      </c>
      <c r="AO740" s="66">
        <v>150</v>
      </c>
      <c r="AP740" s="66">
        <v>24</v>
      </c>
      <c r="AQ740" s="66">
        <v>11</v>
      </c>
      <c r="AR740" s="66">
        <v>166</v>
      </c>
      <c r="AS740" s="65">
        <v>3.44</v>
      </c>
      <c r="AT740" s="33">
        <v>45</v>
      </c>
      <c r="AU740" s="83">
        <v>19.8</v>
      </c>
      <c r="AV740" s="32">
        <v>132</v>
      </c>
    </row>
    <row r="741" spans="1:49" x14ac:dyDescent="0.3">
      <c r="A741" s="318" t="s">
        <v>140</v>
      </c>
      <c r="B741" s="199"/>
      <c r="C741" s="328">
        <v>55</v>
      </c>
      <c r="D741" s="406"/>
      <c r="E741" s="406"/>
      <c r="F741" s="406"/>
      <c r="G741" s="406"/>
      <c r="H741" s="406"/>
      <c r="I741" s="406"/>
      <c r="J741" s="199"/>
      <c r="K741" s="199"/>
      <c r="L741" s="199"/>
      <c r="M741" s="199"/>
      <c r="N741" s="199"/>
      <c r="O741" s="199"/>
      <c r="P741" s="199"/>
      <c r="Q741" s="199"/>
      <c r="R741" s="199"/>
      <c r="S741" s="199"/>
      <c r="T741" s="199"/>
      <c r="U741" s="199"/>
      <c r="V741" s="199"/>
      <c r="W741" s="199"/>
      <c r="X741" s="392" t="s">
        <v>141</v>
      </c>
      <c r="Y741" s="392">
        <v>23</v>
      </c>
      <c r="AA741" t="s">
        <v>140</v>
      </c>
      <c r="AW741" t="s">
        <v>141</v>
      </c>
    </row>
    <row r="742" spans="1:49" ht="15" customHeight="1" x14ac:dyDescent="0.3">
      <c r="A742" s="318"/>
      <c r="B742" s="334" t="s">
        <v>45</v>
      </c>
      <c r="C742" s="328"/>
      <c r="D742" s="407">
        <f>C$741*AC742/AD$747</f>
        <v>7.5166666666666657</v>
      </c>
      <c r="E742" s="406">
        <f>C$741*AD742/AD$747</f>
        <v>6.6</v>
      </c>
      <c r="F742" s="406">
        <f>$C$741*AE742/$AD$747</f>
        <v>0</v>
      </c>
      <c r="G742" s="406">
        <f t="shared" ref="G742:V742" si="557">$C$741*AF742/$AD$747</f>
        <v>0</v>
      </c>
      <c r="H742" s="406">
        <f t="shared" si="557"/>
        <v>0.18333333333333332</v>
      </c>
      <c r="I742" s="406">
        <f t="shared" si="557"/>
        <v>1.2833333333333334</v>
      </c>
      <c r="J742" s="199">
        <f t="shared" si="557"/>
        <v>0</v>
      </c>
      <c r="K742" s="199">
        <f t="shared" si="557"/>
        <v>0</v>
      </c>
      <c r="L742" s="199">
        <f t="shared" si="557"/>
        <v>22</v>
      </c>
      <c r="M742" s="199">
        <f t="shared" si="557"/>
        <v>0</v>
      </c>
      <c r="N742" s="199">
        <f t="shared" si="557"/>
        <v>1.9800000000000002</v>
      </c>
      <c r="O742" s="199">
        <f t="shared" si="557"/>
        <v>0.73333333333333328</v>
      </c>
      <c r="P742" s="199">
        <f t="shared" si="557"/>
        <v>17.05</v>
      </c>
      <c r="Q742" s="199">
        <f t="shared" si="557"/>
        <v>6.6</v>
      </c>
      <c r="R742" s="199">
        <f t="shared" si="557"/>
        <v>1.2833333333333334</v>
      </c>
      <c r="S742" s="199">
        <f t="shared" si="557"/>
        <v>1.65</v>
      </c>
      <c r="T742" s="199">
        <f t="shared" si="557"/>
        <v>7.3333333333333334E-2</v>
      </c>
      <c r="U742" s="199">
        <f t="shared" si="557"/>
        <v>0.18333333333333332</v>
      </c>
      <c r="V742" s="199">
        <f t="shared" si="557"/>
        <v>3.6666666666666667E-2</v>
      </c>
      <c r="W742" s="199">
        <f t="shared" ref="G742:W746" si="558">$C$741*AV742/$AD$747</f>
        <v>4.583333333333333</v>
      </c>
      <c r="X742" s="392"/>
      <c r="Y742" s="392"/>
      <c r="AB742" s="86" t="s">
        <v>45</v>
      </c>
      <c r="AC742" s="56">
        <v>4.0999999999999996</v>
      </c>
      <c r="AD742" s="56">
        <v>3.6</v>
      </c>
      <c r="AE742" s="57">
        <v>0</v>
      </c>
      <c r="AF742" s="57">
        <v>0</v>
      </c>
      <c r="AG742" s="56">
        <v>0.1</v>
      </c>
      <c r="AH742" s="56">
        <v>0.7</v>
      </c>
      <c r="AI742" s="57">
        <v>0</v>
      </c>
      <c r="AJ742" s="57">
        <v>0</v>
      </c>
      <c r="AK742" s="19">
        <v>12</v>
      </c>
      <c r="AL742" s="57">
        <v>0</v>
      </c>
      <c r="AM742" s="71">
        <v>1.08</v>
      </c>
      <c r="AN742" s="56">
        <v>0.4</v>
      </c>
      <c r="AO742" s="56">
        <v>9.3000000000000007</v>
      </c>
      <c r="AP742" s="56">
        <v>3.6</v>
      </c>
      <c r="AQ742" s="56">
        <v>0.7</v>
      </c>
      <c r="AR742" s="56">
        <v>0.9</v>
      </c>
      <c r="AS742" s="71">
        <v>0.04</v>
      </c>
      <c r="AT742" s="20">
        <v>0.1</v>
      </c>
      <c r="AU742" s="71">
        <v>0.02</v>
      </c>
      <c r="AV742" s="20">
        <v>2.5</v>
      </c>
    </row>
    <row r="743" spans="1:49" x14ac:dyDescent="0.3">
      <c r="A743" s="318"/>
      <c r="B743" s="334" t="s">
        <v>43</v>
      </c>
      <c r="C743" s="328"/>
      <c r="D743" s="407">
        <f t="shared" ref="D743:D746" si="559">C$741*AC743/AD$747</f>
        <v>21.816666666666666</v>
      </c>
      <c r="E743" s="406">
        <f t="shared" ref="E743:E746" si="560">C$741*AD743/AD$747</f>
        <v>19.25</v>
      </c>
      <c r="F743" s="406">
        <f t="shared" ref="F743:F746" si="561">$C$741*AE743/$AD$747</f>
        <v>0.18333333333333332</v>
      </c>
      <c r="G743" s="406">
        <f t="shared" si="558"/>
        <v>0</v>
      </c>
      <c r="H743" s="406">
        <f t="shared" si="558"/>
        <v>0.55000000000000004</v>
      </c>
      <c r="I743" s="406">
        <f t="shared" si="558"/>
        <v>2.75</v>
      </c>
      <c r="J743" s="199">
        <f t="shared" si="558"/>
        <v>0</v>
      </c>
      <c r="K743" s="199">
        <f t="shared" si="558"/>
        <v>0</v>
      </c>
      <c r="L743" s="199">
        <f t="shared" si="558"/>
        <v>1.925</v>
      </c>
      <c r="M743" s="199">
        <f t="shared" si="558"/>
        <v>0</v>
      </c>
      <c r="N743" s="199">
        <f t="shared" si="558"/>
        <v>1.925</v>
      </c>
      <c r="O743" s="199">
        <f t="shared" si="558"/>
        <v>1.4666666666666666</v>
      </c>
      <c r="P743" s="199">
        <f t="shared" si="558"/>
        <v>27.5</v>
      </c>
      <c r="Q743" s="199">
        <f t="shared" si="558"/>
        <v>4.4000000000000004</v>
      </c>
      <c r="R743" s="199">
        <f t="shared" si="558"/>
        <v>2.75</v>
      </c>
      <c r="S743" s="199">
        <f t="shared" si="558"/>
        <v>8.0666666666666682</v>
      </c>
      <c r="T743" s="199">
        <f t="shared" si="558"/>
        <v>0.11</v>
      </c>
      <c r="U743" s="199">
        <f t="shared" si="558"/>
        <v>0.55000000000000004</v>
      </c>
      <c r="V743" s="199">
        <f t="shared" si="558"/>
        <v>5.5E-2</v>
      </c>
      <c r="W743" s="199">
        <f t="shared" si="558"/>
        <v>3.3</v>
      </c>
      <c r="X743" s="392"/>
      <c r="Y743" s="392"/>
      <c r="AB743" s="86" t="s">
        <v>43</v>
      </c>
      <c r="AC743" s="56">
        <v>11.9</v>
      </c>
      <c r="AD743" s="56">
        <v>10.5</v>
      </c>
      <c r="AE743" s="56">
        <v>0.1</v>
      </c>
      <c r="AF743" s="57">
        <v>0</v>
      </c>
      <c r="AG743" s="56">
        <v>0.3</v>
      </c>
      <c r="AH743" s="56">
        <v>1.5</v>
      </c>
      <c r="AI743" s="57">
        <v>0</v>
      </c>
      <c r="AJ743" s="57">
        <v>0</v>
      </c>
      <c r="AK743" s="21">
        <v>1.05</v>
      </c>
      <c r="AL743" s="57">
        <v>0</v>
      </c>
      <c r="AM743" s="71">
        <v>1.05</v>
      </c>
      <c r="AN743" s="56">
        <v>0.8</v>
      </c>
      <c r="AO743" s="57">
        <v>15</v>
      </c>
      <c r="AP743" s="56">
        <v>2.4</v>
      </c>
      <c r="AQ743" s="56">
        <v>1.5</v>
      </c>
      <c r="AR743" s="56">
        <v>4.4000000000000004</v>
      </c>
      <c r="AS743" s="71">
        <v>0.06</v>
      </c>
      <c r="AT743" s="20">
        <v>0.3</v>
      </c>
      <c r="AU743" s="71">
        <v>0.03</v>
      </c>
      <c r="AV743" s="20">
        <v>1.8</v>
      </c>
    </row>
    <row r="744" spans="1:49" x14ac:dyDescent="0.3">
      <c r="A744" s="318"/>
      <c r="B744" s="334" t="s">
        <v>44</v>
      </c>
      <c r="C744" s="328"/>
      <c r="D744" s="407">
        <f t="shared" si="559"/>
        <v>29.883333333333333</v>
      </c>
      <c r="E744" s="406">
        <f t="shared" si="560"/>
        <v>26.4</v>
      </c>
      <c r="F744" s="406">
        <f t="shared" si="561"/>
        <v>0.36666666666666664</v>
      </c>
      <c r="G744" s="406">
        <f t="shared" si="558"/>
        <v>0</v>
      </c>
      <c r="H744" s="406">
        <f t="shared" si="558"/>
        <v>0.91666666666666663</v>
      </c>
      <c r="I744" s="406">
        <f t="shared" si="558"/>
        <v>5.6833333333333336</v>
      </c>
      <c r="J744" s="199">
        <f t="shared" si="558"/>
        <v>1.8333333333333333E-2</v>
      </c>
      <c r="K744" s="199">
        <f t="shared" si="558"/>
        <v>1.8333333333333333E-2</v>
      </c>
      <c r="L744" s="199">
        <f t="shared" si="558"/>
        <v>35.200000000000003</v>
      </c>
      <c r="M744" s="199">
        <f t="shared" si="558"/>
        <v>0</v>
      </c>
      <c r="N744" s="199">
        <f t="shared" si="558"/>
        <v>6.6</v>
      </c>
      <c r="O744" s="199">
        <f t="shared" si="558"/>
        <v>0.73333333333333328</v>
      </c>
      <c r="P744" s="199">
        <f t="shared" si="558"/>
        <v>77</v>
      </c>
      <c r="Q744" s="199">
        <f t="shared" si="558"/>
        <v>3.6666666666666665</v>
      </c>
      <c r="R744" s="199">
        <f t="shared" si="558"/>
        <v>5.3166666666666664</v>
      </c>
      <c r="S744" s="199">
        <f t="shared" si="558"/>
        <v>6.7833333333333332</v>
      </c>
      <c r="T744" s="199">
        <f t="shared" si="558"/>
        <v>0.23833333333333334</v>
      </c>
      <c r="U744" s="199">
        <f t="shared" si="558"/>
        <v>0.55000000000000004</v>
      </c>
      <c r="V744" s="199">
        <f t="shared" si="558"/>
        <v>0.11</v>
      </c>
      <c r="W744" s="199">
        <f t="shared" si="558"/>
        <v>5.3166666666666664</v>
      </c>
      <c r="X744" s="392"/>
      <c r="Y744" s="392"/>
      <c r="AB744" s="86" t="s">
        <v>44</v>
      </c>
      <c r="AC744" s="56">
        <v>16.3</v>
      </c>
      <c r="AD744" s="56">
        <v>14.4</v>
      </c>
      <c r="AE744" s="56">
        <v>0.2</v>
      </c>
      <c r="AF744" s="57">
        <v>0</v>
      </c>
      <c r="AG744" s="56">
        <v>0.5</v>
      </c>
      <c r="AH744" s="56">
        <v>3.1</v>
      </c>
      <c r="AI744" s="71">
        <v>0.01</v>
      </c>
      <c r="AJ744" s="71">
        <v>0.01</v>
      </c>
      <c r="AK744" s="20">
        <v>19.2</v>
      </c>
      <c r="AL744" s="57">
        <v>0</v>
      </c>
      <c r="AM744" s="56">
        <v>3.6</v>
      </c>
      <c r="AN744" s="56">
        <v>0.4</v>
      </c>
      <c r="AO744" s="57">
        <v>42</v>
      </c>
      <c r="AP744" s="57">
        <v>2</v>
      </c>
      <c r="AQ744" s="56">
        <v>2.9</v>
      </c>
      <c r="AR744" s="56">
        <v>3.7</v>
      </c>
      <c r="AS744" s="71">
        <v>0.13</v>
      </c>
      <c r="AT744" s="20">
        <v>0.3</v>
      </c>
      <c r="AU744" s="71">
        <v>0.06</v>
      </c>
      <c r="AV744" s="20">
        <v>2.9</v>
      </c>
    </row>
    <row r="745" spans="1:49" ht="15" customHeight="1" x14ac:dyDescent="0.3">
      <c r="A745" s="318"/>
      <c r="B745" s="334" t="s">
        <v>46</v>
      </c>
      <c r="C745" s="328"/>
      <c r="D745" s="407">
        <f t="shared" si="559"/>
        <v>2.75</v>
      </c>
      <c r="E745" s="406">
        <f t="shared" si="560"/>
        <v>2.75</v>
      </c>
      <c r="F745" s="406">
        <f t="shared" si="561"/>
        <v>0</v>
      </c>
      <c r="G745" s="406">
        <f t="shared" si="558"/>
        <v>2.75</v>
      </c>
      <c r="H745" s="406">
        <f t="shared" si="558"/>
        <v>0</v>
      </c>
      <c r="I745" s="406">
        <f t="shared" si="558"/>
        <v>24.75</v>
      </c>
      <c r="J745" s="199">
        <f t="shared" si="558"/>
        <v>0</v>
      </c>
      <c r="K745" s="199">
        <f t="shared" si="558"/>
        <v>0</v>
      </c>
      <c r="L745" s="199">
        <f t="shared" si="558"/>
        <v>0</v>
      </c>
      <c r="M745" s="199">
        <f t="shared" si="558"/>
        <v>0</v>
      </c>
      <c r="N745" s="199">
        <f t="shared" si="558"/>
        <v>0</v>
      </c>
      <c r="O745" s="199">
        <f t="shared" si="558"/>
        <v>0</v>
      </c>
      <c r="P745" s="199">
        <f t="shared" si="558"/>
        <v>0</v>
      </c>
      <c r="Q745" s="199">
        <f t="shared" si="558"/>
        <v>0</v>
      </c>
      <c r="R745" s="199">
        <f t="shared" si="558"/>
        <v>0</v>
      </c>
      <c r="S745" s="199">
        <f t="shared" si="558"/>
        <v>0</v>
      </c>
      <c r="T745" s="199">
        <f t="shared" si="558"/>
        <v>0</v>
      </c>
      <c r="U745" s="199">
        <f t="shared" si="558"/>
        <v>0</v>
      </c>
      <c r="V745" s="199">
        <f t="shared" si="558"/>
        <v>0</v>
      </c>
      <c r="W745" s="199">
        <f t="shared" si="558"/>
        <v>0</v>
      </c>
      <c r="X745" s="392"/>
      <c r="Y745" s="392"/>
      <c r="AB745" s="86" t="s">
        <v>46</v>
      </c>
      <c r="AC745" s="56">
        <v>1.5</v>
      </c>
      <c r="AD745" s="56">
        <v>1.5</v>
      </c>
      <c r="AE745" s="57">
        <v>0</v>
      </c>
      <c r="AF745" s="56">
        <v>1.5</v>
      </c>
      <c r="AG745" s="57">
        <v>0</v>
      </c>
      <c r="AH745" s="56">
        <v>13.5</v>
      </c>
      <c r="AI745" s="57">
        <v>0</v>
      </c>
      <c r="AJ745" s="57">
        <v>0</v>
      </c>
      <c r="AK745" s="19">
        <v>0</v>
      </c>
      <c r="AL745" s="57">
        <v>0</v>
      </c>
      <c r="AM745" s="57">
        <v>0</v>
      </c>
      <c r="AN745" s="57">
        <v>0</v>
      </c>
      <c r="AO745" s="57">
        <v>0</v>
      </c>
      <c r="AP745" s="57">
        <v>0</v>
      </c>
      <c r="AQ745" s="57">
        <v>0</v>
      </c>
      <c r="AR745" s="57">
        <v>0</v>
      </c>
      <c r="AS745" s="57">
        <v>0</v>
      </c>
      <c r="AT745" s="19">
        <v>0</v>
      </c>
      <c r="AU745" s="57">
        <v>0</v>
      </c>
      <c r="AV745" s="19">
        <v>0</v>
      </c>
    </row>
    <row r="746" spans="1:49" ht="15" customHeight="1" x14ac:dyDescent="0.3">
      <c r="A746" s="318"/>
      <c r="B746" s="334" t="s">
        <v>38</v>
      </c>
      <c r="C746" s="328"/>
      <c r="D746" s="407">
        <f t="shared" si="559"/>
        <v>0.18333333333333332</v>
      </c>
      <c r="E746" s="406">
        <f t="shared" si="560"/>
        <v>0.18333333333333332</v>
      </c>
      <c r="F746" s="406">
        <f t="shared" si="561"/>
        <v>0</v>
      </c>
      <c r="G746" s="406">
        <f t="shared" si="558"/>
        <v>0</v>
      </c>
      <c r="H746" s="406">
        <f t="shared" si="558"/>
        <v>0</v>
      </c>
      <c r="I746" s="406">
        <f t="shared" si="558"/>
        <v>0</v>
      </c>
      <c r="J746" s="199">
        <f t="shared" si="558"/>
        <v>0</v>
      </c>
      <c r="K746" s="199">
        <f t="shared" si="558"/>
        <v>0</v>
      </c>
      <c r="L746" s="199">
        <f t="shared" si="558"/>
        <v>0</v>
      </c>
      <c r="M746" s="199">
        <f t="shared" si="558"/>
        <v>0</v>
      </c>
      <c r="N746" s="199">
        <f t="shared" si="558"/>
        <v>0</v>
      </c>
      <c r="O746" s="199">
        <f t="shared" si="558"/>
        <v>71.5</v>
      </c>
      <c r="P746" s="199">
        <f t="shared" si="558"/>
        <v>0</v>
      </c>
      <c r="Q746" s="199">
        <f t="shared" si="558"/>
        <v>0.73333333333333328</v>
      </c>
      <c r="R746" s="199">
        <f t="shared" si="558"/>
        <v>0</v>
      </c>
      <c r="S746" s="199">
        <f t="shared" si="558"/>
        <v>0.18333333333333332</v>
      </c>
      <c r="T746" s="199">
        <f t="shared" si="558"/>
        <v>0</v>
      </c>
      <c r="U746" s="199">
        <f t="shared" si="558"/>
        <v>7.333333333333333</v>
      </c>
      <c r="V746" s="199">
        <f t="shared" si="558"/>
        <v>0</v>
      </c>
      <c r="W746" s="199">
        <f t="shared" si="558"/>
        <v>0</v>
      </c>
      <c r="X746" s="392"/>
      <c r="Y746" s="392"/>
      <c r="AB746" s="86" t="s">
        <v>38</v>
      </c>
      <c r="AC746" s="56">
        <v>0.1</v>
      </c>
      <c r="AD746" s="56">
        <v>0.1</v>
      </c>
      <c r="AE746" s="57">
        <v>0</v>
      </c>
      <c r="AF746" s="57">
        <v>0</v>
      </c>
      <c r="AG746" s="57">
        <v>0</v>
      </c>
      <c r="AH746" s="57">
        <v>0</v>
      </c>
      <c r="AI746" s="57">
        <v>0</v>
      </c>
      <c r="AJ746" s="57">
        <v>0</v>
      </c>
      <c r="AK746" s="19">
        <v>0</v>
      </c>
      <c r="AL746" s="57">
        <v>0</v>
      </c>
      <c r="AM746" s="57">
        <v>0</v>
      </c>
      <c r="AN746" s="57">
        <v>39</v>
      </c>
      <c r="AO746" s="57">
        <v>0</v>
      </c>
      <c r="AP746" s="56">
        <v>0.4</v>
      </c>
      <c r="AQ746" s="57">
        <v>0</v>
      </c>
      <c r="AR746" s="56">
        <v>0.1</v>
      </c>
      <c r="AS746" s="57">
        <v>0</v>
      </c>
      <c r="AT746" s="19">
        <v>4</v>
      </c>
      <c r="AU746" s="57">
        <v>0</v>
      </c>
      <c r="AV746" s="19">
        <v>0</v>
      </c>
    </row>
    <row r="747" spans="1:49" x14ac:dyDescent="0.3">
      <c r="A747" s="318"/>
      <c r="B747" s="69" t="s">
        <v>40</v>
      </c>
      <c r="C747" s="328"/>
      <c r="D747" s="406"/>
      <c r="E747" s="406"/>
      <c r="F747" s="412">
        <f>SUM(F742:F746)</f>
        <v>0.54999999999999993</v>
      </c>
      <c r="G747" s="412">
        <f t="shared" ref="G747:W747" si="562">SUM(G742:G746)</f>
        <v>2.75</v>
      </c>
      <c r="H747" s="412">
        <f t="shared" si="562"/>
        <v>1.65</v>
      </c>
      <c r="I747" s="412">
        <f t="shared" si="562"/>
        <v>34.466666666666669</v>
      </c>
      <c r="J747" s="347">
        <f t="shared" si="562"/>
        <v>1.8333333333333333E-2</v>
      </c>
      <c r="K747" s="347">
        <f t="shared" si="562"/>
        <v>1.8333333333333333E-2</v>
      </c>
      <c r="L747" s="347">
        <f t="shared" si="562"/>
        <v>59.125</v>
      </c>
      <c r="M747" s="347">
        <f t="shared" si="562"/>
        <v>0</v>
      </c>
      <c r="N747" s="347">
        <f t="shared" si="562"/>
        <v>10.504999999999999</v>
      </c>
      <c r="O747" s="347">
        <f t="shared" si="562"/>
        <v>74.433333333333337</v>
      </c>
      <c r="P747" s="347">
        <f t="shared" si="562"/>
        <v>121.55</v>
      </c>
      <c r="Q747" s="347">
        <f t="shared" si="562"/>
        <v>15.399999999999999</v>
      </c>
      <c r="R747" s="347">
        <f t="shared" si="562"/>
        <v>9.35</v>
      </c>
      <c r="S747" s="347">
        <f t="shared" si="562"/>
        <v>16.683333333333334</v>
      </c>
      <c r="T747" s="347">
        <f t="shared" si="562"/>
        <v>0.42166666666666669</v>
      </c>
      <c r="U747" s="347">
        <f t="shared" si="562"/>
        <v>8.6166666666666671</v>
      </c>
      <c r="V747" s="347">
        <f t="shared" si="562"/>
        <v>0.20166666666666666</v>
      </c>
      <c r="W747" s="347">
        <f t="shared" si="562"/>
        <v>13.2</v>
      </c>
      <c r="X747" s="392"/>
      <c r="Y747" s="392"/>
      <c r="AB747" s="87" t="s">
        <v>40</v>
      </c>
      <c r="AC747" s="59"/>
      <c r="AD747" s="60">
        <v>30</v>
      </c>
      <c r="AE747" s="61">
        <v>0.3</v>
      </c>
      <c r="AF747" s="61">
        <v>1.5</v>
      </c>
      <c r="AG747" s="61">
        <v>0.9</v>
      </c>
      <c r="AH747" s="61">
        <v>18.8</v>
      </c>
      <c r="AI747" s="88">
        <v>0.01</v>
      </c>
      <c r="AJ747" s="88">
        <v>0.01</v>
      </c>
      <c r="AK747" s="22">
        <v>32.200000000000003</v>
      </c>
      <c r="AL747" s="60">
        <v>0</v>
      </c>
      <c r="AM747" s="88">
        <v>5.73</v>
      </c>
      <c r="AN747" s="60">
        <v>40</v>
      </c>
      <c r="AO747" s="60">
        <v>66</v>
      </c>
      <c r="AP747" s="61">
        <v>8.4</v>
      </c>
      <c r="AQ747" s="60">
        <v>5</v>
      </c>
      <c r="AR747" s="61">
        <v>9.1999999999999993</v>
      </c>
      <c r="AS747" s="88">
        <v>0.23</v>
      </c>
      <c r="AT747" s="22">
        <v>4.7</v>
      </c>
      <c r="AU747" s="88">
        <v>0.11</v>
      </c>
      <c r="AV747" s="22">
        <v>7.2</v>
      </c>
    </row>
    <row r="748" spans="1:49" x14ac:dyDescent="0.3">
      <c r="A748" s="318" t="s">
        <v>142</v>
      </c>
      <c r="B748" s="199"/>
      <c r="C748" s="328">
        <v>200</v>
      </c>
      <c r="D748" s="406"/>
      <c r="E748" s="406"/>
      <c r="F748" s="406"/>
      <c r="G748" s="406"/>
      <c r="H748" s="406"/>
      <c r="I748" s="406"/>
      <c r="J748" s="199"/>
      <c r="K748" s="199"/>
      <c r="L748" s="199"/>
      <c r="M748" s="199"/>
      <c r="N748" s="199"/>
      <c r="O748" s="199"/>
      <c r="P748" s="199"/>
      <c r="Q748" s="199"/>
      <c r="R748" s="199"/>
      <c r="S748" s="199"/>
      <c r="T748" s="199"/>
      <c r="U748" s="199"/>
      <c r="V748" s="199"/>
      <c r="W748" s="199"/>
      <c r="X748" s="392" t="s">
        <v>143</v>
      </c>
      <c r="Y748" s="392">
        <v>24</v>
      </c>
      <c r="AA748" t="s">
        <v>142</v>
      </c>
      <c r="AW748" t="s">
        <v>143</v>
      </c>
    </row>
    <row r="749" spans="1:49" ht="15" customHeight="1" x14ac:dyDescent="0.3">
      <c r="A749" s="318"/>
      <c r="B749" s="334" t="s">
        <v>81</v>
      </c>
      <c r="C749" s="328"/>
      <c r="D749" s="407">
        <f>C$748*AC749/AD$754</f>
        <v>10</v>
      </c>
      <c r="E749" s="406">
        <f>C$748*AD749/AD$754</f>
        <v>10</v>
      </c>
      <c r="F749" s="406">
        <f>$C$748*AE749/$AD$754</f>
        <v>0</v>
      </c>
      <c r="G749" s="406">
        <f t="shared" ref="G749:V749" si="563">$C$748*AF749/$AD$754</f>
        <v>0</v>
      </c>
      <c r="H749" s="406">
        <f t="shared" si="563"/>
        <v>4.2666666666666666</v>
      </c>
      <c r="I749" s="406">
        <f t="shared" si="563"/>
        <v>17.066666666666666</v>
      </c>
      <c r="J749" s="199">
        <f t="shared" si="563"/>
        <v>0</v>
      </c>
      <c r="K749" s="199">
        <f t="shared" si="563"/>
        <v>0</v>
      </c>
      <c r="L749" s="199">
        <f t="shared" si="563"/>
        <v>0</v>
      </c>
      <c r="M749" s="199">
        <f t="shared" si="563"/>
        <v>0</v>
      </c>
      <c r="N749" s="199">
        <f t="shared" si="563"/>
        <v>0</v>
      </c>
      <c r="O749" s="199">
        <f t="shared" si="563"/>
        <v>0.26666666666666666</v>
      </c>
      <c r="P749" s="199">
        <f t="shared" si="563"/>
        <v>0.74666666666666681</v>
      </c>
      <c r="Q749" s="199">
        <f t="shared" si="563"/>
        <v>2.1333333333333333</v>
      </c>
      <c r="R749" s="199">
        <f t="shared" si="563"/>
        <v>0</v>
      </c>
      <c r="S749" s="199">
        <f t="shared" si="563"/>
        <v>4</v>
      </c>
      <c r="T749" s="199">
        <f t="shared" si="563"/>
        <v>0</v>
      </c>
      <c r="U749" s="199">
        <f t="shared" si="563"/>
        <v>0</v>
      </c>
      <c r="V749" s="199">
        <f t="shared" si="563"/>
        <v>0</v>
      </c>
      <c r="W749" s="199">
        <f t="shared" ref="G749:W753" si="564">$C$748*AV749/$AD$754</f>
        <v>0</v>
      </c>
      <c r="X749" s="392"/>
      <c r="Y749" s="392"/>
      <c r="AB749" s="86" t="s">
        <v>81</v>
      </c>
      <c r="AC749" s="299">
        <v>7.5</v>
      </c>
      <c r="AD749" s="299">
        <v>7.5</v>
      </c>
      <c r="AE749" s="57">
        <v>0</v>
      </c>
      <c r="AF749" s="57">
        <v>0</v>
      </c>
      <c r="AG749" s="56">
        <v>3.2</v>
      </c>
      <c r="AH749" s="56">
        <v>12.8</v>
      </c>
      <c r="AI749" s="62">
        <v>0</v>
      </c>
      <c r="AJ749" s="62">
        <v>0</v>
      </c>
      <c r="AK749" s="31">
        <v>0</v>
      </c>
      <c r="AL749" s="62">
        <v>0</v>
      </c>
      <c r="AM749" s="62">
        <v>0</v>
      </c>
      <c r="AN749" s="63">
        <v>0.2</v>
      </c>
      <c r="AO749" s="64">
        <v>0.56000000000000005</v>
      </c>
      <c r="AP749" s="63">
        <v>1.6</v>
      </c>
      <c r="AQ749" s="62">
        <v>0</v>
      </c>
      <c r="AR749" s="62">
        <v>3</v>
      </c>
      <c r="AS749" s="62">
        <v>0</v>
      </c>
      <c r="AT749" s="28">
        <v>0</v>
      </c>
      <c r="AU749" s="62">
        <v>0</v>
      </c>
      <c r="AV749" s="28">
        <v>0</v>
      </c>
    </row>
    <row r="750" spans="1:49" ht="15" customHeight="1" x14ac:dyDescent="0.3">
      <c r="A750" s="318"/>
      <c r="B750" s="334" t="s">
        <v>36</v>
      </c>
      <c r="C750" s="328"/>
      <c r="D750" s="407">
        <f t="shared" ref="D750:D753" si="565">C$748*AC750/AD$754</f>
        <v>10.666666666666666</v>
      </c>
      <c r="E750" s="406">
        <f t="shared" ref="E750:E753" si="566">C$748*AD750/AD$754</f>
        <v>10.666666666666666</v>
      </c>
      <c r="F750" s="406">
        <f t="shared" ref="F750:F753" si="567">$C$748*AE750/$AD$754</f>
        <v>0</v>
      </c>
      <c r="G750" s="406">
        <f t="shared" si="564"/>
        <v>0</v>
      </c>
      <c r="H750" s="406">
        <f t="shared" si="564"/>
        <v>6.4</v>
      </c>
      <c r="I750" s="406">
        <f t="shared" si="564"/>
        <v>25.466666666666669</v>
      </c>
      <c r="J750" s="199">
        <f t="shared" si="564"/>
        <v>0</v>
      </c>
      <c r="K750" s="199">
        <f t="shared" si="564"/>
        <v>0</v>
      </c>
      <c r="L750" s="199">
        <f t="shared" si="564"/>
        <v>0</v>
      </c>
      <c r="M750" s="199">
        <f t="shared" si="564"/>
        <v>0</v>
      </c>
      <c r="N750" s="199">
        <f t="shared" si="564"/>
        <v>0</v>
      </c>
      <c r="O750" s="199">
        <f t="shared" si="564"/>
        <v>0</v>
      </c>
      <c r="P750" s="199">
        <f t="shared" si="564"/>
        <v>0.17333333333333334</v>
      </c>
      <c r="Q750" s="199">
        <f t="shared" si="564"/>
        <v>0.13333333333333333</v>
      </c>
      <c r="R750" s="199">
        <f t="shared" si="564"/>
        <v>0</v>
      </c>
      <c r="S750" s="199">
        <f t="shared" si="564"/>
        <v>0</v>
      </c>
      <c r="T750" s="199">
        <f t="shared" si="564"/>
        <v>1.3333333333333334E-2</v>
      </c>
      <c r="U750" s="199">
        <f t="shared" si="564"/>
        <v>0</v>
      </c>
      <c r="V750" s="199">
        <f t="shared" si="564"/>
        <v>0</v>
      </c>
      <c r="W750" s="199">
        <f t="shared" si="564"/>
        <v>0</v>
      </c>
      <c r="X750" s="392"/>
      <c r="Y750" s="392"/>
      <c r="AB750" s="86" t="s">
        <v>36</v>
      </c>
      <c r="AC750" s="299">
        <v>8</v>
      </c>
      <c r="AD750" s="299">
        <v>8</v>
      </c>
      <c r="AE750" s="57">
        <v>0</v>
      </c>
      <c r="AF750" s="57">
        <v>0</v>
      </c>
      <c r="AG750" s="56">
        <v>4.8</v>
      </c>
      <c r="AH750" s="56">
        <v>19.100000000000001</v>
      </c>
      <c r="AI750" s="62">
        <v>0</v>
      </c>
      <c r="AJ750" s="62">
        <v>0</v>
      </c>
      <c r="AK750" s="31">
        <v>0</v>
      </c>
      <c r="AL750" s="62">
        <v>0</v>
      </c>
      <c r="AM750" s="62">
        <v>0</v>
      </c>
      <c r="AN750" s="62">
        <v>0</v>
      </c>
      <c r="AO750" s="64">
        <v>0.13</v>
      </c>
      <c r="AP750" s="63">
        <v>0.1</v>
      </c>
      <c r="AQ750" s="62">
        <v>0</v>
      </c>
      <c r="AR750" s="62">
        <v>0</v>
      </c>
      <c r="AS750" s="64">
        <v>0.01</v>
      </c>
      <c r="AT750" s="28">
        <v>0</v>
      </c>
      <c r="AU750" s="62">
        <v>0</v>
      </c>
      <c r="AV750" s="28">
        <v>0</v>
      </c>
    </row>
    <row r="751" spans="1:49" x14ac:dyDescent="0.3">
      <c r="A751" s="318"/>
      <c r="B751" s="334" t="s">
        <v>84</v>
      </c>
      <c r="C751" s="328"/>
      <c r="D751" s="407">
        <f t="shared" si="565"/>
        <v>73.466666666666669</v>
      </c>
      <c r="E751" s="406">
        <f t="shared" si="566"/>
        <v>50</v>
      </c>
      <c r="F751" s="406">
        <f t="shared" si="567"/>
        <v>0.4</v>
      </c>
      <c r="G751" s="406">
        <f t="shared" si="564"/>
        <v>0.13333333333333333</v>
      </c>
      <c r="H751" s="406">
        <f t="shared" si="564"/>
        <v>3.7333333333333334</v>
      </c>
      <c r="I751" s="406">
        <f t="shared" si="564"/>
        <v>17.2</v>
      </c>
      <c r="J751" s="199">
        <f t="shared" si="564"/>
        <v>1.3333333333333334E-2</v>
      </c>
      <c r="K751" s="199">
        <f t="shared" si="564"/>
        <v>1.3333333333333334E-2</v>
      </c>
      <c r="L751" s="199">
        <f t="shared" si="564"/>
        <v>2.4</v>
      </c>
      <c r="M751" s="199">
        <f t="shared" si="564"/>
        <v>0</v>
      </c>
      <c r="N751" s="199">
        <f t="shared" si="564"/>
        <v>12</v>
      </c>
      <c r="O751" s="199">
        <f t="shared" si="564"/>
        <v>4.9333333333333336</v>
      </c>
      <c r="P751" s="199">
        <f t="shared" si="564"/>
        <v>81.733333333333334</v>
      </c>
      <c r="Q751" s="199">
        <f t="shared" si="564"/>
        <v>14.666666666666666</v>
      </c>
      <c r="R751" s="199">
        <f t="shared" si="564"/>
        <v>5.6</v>
      </c>
      <c r="S751" s="199">
        <f t="shared" si="564"/>
        <v>10</v>
      </c>
      <c r="T751" s="199">
        <f t="shared" si="564"/>
        <v>0.13333333333333333</v>
      </c>
      <c r="U751" s="199">
        <f t="shared" si="564"/>
        <v>1.0666666666666667</v>
      </c>
      <c r="V751" s="199">
        <f t="shared" si="564"/>
        <v>0.22666666666666666</v>
      </c>
      <c r="W751" s="199">
        <f t="shared" si="564"/>
        <v>8.5333333333333332</v>
      </c>
      <c r="X751" s="392"/>
      <c r="Y751" s="392"/>
      <c r="AB751" s="86" t="s">
        <v>84</v>
      </c>
      <c r="AC751" s="56">
        <v>55.1</v>
      </c>
      <c r="AD751" s="56">
        <v>37.5</v>
      </c>
      <c r="AE751" s="56">
        <v>0.3</v>
      </c>
      <c r="AF751" s="56">
        <v>0.1</v>
      </c>
      <c r="AG751" s="56">
        <v>2.8</v>
      </c>
      <c r="AH751" s="56">
        <v>12.9</v>
      </c>
      <c r="AI751" s="64">
        <v>0.01</v>
      </c>
      <c r="AJ751" s="64">
        <v>0.01</v>
      </c>
      <c r="AK751" s="29">
        <v>1.8</v>
      </c>
      <c r="AL751" s="62">
        <v>0</v>
      </c>
      <c r="AM751" s="62">
        <v>9</v>
      </c>
      <c r="AN751" s="63">
        <v>3.7</v>
      </c>
      <c r="AO751" s="63">
        <v>61.3</v>
      </c>
      <c r="AP751" s="62">
        <v>11</v>
      </c>
      <c r="AQ751" s="63">
        <v>4.2</v>
      </c>
      <c r="AR751" s="63">
        <v>7.5</v>
      </c>
      <c r="AS751" s="63">
        <v>0.1</v>
      </c>
      <c r="AT751" s="30">
        <v>0.8</v>
      </c>
      <c r="AU751" s="64">
        <v>0.17</v>
      </c>
      <c r="AV751" s="30">
        <v>6.4</v>
      </c>
    </row>
    <row r="752" spans="1:49" x14ac:dyDescent="0.3">
      <c r="A752" s="318"/>
      <c r="B752" s="334" t="s">
        <v>39</v>
      </c>
      <c r="C752" s="328"/>
      <c r="D752" s="407">
        <f t="shared" si="565"/>
        <v>160</v>
      </c>
      <c r="E752" s="406">
        <f t="shared" si="566"/>
        <v>160</v>
      </c>
      <c r="F752" s="406">
        <f t="shared" si="567"/>
        <v>0</v>
      </c>
      <c r="G752" s="406">
        <f t="shared" si="564"/>
        <v>0</v>
      </c>
      <c r="H752" s="406">
        <f t="shared" si="564"/>
        <v>0</v>
      </c>
      <c r="I752" s="406">
        <f t="shared" si="564"/>
        <v>0</v>
      </c>
      <c r="J752" s="199">
        <f t="shared" si="564"/>
        <v>0</v>
      </c>
      <c r="K752" s="199">
        <f t="shared" si="564"/>
        <v>0</v>
      </c>
      <c r="L752" s="199">
        <f t="shared" si="564"/>
        <v>0</v>
      </c>
      <c r="M752" s="199">
        <f t="shared" si="564"/>
        <v>0</v>
      </c>
      <c r="N752" s="199">
        <f t="shared" si="564"/>
        <v>0</v>
      </c>
      <c r="O752" s="199">
        <f t="shared" si="564"/>
        <v>0</v>
      </c>
      <c r="P752" s="199">
        <f t="shared" si="564"/>
        <v>0</v>
      </c>
      <c r="Q752" s="199">
        <f t="shared" si="564"/>
        <v>0</v>
      </c>
      <c r="R752" s="199">
        <f t="shared" si="564"/>
        <v>0</v>
      </c>
      <c r="S752" s="199">
        <f t="shared" si="564"/>
        <v>0</v>
      </c>
      <c r="T752" s="199">
        <f t="shared" si="564"/>
        <v>0</v>
      </c>
      <c r="U752" s="199">
        <f t="shared" si="564"/>
        <v>0</v>
      </c>
      <c r="V752" s="199">
        <f t="shared" si="564"/>
        <v>0</v>
      </c>
      <c r="W752" s="199">
        <f t="shared" si="564"/>
        <v>0</v>
      </c>
      <c r="X752" s="392"/>
      <c r="Y752" s="392"/>
      <c r="AB752" s="86" t="s">
        <v>39</v>
      </c>
      <c r="AC752" s="57">
        <v>120</v>
      </c>
      <c r="AD752" s="57">
        <v>120</v>
      </c>
      <c r="AE752" s="57">
        <v>0</v>
      </c>
      <c r="AF752" s="57">
        <v>0</v>
      </c>
      <c r="AG752" s="57">
        <v>0</v>
      </c>
      <c r="AH752" s="57">
        <v>0</v>
      </c>
      <c r="AI752" s="62">
        <v>0</v>
      </c>
      <c r="AJ752" s="62">
        <v>0</v>
      </c>
      <c r="AK752" s="31">
        <v>0</v>
      </c>
      <c r="AL752" s="62">
        <v>0</v>
      </c>
      <c r="AM752" s="62">
        <v>0</v>
      </c>
      <c r="AN752" s="62">
        <v>0</v>
      </c>
      <c r="AO752" s="62">
        <v>0</v>
      </c>
      <c r="AP752" s="62">
        <v>0</v>
      </c>
      <c r="AQ752" s="62">
        <v>0</v>
      </c>
      <c r="AR752" s="62">
        <v>0</v>
      </c>
      <c r="AS752" s="62">
        <v>0</v>
      </c>
      <c r="AT752" s="28">
        <v>0</v>
      </c>
      <c r="AU752" s="62">
        <v>0</v>
      </c>
      <c r="AV752" s="28">
        <v>0</v>
      </c>
    </row>
    <row r="753" spans="1:49" ht="15" customHeight="1" x14ac:dyDescent="0.3">
      <c r="A753" s="318"/>
      <c r="B753" s="334" t="s">
        <v>49</v>
      </c>
      <c r="C753" s="328"/>
      <c r="D753" s="407">
        <f t="shared" si="565"/>
        <v>0</v>
      </c>
      <c r="E753" s="406">
        <f t="shared" si="566"/>
        <v>0</v>
      </c>
      <c r="F753" s="406">
        <f t="shared" si="567"/>
        <v>0</v>
      </c>
      <c r="G753" s="406">
        <f t="shared" si="564"/>
        <v>0</v>
      </c>
      <c r="H753" s="406">
        <f t="shared" si="564"/>
        <v>0</v>
      </c>
      <c r="I753" s="406">
        <f t="shared" si="564"/>
        <v>0</v>
      </c>
      <c r="J753" s="199">
        <f t="shared" si="564"/>
        <v>0</v>
      </c>
      <c r="K753" s="199">
        <f t="shared" si="564"/>
        <v>0</v>
      </c>
      <c r="L753" s="199">
        <f t="shared" si="564"/>
        <v>0</v>
      </c>
      <c r="M753" s="199">
        <f t="shared" si="564"/>
        <v>0</v>
      </c>
      <c r="N753" s="199">
        <f t="shared" si="564"/>
        <v>1.3333333333333334E-2</v>
      </c>
      <c r="O753" s="199">
        <f t="shared" si="564"/>
        <v>0</v>
      </c>
      <c r="P753" s="199">
        <f t="shared" si="564"/>
        <v>2.6666666666666668E-2</v>
      </c>
      <c r="Q753" s="199">
        <f t="shared" si="564"/>
        <v>0</v>
      </c>
      <c r="R753" s="199">
        <f t="shared" si="564"/>
        <v>0</v>
      </c>
      <c r="S753" s="199">
        <f t="shared" si="564"/>
        <v>0</v>
      </c>
      <c r="T753" s="199">
        <f t="shared" si="564"/>
        <v>0</v>
      </c>
      <c r="U753" s="199">
        <f t="shared" si="564"/>
        <v>0</v>
      </c>
      <c r="V753" s="199">
        <f t="shared" si="564"/>
        <v>0</v>
      </c>
      <c r="W753" s="199">
        <f t="shared" si="564"/>
        <v>0</v>
      </c>
      <c r="X753" s="392"/>
      <c r="Y753" s="392"/>
      <c r="AB753" s="86" t="s">
        <v>49</v>
      </c>
      <c r="AC753" s="57">
        <v>0</v>
      </c>
      <c r="AD753" s="57">
        <v>0</v>
      </c>
      <c r="AE753" s="57">
        <v>0</v>
      </c>
      <c r="AF753" s="57">
        <v>0</v>
      </c>
      <c r="AG753" s="57">
        <v>0</v>
      </c>
      <c r="AH753" s="57">
        <v>0</v>
      </c>
      <c r="AI753" s="62">
        <v>0</v>
      </c>
      <c r="AJ753" s="62">
        <v>0</v>
      </c>
      <c r="AK753" s="31">
        <v>0</v>
      </c>
      <c r="AL753" s="62">
        <v>0</v>
      </c>
      <c r="AM753" s="64">
        <v>0.01</v>
      </c>
      <c r="AN753" s="62">
        <v>0</v>
      </c>
      <c r="AO753" s="64">
        <v>0.02</v>
      </c>
      <c r="AP753" s="62">
        <v>0</v>
      </c>
      <c r="AQ753" s="62">
        <v>0</v>
      </c>
      <c r="AR753" s="62">
        <v>0</v>
      </c>
      <c r="AS753" s="62">
        <v>0</v>
      </c>
      <c r="AT753" s="28">
        <v>0</v>
      </c>
      <c r="AU753" s="62">
        <v>0</v>
      </c>
      <c r="AV753" s="28">
        <v>0</v>
      </c>
    </row>
    <row r="754" spans="1:49" x14ac:dyDescent="0.3">
      <c r="A754" s="318"/>
      <c r="B754" s="69" t="s">
        <v>40</v>
      </c>
      <c r="C754" s="328"/>
      <c r="D754" s="406"/>
      <c r="E754" s="406"/>
      <c r="F754" s="412">
        <f>SUM(F749:F753)</f>
        <v>0.4</v>
      </c>
      <c r="G754" s="412">
        <f t="shared" ref="G754:W754" si="568">SUM(G749:G753)</f>
        <v>0.13333333333333333</v>
      </c>
      <c r="H754" s="412">
        <f t="shared" si="568"/>
        <v>14.400000000000002</v>
      </c>
      <c r="I754" s="412">
        <f t="shared" si="568"/>
        <v>59.733333333333334</v>
      </c>
      <c r="J754" s="347">
        <f t="shared" si="568"/>
        <v>1.3333333333333334E-2</v>
      </c>
      <c r="K754" s="347">
        <f t="shared" si="568"/>
        <v>1.3333333333333334E-2</v>
      </c>
      <c r="L754" s="347">
        <f t="shared" si="568"/>
        <v>2.4</v>
      </c>
      <c r="M754" s="347">
        <f t="shared" si="568"/>
        <v>0</v>
      </c>
      <c r="N754" s="347">
        <f t="shared" si="568"/>
        <v>12.013333333333334</v>
      </c>
      <c r="O754" s="347">
        <f t="shared" si="568"/>
        <v>5.2</v>
      </c>
      <c r="P754" s="347">
        <f t="shared" si="568"/>
        <v>82.68</v>
      </c>
      <c r="Q754" s="347">
        <f t="shared" si="568"/>
        <v>16.933333333333334</v>
      </c>
      <c r="R754" s="347">
        <f t="shared" si="568"/>
        <v>5.6</v>
      </c>
      <c r="S754" s="347">
        <f t="shared" si="568"/>
        <v>14</v>
      </c>
      <c r="T754" s="347">
        <f t="shared" si="568"/>
        <v>0.14666666666666667</v>
      </c>
      <c r="U754" s="347">
        <f t="shared" si="568"/>
        <v>1.0666666666666667</v>
      </c>
      <c r="V754" s="347">
        <f t="shared" si="568"/>
        <v>0.22666666666666666</v>
      </c>
      <c r="W754" s="347">
        <f t="shared" si="568"/>
        <v>8.5333333333333332</v>
      </c>
      <c r="X754" s="392"/>
      <c r="Y754" s="392"/>
      <c r="AB754" s="87" t="s">
        <v>40</v>
      </c>
      <c r="AC754" s="59"/>
      <c r="AD754" s="60">
        <v>150</v>
      </c>
      <c r="AE754" s="61">
        <v>0.3</v>
      </c>
      <c r="AF754" s="61">
        <v>0.1</v>
      </c>
      <c r="AG754" s="61">
        <v>10.8</v>
      </c>
      <c r="AH754" s="61">
        <v>44.8</v>
      </c>
      <c r="AI754" s="65">
        <v>0.01</v>
      </c>
      <c r="AJ754" s="65">
        <v>0.01</v>
      </c>
      <c r="AK754" s="49">
        <v>1.8</v>
      </c>
      <c r="AL754" s="66">
        <v>0</v>
      </c>
      <c r="AM754" s="65">
        <v>9.01</v>
      </c>
      <c r="AN754" s="66">
        <v>4</v>
      </c>
      <c r="AO754" s="66">
        <v>62</v>
      </c>
      <c r="AP754" s="66">
        <v>13</v>
      </c>
      <c r="AQ754" s="83">
        <v>4.2</v>
      </c>
      <c r="AR754" s="66">
        <v>11</v>
      </c>
      <c r="AS754" s="65">
        <v>0.11</v>
      </c>
      <c r="AT754" s="47">
        <v>0.8</v>
      </c>
      <c r="AU754" s="65">
        <v>0.17</v>
      </c>
      <c r="AV754" s="47">
        <v>6.4</v>
      </c>
    </row>
    <row r="755" spans="1:49" ht="24" customHeight="1" x14ac:dyDescent="0.3">
      <c r="A755" s="320" t="s">
        <v>109</v>
      </c>
      <c r="B755" s="334"/>
      <c r="C755" s="328">
        <v>50</v>
      </c>
      <c r="D755" s="406"/>
      <c r="E755" s="406"/>
      <c r="F755" s="406"/>
      <c r="G755" s="406"/>
      <c r="H755" s="406"/>
      <c r="I755" s="406"/>
      <c r="J755" s="199"/>
      <c r="K755" s="199"/>
      <c r="L755" s="199"/>
      <c r="M755" s="199"/>
      <c r="N755" s="199"/>
      <c r="O755" s="199"/>
      <c r="P755" s="199"/>
      <c r="Q755" s="199"/>
      <c r="R755" s="199"/>
      <c r="S755" s="199"/>
      <c r="T755" s="199"/>
      <c r="U755" s="199"/>
      <c r="V755" s="199"/>
      <c r="W755" s="199"/>
      <c r="X755" s="392" t="s">
        <v>96</v>
      </c>
      <c r="Y755" s="392">
        <v>12</v>
      </c>
      <c r="AA755" s="89" t="s">
        <v>109</v>
      </c>
      <c r="AB755" s="89"/>
      <c r="AW755" t="s">
        <v>96</v>
      </c>
    </row>
    <row r="756" spans="1:49" ht="26.25" customHeight="1" x14ac:dyDescent="0.3">
      <c r="A756" s="318"/>
      <c r="B756" s="334" t="s">
        <v>109</v>
      </c>
      <c r="C756" s="328"/>
      <c r="D756" s="406">
        <f>C755*AC756/AD757</f>
        <v>50</v>
      </c>
      <c r="E756" s="406">
        <f>C755*AD756/AD757</f>
        <v>50</v>
      </c>
      <c r="F756" s="406">
        <f>C755*AE756/AD757</f>
        <v>3.3333333333333335</v>
      </c>
      <c r="G756" s="406">
        <f>C755*AF756/AD757</f>
        <v>0.66666666666666663</v>
      </c>
      <c r="H756" s="406">
        <f>C755*AG756/AD757</f>
        <v>19.833333333333332</v>
      </c>
      <c r="I756" s="406">
        <f>C755*AH756/AD757</f>
        <v>97.833333333333329</v>
      </c>
      <c r="J756" s="199">
        <f>C755*AI756/AD757</f>
        <v>0</v>
      </c>
      <c r="K756" s="199">
        <f>C755*AJ756/AD757</f>
        <v>0</v>
      </c>
      <c r="L756" s="199">
        <f>C755*AK756/AD757</f>
        <v>0</v>
      </c>
      <c r="M756" s="199">
        <f>C755*AL756/AD757</f>
        <v>0</v>
      </c>
      <c r="N756" s="199">
        <f>C755*AM756/AD757</f>
        <v>0</v>
      </c>
      <c r="O756" s="199">
        <f>C755*AN756/AD757</f>
        <v>0</v>
      </c>
      <c r="P756" s="199">
        <f>C755*AO756/AD757</f>
        <v>0</v>
      </c>
      <c r="Q756" s="199">
        <f>C755*AP756/AD757</f>
        <v>0</v>
      </c>
      <c r="R756" s="199">
        <f>C755*AQ756/AD757</f>
        <v>0</v>
      </c>
      <c r="S756" s="199">
        <f>C755*AR756/AD757</f>
        <v>0</v>
      </c>
      <c r="T756" s="199">
        <f>C755*AS756/AD757</f>
        <v>0</v>
      </c>
      <c r="U756" s="199">
        <f>C755*AT756/AD757</f>
        <v>0</v>
      </c>
      <c r="V756" s="199">
        <f>C755*AU756/AD757</f>
        <v>0</v>
      </c>
      <c r="W756" s="199">
        <f>C755*AV756/AD757</f>
        <v>0</v>
      </c>
      <c r="X756" s="392"/>
      <c r="Y756" s="392"/>
      <c r="AB756" s="70" t="s">
        <v>109</v>
      </c>
      <c r="AC756" s="101">
        <v>30</v>
      </c>
      <c r="AD756" s="101">
        <v>30</v>
      </c>
      <c r="AE756" s="102">
        <v>2</v>
      </c>
      <c r="AF756" s="103">
        <v>0.4</v>
      </c>
      <c r="AG756" s="103">
        <v>11.9</v>
      </c>
      <c r="AH756" s="103">
        <v>58.7</v>
      </c>
      <c r="AI756" s="17"/>
      <c r="AJ756" s="17"/>
      <c r="AK756" s="17"/>
      <c r="AL756" s="17"/>
      <c r="AM756" s="17"/>
      <c r="AN756" s="17"/>
      <c r="AO756" s="17"/>
      <c r="AP756" s="17"/>
      <c r="AQ756" s="17"/>
      <c r="AR756" s="17"/>
      <c r="AS756" s="17"/>
      <c r="AT756" s="17"/>
      <c r="AU756" s="17"/>
      <c r="AV756" s="17"/>
    </row>
    <row r="757" spans="1:49" x14ac:dyDescent="0.3">
      <c r="A757" s="318"/>
      <c r="B757" s="69" t="s">
        <v>40</v>
      </c>
      <c r="C757" s="328"/>
      <c r="D757" s="406"/>
      <c r="E757" s="406"/>
      <c r="F757" s="409">
        <f>SUM(F756)</f>
        <v>3.3333333333333335</v>
      </c>
      <c r="G757" s="409">
        <f t="shared" ref="G757:W757" si="569">SUM(G756)</f>
        <v>0.66666666666666663</v>
      </c>
      <c r="H757" s="409">
        <f t="shared" si="569"/>
        <v>19.833333333333332</v>
      </c>
      <c r="I757" s="409">
        <f t="shared" si="569"/>
        <v>97.833333333333329</v>
      </c>
      <c r="J757" s="337">
        <f t="shared" si="569"/>
        <v>0</v>
      </c>
      <c r="K757" s="337">
        <f t="shared" si="569"/>
        <v>0</v>
      </c>
      <c r="L757" s="337">
        <f t="shared" si="569"/>
        <v>0</v>
      </c>
      <c r="M757" s="337">
        <f t="shared" si="569"/>
        <v>0</v>
      </c>
      <c r="N757" s="337">
        <f t="shared" si="569"/>
        <v>0</v>
      </c>
      <c r="O757" s="337">
        <f t="shared" si="569"/>
        <v>0</v>
      </c>
      <c r="P757" s="337">
        <f t="shared" si="569"/>
        <v>0</v>
      </c>
      <c r="Q757" s="337">
        <f t="shared" si="569"/>
        <v>0</v>
      </c>
      <c r="R757" s="337">
        <f t="shared" si="569"/>
        <v>0</v>
      </c>
      <c r="S757" s="337">
        <f t="shared" si="569"/>
        <v>0</v>
      </c>
      <c r="T757" s="337">
        <f t="shared" si="569"/>
        <v>0</v>
      </c>
      <c r="U757" s="337">
        <f t="shared" si="569"/>
        <v>0</v>
      </c>
      <c r="V757" s="337">
        <f t="shared" si="569"/>
        <v>0</v>
      </c>
      <c r="W757" s="337">
        <f t="shared" si="569"/>
        <v>0</v>
      </c>
      <c r="X757" s="392"/>
      <c r="Y757" s="392"/>
      <c r="AB757" s="87" t="s">
        <v>40</v>
      </c>
      <c r="AC757" s="100">
        <v>30</v>
      </c>
      <c r="AD757" s="100">
        <v>30</v>
      </c>
      <c r="AE757" s="104">
        <f>AE756</f>
        <v>2</v>
      </c>
      <c r="AF757" s="104">
        <f t="shared" ref="AF757:AV757" si="570">AF756</f>
        <v>0.4</v>
      </c>
      <c r="AG757" s="104">
        <f t="shared" si="570"/>
        <v>11.9</v>
      </c>
      <c r="AH757" s="104">
        <f t="shared" si="570"/>
        <v>58.7</v>
      </c>
      <c r="AI757" s="104">
        <f t="shared" si="570"/>
        <v>0</v>
      </c>
      <c r="AJ757" s="104">
        <f t="shared" si="570"/>
        <v>0</v>
      </c>
      <c r="AK757" s="104">
        <f t="shared" si="570"/>
        <v>0</v>
      </c>
      <c r="AL757" s="104">
        <f t="shared" si="570"/>
        <v>0</v>
      </c>
      <c r="AM757" s="104">
        <f t="shared" si="570"/>
        <v>0</v>
      </c>
      <c r="AN757" s="104">
        <f t="shared" si="570"/>
        <v>0</v>
      </c>
      <c r="AO757" s="104">
        <f t="shared" si="570"/>
        <v>0</v>
      </c>
      <c r="AP757" s="104">
        <f t="shared" si="570"/>
        <v>0</v>
      </c>
      <c r="AQ757" s="104">
        <f t="shared" si="570"/>
        <v>0</v>
      </c>
      <c r="AR757" s="104">
        <f t="shared" si="570"/>
        <v>0</v>
      </c>
      <c r="AS757" s="104">
        <f t="shared" si="570"/>
        <v>0</v>
      </c>
      <c r="AT757" s="104">
        <f t="shared" si="570"/>
        <v>0</v>
      </c>
      <c r="AU757" s="104">
        <f t="shared" si="570"/>
        <v>0</v>
      </c>
      <c r="AV757" s="104">
        <f t="shared" si="570"/>
        <v>0</v>
      </c>
    </row>
    <row r="758" spans="1:49" ht="18" x14ac:dyDescent="0.35">
      <c r="A758" s="319" t="s">
        <v>133</v>
      </c>
      <c r="B758" s="207"/>
      <c r="C758" s="338">
        <f>SUM(C714:C757)</f>
        <v>770</v>
      </c>
      <c r="D758" s="410">
        <f t="shared" ref="D758:E758" si="571">SUM(D714:D757)</f>
        <v>1205.2566666666664</v>
      </c>
      <c r="E758" s="410">
        <f t="shared" si="571"/>
        <v>1137.4566666666665</v>
      </c>
      <c r="F758" s="412">
        <f>F757+F754+F747+F740+F731+F725</f>
        <v>63.948333333333323</v>
      </c>
      <c r="G758" s="412">
        <f>G725+G731+G740+G747+G754+G757</f>
        <v>34.044166666666669</v>
      </c>
      <c r="H758" s="412">
        <f t="shared" ref="H758:W758" si="572">H725+H731+H740+H747+H754+H757</f>
        <v>85.717500000000001</v>
      </c>
      <c r="I758" s="412">
        <f t="shared" si="572"/>
        <v>792.73083333333341</v>
      </c>
      <c r="J758" s="340">
        <f t="shared" si="572"/>
        <v>0.4139166666666666</v>
      </c>
      <c r="K758" s="340">
        <f t="shared" si="572"/>
        <v>2.2880833333333332</v>
      </c>
      <c r="L758" s="340">
        <f t="shared" si="572"/>
        <v>6328.0345000000007</v>
      </c>
      <c r="M758" s="340">
        <f t="shared" si="572"/>
        <v>0.10041666666666668</v>
      </c>
      <c r="N758" s="340">
        <f t="shared" si="572"/>
        <v>47.084000000000003</v>
      </c>
      <c r="O758" s="340">
        <f t="shared" si="572"/>
        <v>1157.8635000000002</v>
      </c>
      <c r="P758" s="340">
        <f t="shared" si="572"/>
        <v>948.61133333333328</v>
      </c>
      <c r="Q758" s="340">
        <f t="shared" si="572"/>
        <v>120.42583333333334</v>
      </c>
      <c r="R758" s="340">
        <f t="shared" si="572"/>
        <v>64.778333333333336</v>
      </c>
      <c r="S758" s="340">
        <f t="shared" si="572"/>
        <v>477.44083333333333</v>
      </c>
      <c r="T758" s="340">
        <f t="shared" si="572"/>
        <v>9.4454166666666666</v>
      </c>
      <c r="U758" s="340">
        <f t="shared" si="572"/>
        <v>143.52833333333334</v>
      </c>
      <c r="V758" s="340">
        <f t="shared" si="572"/>
        <v>43.496916666666671</v>
      </c>
      <c r="W758" s="340">
        <f t="shared" si="572"/>
        <v>346.33333333333337</v>
      </c>
      <c r="X758" s="394"/>
      <c r="Y758" s="394"/>
    </row>
    <row r="759" spans="1:49" ht="18" x14ac:dyDescent="0.35">
      <c r="A759" s="319" t="s">
        <v>144</v>
      </c>
      <c r="B759" s="207"/>
      <c r="C759" s="338"/>
      <c r="D759" s="415"/>
      <c r="E759" s="415"/>
      <c r="F759" s="415"/>
      <c r="G759" s="415"/>
      <c r="H759" s="415"/>
      <c r="I759" s="415"/>
      <c r="J759" s="207"/>
      <c r="K759" s="207"/>
      <c r="L759" s="207"/>
      <c r="M759" s="207"/>
      <c r="N759" s="207"/>
      <c r="O759" s="207"/>
      <c r="P759" s="207"/>
      <c r="Q759" s="207"/>
      <c r="R759" s="207"/>
      <c r="S759" s="207"/>
      <c r="T759" s="207"/>
      <c r="U759" s="207"/>
      <c r="V759" s="207"/>
      <c r="W759" s="207"/>
      <c r="X759" s="394"/>
      <c r="Y759" s="394"/>
    </row>
    <row r="760" spans="1:49" x14ac:dyDescent="0.3">
      <c r="A760" s="318" t="s">
        <v>145</v>
      </c>
      <c r="B760" s="199"/>
      <c r="C760" s="328">
        <v>60</v>
      </c>
      <c r="D760" s="406"/>
      <c r="E760" s="406"/>
      <c r="F760" s="406"/>
      <c r="G760" s="406"/>
      <c r="H760" s="406"/>
      <c r="I760" s="406"/>
      <c r="J760" s="199"/>
      <c r="K760" s="199"/>
      <c r="L760" s="199"/>
      <c r="M760" s="199"/>
      <c r="N760" s="199"/>
      <c r="O760" s="199"/>
      <c r="P760" s="199"/>
      <c r="Q760" s="199"/>
      <c r="R760" s="199"/>
      <c r="S760" s="199"/>
      <c r="T760" s="199"/>
      <c r="U760" s="199"/>
      <c r="V760" s="199"/>
      <c r="W760" s="199"/>
      <c r="X760" s="391" t="s">
        <v>146</v>
      </c>
      <c r="Y760" s="392">
        <v>25</v>
      </c>
      <c r="AA760" t="s">
        <v>145</v>
      </c>
      <c r="AW760" t="s">
        <v>146</v>
      </c>
    </row>
    <row r="761" spans="1:49" x14ac:dyDescent="0.3">
      <c r="A761" s="318"/>
      <c r="B761" s="334" t="s">
        <v>51</v>
      </c>
      <c r="C761" s="328"/>
      <c r="D761" s="407">
        <f>C$760*AC761/AD$768</f>
        <v>80</v>
      </c>
      <c r="E761" s="406">
        <f>C$748*AD761/AD$754</f>
        <v>40</v>
      </c>
      <c r="F761" s="406">
        <f>$C$760*AE761/$AD$768</f>
        <v>0.6</v>
      </c>
      <c r="G761" s="406">
        <f t="shared" ref="G761:V761" si="573">$C$760*AF761/$AD$768</f>
        <v>0</v>
      </c>
      <c r="H761" s="406">
        <f t="shared" si="573"/>
        <v>2.8</v>
      </c>
      <c r="I761" s="406">
        <f t="shared" si="573"/>
        <v>13.8</v>
      </c>
      <c r="J761" s="199">
        <f t="shared" si="573"/>
        <v>0.02</v>
      </c>
      <c r="K761" s="199">
        <f t="shared" si="573"/>
        <v>0.02</v>
      </c>
      <c r="L761" s="199">
        <f t="shared" si="573"/>
        <v>540</v>
      </c>
      <c r="M761" s="199">
        <f t="shared" si="573"/>
        <v>0</v>
      </c>
      <c r="N761" s="199">
        <f t="shared" si="573"/>
        <v>0.9</v>
      </c>
      <c r="O761" s="199">
        <f t="shared" si="573"/>
        <v>7.2</v>
      </c>
      <c r="P761" s="199">
        <f t="shared" si="573"/>
        <v>74</v>
      </c>
      <c r="Q761" s="199">
        <f t="shared" si="573"/>
        <v>10.8</v>
      </c>
      <c r="R761" s="199">
        <f t="shared" si="573"/>
        <v>14.8</v>
      </c>
      <c r="S761" s="199">
        <f t="shared" si="573"/>
        <v>22</v>
      </c>
      <c r="T761" s="199">
        <f t="shared" si="573"/>
        <v>0.28000000000000003</v>
      </c>
      <c r="U761" s="199">
        <f t="shared" si="573"/>
        <v>2.2000000000000002</v>
      </c>
      <c r="V761" s="199">
        <f t="shared" si="573"/>
        <v>0.04</v>
      </c>
      <c r="W761" s="199">
        <f t="shared" ref="G761:W767" si="574">$C$760*AV761/$AD$768</f>
        <v>24</v>
      </c>
      <c r="X761" s="391" t="s">
        <v>146</v>
      </c>
      <c r="Y761" s="392">
        <v>25</v>
      </c>
      <c r="AB761" s="86" t="s">
        <v>51</v>
      </c>
      <c r="AC761" s="299">
        <v>40</v>
      </c>
      <c r="AD761" s="299">
        <v>30</v>
      </c>
      <c r="AE761" s="56">
        <v>0.3</v>
      </c>
      <c r="AF761" s="57">
        <v>0</v>
      </c>
      <c r="AG761" s="56">
        <v>1.4</v>
      </c>
      <c r="AH761" s="56">
        <v>6.9</v>
      </c>
      <c r="AI761" s="71">
        <v>0.01</v>
      </c>
      <c r="AJ761" s="71">
        <v>0.01</v>
      </c>
      <c r="AK761" s="19">
        <v>270</v>
      </c>
      <c r="AL761" s="57">
        <v>0</v>
      </c>
      <c r="AM761" s="71">
        <v>0.45</v>
      </c>
      <c r="AN761" s="56">
        <v>3.6</v>
      </c>
      <c r="AO761" s="57">
        <v>37</v>
      </c>
      <c r="AP761" s="56">
        <v>5.4</v>
      </c>
      <c r="AQ761" s="56">
        <v>7.4</v>
      </c>
      <c r="AR761" s="57">
        <v>11</v>
      </c>
      <c r="AS761" s="71">
        <v>0.14000000000000001</v>
      </c>
      <c r="AT761" s="24">
        <v>1.1000000000000001</v>
      </c>
      <c r="AU761" s="71">
        <v>0.02</v>
      </c>
      <c r="AV761" s="19">
        <v>12</v>
      </c>
    </row>
    <row r="762" spans="1:49" x14ac:dyDescent="0.3">
      <c r="A762" s="318"/>
      <c r="B762" s="334" t="s">
        <v>50</v>
      </c>
      <c r="C762" s="328"/>
      <c r="D762" s="407">
        <f t="shared" ref="D762:D767" si="575">C$760*AC762/AD$768</f>
        <v>13.6</v>
      </c>
      <c r="E762" s="406">
        <f t="shared" ref="E762:E767" si="576">C$748*AD762/AD$754</f>
        <v>7.2</v>
      </c>
      <c r="F762" s="406">
        <f t="shared" ref="F762:F767" si="577">$C$760*AE762/$AD$768</f>
        <v>0.2</v>
      </c>
      <c r="G762" s="406">
        <f t="shared" si="574"/>
        <v>0</v>
      </c>
      <c r="H762" s="406">
        <f t="shared" si="574"/>
        <v>0.8</v>
      </c>
      <c r="I762" s="406">
        <f t="shared" si="574"/>
        <v>4</v>
      </c>
      <c r="J762" s="199">
        <f t="shared" si="574"/>
        <v>0</v>
      </c>
      <c r="K762" s="199">
        <f t="shared" si="574"/>
        <v>0</v>
      </c>
      <c r="L762" s="199">
        <f t="shared" si="574"/>
        <v>0</v>
      </c>
      <c r="M762" s="199">
        <f t="shared" si="574"/>
        <v>0</v>
      </c>
      <c r="N762" s="199">
        <f t="shared" si="574"/>
        <v>0.44</v>
      </c>
      <c r="O762" s="199">
        <f t="shared" si="574"/>
        <v>0.4</v>
      </c>
      <c r="P762" s="199">
        <f t="shared" si="574"/>
        <v>15.6</v>
      </c>
      <c r="Q762" s="199">
        <f t="shared" si="574"/>
        <v>3</v>
      </c>
      <c r="R762" s="199">
        <f t="shared" si="574"/>
        <v>1.4</v>
      </c>
      <c r="S762" s="199">
        <f t="shared" si="574"/>
        <v>5.4</v>
      </c>
      <c r="T762" s="199">
        <f t="shared" si="574"/>
        <v>0.08</v>
      </c>
      <c r="U762" s="199">
        <f t="shared" si="574"/>
        <v>0.4</v>
      </c>
      <c r="V762" s="199">
        <f t="shared" si="574"/>
        <v>0.04</v>
      </c>
      <c r="W762" s="199">
        <f t="shared" si="574"/>
        <v>3.4</v>
      </c>
      <c r="X762" s="392"/>
      <c r="Y762" s="392"/>
      <c r="AB762" s="86" t="s">
        <v>50</v>
      </c>
      <c r="AC762" s="56">
        <v>6.8</v>
      </c>
      <c r="AD762" s="56">
        <v>5.4</v>
      </c>
      <c r="AE762" s="56">
        <v>0.1</v>
      </c>
      <c r="AF762" s="57">
        <v>0</v>
      </c>
      <c r="AG762" s="56">
        <v>0.4</v>
      </c>
      <c r="AH762" s="57">
        <v>2</v>
      </c>
      <c r="AI762" s="57">
        <v>0</v>
      </c>
      <c r="AJ762" s="57">
        <v>0</v>
      </c>
      <c r="AK762" s="19">
        <v>0</v>
      </c>
      <c r="AL762" s="57">
        <v>0</v>
      </c>
      <c r="AM762" s="71">
        <v>0.22</v>
      </c>
      <c r="AN762" s="56">
        <v>0.2</v>
      </c>
      <c r="AO762" s="56">
        <v>7.8</v>
      </c>
      <c r="AP762" s="56">
        <v>1.5</v>
      </c>
      <c r="AQ762" s="56">
        <v>0.7</v>
      </c>
      <c r="AR762" s="56">
        <v>2.7</v>
      </c>
      <c r="AS762" s="71">
        <v>0.04</v>
      </c>
      <c r="AT762" s="24">
        <v>0.2</v>
      </c>
      <c r="AU762" s="71">
        <v>0.02</v>
      </c>
      <c r="AV762" s="20">
        <v>1.7</v>
      </c>
    </row>
    <row r="763" spans="1:49" ht="15" customHeight="1" x14ac:dyDescent="0.3">
      <c r="A763" s="318"/>
      <c r="B763" s="334" t="s">
        <v>53</v>
      </c>
      <c r="C763" s="328"/>
      <c r="D763" s="407">
        <f t="shared" si="575"/>
        <v>16.8</v>
      </c>
      <c r="E763" s="406">
        <f t="shared" si="576"/>
        <v>11.2</v>
      </c>
      <c r="F763" s="406">
        <f t="shared" si="577"/>
        <v>0.6</v>
      </c>
      <c r="G763" s="406">
        <f t="shared" si="574"/>
        <v>0</v>
      </c>
      <c r="H763" s="406">
        <f t="shared" si="574"/>
        <v>1.8</v>
      </c>
      <c r="I763" s="406">
        <f t="shared" si="574"/>
        <v>9.4</v>
      </c>
      <c r="J763" s="199">
        <f t="shared" si="574"/>
        <v>0</v>
      </c>
      <c r="K763" s="199">
        <f t="shared" si="574"/>
        <v>0</v>
      </c>
      <c r="L763" s="199">
        <f t="shared" si="574"/>
        <v>20.2</v>
      </c>
      <c r="M763" s="199">
        <f t="shared" si="574"/>
        <v>0</v>
      </c>
      <c r="N763" s="199">
        <f t="shared" si="574"/>
        <v>1.74</v>
      </c>
      <c r="O763" s="199">
        <f t="shared" si="574"/>
        <v>1.2</v>
      </c>
      <c r="P763" s="199">
        <f t="shared" si="574"/>
        <v>94</v>
      </c>
      <c r="Q763" s="199">
        <f t="shared" si="574"/>
        <v>3</v>
      </c>
      <c r="R763" s="199">
        <f t="shared" si="574"/>
        <v>6.8</v>
      </c>
      <c r="S763" s="199">
        <f t="shared" si="574"/>
        <v>10.199999999999999</v>
      </c>
      <c r="T763" s="199">
        <f t="shared" si="574"/>
        <v>0.3</v>
      </c>
      <c r="U763" s="199">
        <f t="shared" si="574"/>
        <v>0</v>
      </c>
      <c r="V763" s="199">
        <f t="shared" si="574"/>
        <v>0.1</v>
      </c>
      <c r="W763" s="199">
        <f t="shared" si="574"/>
        <v>0</v>
      </c>
      <c r="X763" s="392"/>
      <c r="Y763" s="392"/>
      <c r="AB763" s="86" t="s">
        <v>53</v>
      </c>
      <c r="AC763" s="56">
        <v>8.4</v>
      </c>
      <c r="AD763" s="56">
        <v>8.4</v>
      </c>
      <c r="AE763" s="56">
        <v>0.3</v>
      </c>
      <c r="AF763" s="57">
        <v>0</v>
      </c>
      <c r="AG763" s="56">
        <v>0.9</v>
      </c>
      <c r="AH763" s="56">
        <v>4.7</v>
      </c>
      <c r="AI763" s="57">
        <v>0</v>
      </c>
      <c r="AJ763" s="57">
        <v>0</v>
      </c>
      <c r="AK763" s="20">
        <v>10.1</v>
      </c>
      <c r="AL763" s="57">
        <v>0</v>
      </c>
      <c r="AM763" s="71">
        <v>0.87</v>
      </c>
      <c r="AN763" s="56">
        <v>0.6</v>
      </c>
      <c r="AO763" s="57">
        <v>47</v>
      </c>
      <c r="AP763" s="56">
        <v>1.5</v>
      </c>
      <c r="AQ763" s="56">
        <v>3.4</v>
      </c>
      <c r="AR763" s="56">
        <v>5.0999999999999996</v>
      </c>
      <c r="AS763" s="71">
        <v>0.15</v>
      </c>
      <c r="AT763" s="25">
        <v>0</v>
      </c>
      <c r="AU763" s="71">
        <v>0.05</v>
      </c>
      <c r="AV763" s="19">
        <v>0</v>
      </c>
    </row>
    <row r="764" spans="1:49" ht="15" customHeight="1" x14ac:dyDescent="0.3">
      <c r="A764" s="318"/>
      <c r="B764" s="334" t="s">
        <v>36</v>
      </c>
      <c r="C764" s="328"/>
      <c r="D764" s="407">
        <f t="shared" si="575"/>
        <v>0.6</v>
      </c>
      <c r="E764" s="406">
        <f t="shared" si="576"/>
        <v>0.4</v>
      </c>
      <c r="F764" s="406">
        <f t="shared" si="577"/>
        <v>0</v>
      </c>
      <c r="G764" s="406">
        <f t="shared" si="574"/>
        <v>0</v>
      </c>
      <c r="H764" s="406">
        <f t="shared" si="574"/>
        <v>0.6</v>
      </c>
      <c r="I764" s="406">
        <f t="shared" si="574"/>
        <v>2.6</v>
      </c>
      <c r="J764" s="199">
        <f t="shared" si="574"/>
        <v>0</v>
      </c>
      <c r="K764" s="199">
        <f t="shared" si="574"/>
        <v>0</v>
      </c>
      <c r="L764" s="199">
        <f t="shared" si="574"/>
        <v>0</v>
      </c>
      <c r="M764" s="199">
        <f t="shared" si="574"/>
        <v>0</v>
      </c>
      <c r="N764" s="199">
        <f t="shared" si="574"/>
        <v>0</v>
      </c>
      <c r="O764" s="199">
        <f t="shared" si="574"/>
        <v>0</v>
      </c>
      <c r="P764" s="199">
        <f t="shared" si="574"/>
        <v>0</v>
      </c>
      <c r="Q764" s="199">
        <f t="shared" si="574"/>
        <v>0</v>
      </c>
      <c r="R764" s="199">
        <f t="shared" si="574"/>
        <v>0</v>
      </c>
      <c r="S764" s="199">
        <f t="shared" si="574"/>
        <v>0</v>
      </c>
      <c r="T764" s="199">
        <f t="shared" si="574"/>
        <v>0</v>
      </c>
      <c r="U764" s="199">
        <f t="shared" si="574"/>
        <v>0</v>
      </c>
      <c r="V764" s="199">
        <f t="shared" si="574"/>
        <v>0</v>
      </c>
      <c r="W764" s="199">
        <f t="shared" si="574"/>
        <v>0</v>
      </c>
      <c r="X764" s="392"/>
      <c r="Y764" s="392"/>
      <c r="AB764" s="86" t="s">
        <v>36</v>
      </c>
      <c r="AC764" s="56">
        <v>0.3</v>
      </c>
      <c r="AD764" s="56">
        <v>0.3</v>
      </c>
      <c r="AE764" s="57">
        <v>0</v>
      </c>
      <c r="AF764" s="57">
        <v>0</v>
      </c>
      <c r="AG764" s="56">
        <v>0.3</v>
      </c>
      <c r="AH764" s="56">
        <v>1.3</v>
      </c>
      <c r="AI764" s="57">
        <v>0</v>
      </c>
      <c r="AJ764" s="57">
        <v>0</v>
      </c>
      <c r="AK764" s="19">
        <v>0</v>
      </c>
      <c r="AL764" s="57">
        <v>0</v>
      </c>
      <c r="AM764" s="57">
        <v>0</v>
      </c>
      <c r="AN764" s="57">
        <v>0</v>
      </c>
      <c r="AO764" s="57">
        <v>0</v>
      </c>
      <c r="AP764" s="57">
        <v>0</v>
      </c>
      <c r="AQ764" s="57">
        <v>0</v>
      </c>
      <c r="AR764" s="57">
        <v>0</v>
      </c>
      <c r="AS764" s="57">
        <v>0</v>
      </c>
      <c r="AT764" s="25">
        <v>0</v>
      </c>
      <c r="AU764" s="57">
        <v>0</v>
      </c>
      <c r="AV764" s="19">
        <v>0</v>
      </c>
    </row>
    <row r="765" spans="1:49" ht="15" customHeight="1" x14ac:dyDescent="0.3">
      <c r="A765" s="318"/>
      <c r="B765" s="334" t="s">
        <v>46</v>
      </c>
      <c r="C765" s="328"/>
      <c r="D765" s="407">
        <f t="shared" si="575"/>
        <v>12</v>
      </c>
      <c r="E765" s="406">
        <f t="shared" si="576"/>
        <v>8</v>
      </c>
      <c r="F765" s="406">
        <f t="shared" si="577"/>
        <v>0</v>
      </c>
      <c r="G765" s="406">
        <f t="shared" si="574"/>
        <v>4.2</v>
      </c>
      <c r="H765" s="406">
        <f t="shared" si="574"/>
        <v>0</v>
      </c>
      <c r="I765" s="406">
        <f t="shared" si="574"/>
        <v>38</v>
      </c>
      <c r="J765" s="199">
        <f t="shared" si="574"/>
        <v>0</v>
      </c>
      <c r="K765" s="199">
        <f t="shared" si="574"/>
        <v>0</v>
      </c>
      <c r="L765" s="199">
        <f t="shared" si="574"/>
        <v>0</v>
      </c>
      <c r="M765" s="199">
        <f t="shared" si="574"/>
        <v>0</v>
      </c>
      <c r="N765" s="199">
        <f t="shared" si="574"/>
        <v>0</v>
      </c>
      <c r="O765" s="199">
        <f t="shared" si="574"/>
        <v>0</v>
      </c>
      <c r="P765" s="199">
        <f t="shared" si="574"/>
        <v>0</v>
      </c>
      <c r="Q765" s="199">
        <f t="shared" si="574"/>
        <v>0</v>
      </c>
      <c r="R765" s="199">
        <f t="shared" si="574"/>
        <v>0</v>
      </c>
      <c r="S765" s="199">
        <f t="shared" si="574"/>
        <v>0</v>
      </c>
      <c r="T765" s="199">
        <f t="shared" si="574"/>
        <v>0</v>
      </c>
      <c r="U765" s="199">
        <f t="shared" si="574"/>
        <v>0</v>
      </c>
      <c r="V765" s="199">
        <f t="shared" si="574"/>
        <v>0</v>
      </c>
      <c r="W765" s="199">
        <f t="shared" si="574"/>
        <v>0</v>
      </c>
      <c r="X765" s="392"/>
      <c r="Y765" s="392"/>
      <c r="AB765" s="86" t="s">
        <v>46</v>
      </c>
      <c r="AC765" s="299">
        <v>6</v>
      </c>
      <c r="AD765" s="299">
        <v>6</v>
      </c>
      <c r="AE765" s="57">
        <v>0</v>
      </c>
      <c r="AF765" s="56">
        <v>2.1</v>
      </c>
      <c r="AG765" s="57">
        <v>0</v>
      </c>
      <c r="AH765" s="57">
        <v>19</v>
      </c>
      <c r="AI765" s="57">
        <v>0</v>
      </c>
      <c r="AJ765" s="57">
        <v>0</v>
      </c>
      <c r="AK765" s="19">
        <v>0</v>
      </c>
      <c r="AL765" s="57">
        <v>0</v>
      </c>
      <c r="AM765" s="57">
        <v>0</v>
      </c>
      <c r="AN765" s="57">
        <v>0</v>
      </c>
      <c r="AO765" s="57">
        <v>0</v>
      </c>
      <c r="AP765" s="57">
        <v>0</v>
      </c>
      <c r="AQ765" s="57">
        <v>0</v>
      </c>
      <c r="AR765" s="57">
        <v>0</v>
      </c>
      <c r="AS765" s="57">
        <v>0</v>
      </c>
      <c r="AT765" s="25">
        <v>0</v>
      </c>
      <c r="AU765" s="57">
        <v>0</v>
      </c>
      <c r="AV765" s="19">
        <v>0</v>
      </c>
    </row>
    <row r="766" spans="1:49" ht="15" customHeight="1" x14ac:dyDescent="0.3">
      <c r="A766" s="318"/>
      <c r="B766" s="334" t="s">
        <v>38</v>
      </c>
      <c r="C766" s="328"/>
      <c r="D766" s="407">
        <f t="shared" si="575"/>
        <v>3</v>
      </c>
      <c r="E766" s="406">
        <f t="shared" si="576"/>
        <v>2</v>
      </c>
      <c r="F766" s="406">
        <f t="shared" si="577"/>
        <v>0</v>
      </c>
      <c r="G766" s="406">
        <f t="shared" si="574"/>
        <v>0</v>
      </c>
      <c r="H766" s="406">
        <f t="shared" si="574"/>
        <v>0</v>
      </c>
      <c r="I766" s="406">
        <f t="shared" si="574"/>
        <v>0</v>
      </c>
      <c r="J766" s="199">
        <f t="shared" si="574"/>
        <v>0</v>
      </c>
      <c r="K766" s="199">
        <f t="shared" si="574"/>
        <v>0</v>
      </c>
      <c r="L766" s="199">
        <f t="shared" si="574"/>
        <v>0</v>
      </c>
      <c r="M766" s="199">
        <f t="shared" si="574"/>
        <v>0</v>
      </c>
      <c r="N766" s="199">
        <f t="shared" si="574"/>
        <v>0</v>
      </c>
      <c r="O766" s="199">
        <f t="shared" si="574"/>
        <v>58</v>
      </c>
      <c r="P766" s="199">
        <f t="shared" si="574"/>
        <v>0</v>
      </c>
      <c r="Q766" s="199">
        <f t="shared" si="574"/>
        <v>0.6</v>
      </c>
      <c r="R766" s="199">
        <f t="shared" si="574"/>
        <v>0</v>
      </c>
      <c r="S766" s="199">
        <f t="shared" si="574"/>
        <v>0.2</v>
      </c>
      <c r="T766" s="199">
        <f t="shared" si="574"/>
        <v>0</v>
      </c>
      <c r="U766" s="199">
        <f t="shared" si="574"/>
        <v>8</v>
      </c>
      <c r="V766" s="199">
        <f t="shared" si="574"/>
        <v>0</v>
      </c>
      <c r="W766" s="199">
        <f t="shared" si="574"/>
        <v>0</v>
      </c>
      <c r="X766" s="392"/>
      <c r="Y766" s="392"/>
      <c r="AB766" s="86" t="s">
        <v>38</v>
      </c>
      <c r="AC766" s="299">
        <v>1.5</v>
      </c>
      <c r="AD766" s="299">
        <v>1.5</v>
      </c>
      <c r="AE766" s="57">
        <v>0</v>
      </c>
      <c r="AF766" s="57">
        <v>0</v>
      </c>
      <c r="AG766" s="57">
        <v>0</v>
      </c>
      <c r="AH766" s="57">
        <v>0</v>
      </c>
      <c r="AI766" s="57">
        <v>0</v>
      </c>
      <c r="AJ766" s="57">
        <v>0</v>
      </c>
      <c r="AK766" s="19">
        <v>0</v>
      </c>
      <c r="AL766" s="57">
        <v>0</v>
      </c>
      <c r="AM766" s="57">
        <v>0</v>
      </c>
      <c r="AN766" s="57">
        <v>29</v>
      </c>
      <c r="AO766" s="57">
        <v>0</v>
      </c>
      <c r="AP766" s="56">
        <v>0.3</v>
      </c>
      <c r="AQ766" s="57">
        <v>0</v>
      </c>
      <c r="AR766" s="56">
        <v>0.1</v>
      </c>
      <c r="AS766" s="57">
        <v>0</v>
      </c>
      <c r="AT766" s="25">
        <v>4</v>
      </c>
      <c r="AU766" s="57">
        <v>0</v>
      </c>
      <c r="AV766" s="19">
        <v>0</v>
      </c>
    </row>
    <row r="767" spans="1:49" ht="15" customHeight="1" x14ac:dyDescent="0.3">
      <c r="A767" s="318"/>
      <c r="B767" s="334" t="s">
        <v>49</v>
      </c>
      <c r="C767" s="328"/>
      <c r="D767" s="407">
        <f t="shared" si="575"/>
        <v>0.2</v>
      </c>
      <c r="E767" s="406">
        <f t="shared" si="576"/>
        <v>0.13333333333333333</v>
      </c>
      <c r="F767" s="406">
        <f t="shared" si="577"/>
        <v>0</v>
      </c>
      <c r="G767" s="406">
        <f t="shared" si="574"/>
        <v>0</v>
      </c>
      <c r="H767" s="406">
        <f t="shared" si="574"/>
        <v>0</v>
      </c>
      <c r="I767" s="406">
        <f t="shared" si="574"/>
        <v>0</v>
      </c>
      <c r="J767" s="199">
        <f t="shared" si="574"/>
        <v>0</v>
      </c>
      <c r="K767" s="199">
        <f t="shared" si="574"/>
        <v>0</v>
      </c>
      <c r="L767" s="199">
        <f t="shared" si="574"/>
        <v>0</v>
      </c>
      <c r="M767" s="199">
        <f t="shared" si="574"/>
        <v>0</v>
      </c>
      <c r="N767" s="199">
        <f t="shared" si="574"/>
        <v>0.16</v>
      </c>
      <c r="O767" s="199">
        <f t="shared" si="574"/>
        <v>0</v>
      </c>
      <c r="P767" s="199">
        <f t="shared" si="574"/>
        <v>0.4</v>
      </c>
      <c r="Q767" s="199">
        <f t="shared" si="574"/>
        <v>0.4</v>
      </c>
      <c r="R767" s="199">
        <f t="shared" si="574"/>
        <v>0</v>
      </c>
      <c r="S767" s="199">
        <f t="shared" si="574"/>
        <v>0</v>
      </c>
      <c r="T767" s="199">
        <f t="shared" si="574"/>
        <v>0</v>
      </c>
      <c r="U767" s="199">
        <f t="shared" si="574"/>
        <v>0</v>
      </c>
      <c r="V767" s="199">
        <f t="shared" si="574"/>
        <v>0</v>
      </c>
      <c r="W767" s="199">
        <f t="shared" si="574"/>
        <v>0</v>
      </c>
      <c r="X767" s="392"/>
      <c r="Y767" s="392"/>
      <c r="AB767" s="86" t="s">
        <v>49</v>
      </c>
      <c r="AC767" s="56">
        <v>0.1</v>
      </c>
      <c r="AD767" s="56">
        <v>0.1</v>
      </c>
      <c r="AE767" s="57">
        <v>0</v>
      </c>
      <c r="AF767" s="57">
        <v>0</v>
      </c>
      <c r="AG767" s="57">
        <v>0</v>
      </c>
      <c r="AH767" s="57">
        <v>0</v>
      </c>
      <c r="AI767" s="57">
        <v>0</v>
      </c>
      <c r="AJ767" s="57">
        <v>0</v>
      </c>
      <c r="AK767" s="19">
        <v>0</v>
      </c>
      <c r="AL767" s="57">
        <v>0</v>
      </c>
      <c r="AM767" s="71">
        <v>0.08</v>
      </c>
      <c r="AN767" s="57">
        <v>0</v>
      </c>
      <c r="AO767" s="56">
        <v>0.2</v>
      </c>
      <c r="AP767" s="56">
        <v>0.2</v>
      </c>
      <c r="AQ767" s="57">
        <v>0</v>
      </c>
      <c r="AR767" s="57">
        <v>0</v>
      </c>
      <c r="AS767" s="57">
        <v>0</v>
      </c>
      <c r="AT767" s="25">
        <v>0</v>
      </c>
      <c r="AU767" s="57">
        <v>0</v>
      </c>
      <c r="AV767" s="19">
        <v>0</v>
      </c>
    </row>
    <row r="768" spans="1:49" ht="15" customHeight="1" x14ac:dyDescent="0.3">
      <c r="A768" s="318"/>
      <c r="B768" s="69" t="s">
        <v>40</v>
      </c>
      <c r="C768" s="328"/>
      <c r="D768" s="406"/>
      <c r="E768" s="406"/>
      <c r="F768" s="409">
        <f>SUM(F761:F767)</f>
        <v>1.4</v>
      </c>
      <c r="G768" s="409">
        <f t="shared" ref="G768:W768" si="578">SUM(G761:G767)</f>
        <v>4.2</v>
      </c>
      <c r="H768" s="409">
        <f t="shared" si="578"/>
        <v>5.9999999999999991</v>
      </c>
      <c r="I768" s="409">
        <f t="shared" si="578"/>
        <v>67.800000000000011</v>
      </c>
      <c r="J768" s="337">
        <f t="shared" si="578"/>
        <v>0.02</v>
      </c>
      <c r="K768" s="337">
        <f t="shared" si="578"/>
        <v>0.02</v>
      </c>
      <c r="L768" s="337">
        <f t="shared" si="578"/>
        <v>560.20000000000005</v>
      </c>
      <c r="M768" s="337">
        <f t="shared" si="578"/>
        <v>0</v>
      </c>
      <c r="N768" s="337">
        <f t="shared" si="578"/>
        <v>3.24</v>
      </c>
      <c r="O768" s="337">
        <f t="shared" si="578"/>
        <v>66.8</v>
      </c>
      <c r="P768" s="337">
        <f t="shared" si="578"/>
        <v>184</v>
      </c>
      <c r="Q768" s="337">
        <f t="shared" si="578"/>
        <v>17.8</v>
      </c>
      <c r="R768" s="337">
        <f t="shared" si="578"/>
        <v>23</v>
      </c>
      <c r="S768" s="337">
        <f t="shared" si="578"/>
        <v>37.799999999999997</v>
      </c>
      <c r="T768" s="337">
        <f t="shared" si="578"/>
        <v>0.66</v>
      </c>
      <c r="U768" s="337">
        <f t="shared" si="578"/>
        <v>10.6</v>
      </c>
      <c r="V768" s="337">
        <f t="shared" si="578"/>
        <v>0.18</v>
      </c>
      <c r="W768" s="337">
        <f t="shared" si="578"/>
        <v>27.4</v>
      </c>
      <c r="X768" s="392"/>
      <c r="Y768" s="392"/>
      <c r="AB768" s="87" t="s">
        <v>40</v>
      </c>
      <c r="AC768" s="59"/>
      <c r="AD768" s="60">
        <v>30</v>
      </c>
      <c r="AE768" s="61">
        <v>0.7</v>
      </c>
      <c r="AF768" s="61">
        <v>2.1</v>
      </c>
      <c r="AG768" s="60">
        <v>3</v>
      </c>
      <c r="AH768" s="61">
        <v>33.9</v>
      </c>
      <c r="AI768" s="88">
        <v>0.01</v>
      </c>
      <c r="AJ768" s="88">
        <v>0.01</v>
      </c>
      <c r="AK768" s="23">
        <v>280</v>
      </c>
      <c r="AL768" s="60">
        <v>0</v>
      </c>
      <c r="AM768" s="88">
        <v>1.62</v>
      </c>
      <c r="AN768" s="60">
        <v>34</v>
      </c>
      <c r="AO768" s="60">
        <v>92</v>
      </c>
      <c r="AP768" s="61">
        <v>8.8000000000000007</v>
      </c>
      <c r="AQ768" s="60">
        <v>12</v>
      </c>
      <c r="AR768" s="60">
        <v>19</v>
      </c>
      <c r="AS768" s="88">
        <v>0.33</v>
      </c>
      <c r="AT768" s="26">
        <v>5.3</v>
      </c>
      <c r="AU768" s="88">
        <v>0.09</v>
      </c>
      <c r="AV768" s="23">
        <v>14</v>
      </c>
    </row>
    <row r="769" spans="1:49" x14ac:dyDescent="0.3">
      <c r="A769" s="318" t="s">
        <v>232</v>
      </c>
      <c r="B769" s="199"/>
      <c r="C769" s="328">
        <v>200</v>
      </c>
      <c r="D769" s="406"/>
      <c r="E769" s="406"/>
      <c r="F769" s="406"/>
      <c r="G769" s="406"/>
      <c r="H769" s="406"/>
      <c r="I769" s="406"/>
      <c r="J769" s="199"/>
      <c r="K769" s="199"/>
      <c r="L769" s="199"/>
      <c r="M769" s="199"/>
      <c r="N769" s="199"/>
      <c r="O769" s="199"/>
      <c r="P769" s="199"/>
      <c r="Q769" s="199"/>
      <c r="R769" s="199"/>
      <c r="S769" s="199"/>
      <c r="T769" s="199"/>
      <c r="U769" s="199"/>
      <c r="V769" s="199"/>
      <c r="W769" s="199"/>
      <c r="X769" s="392" t="s">
        <v>233</v>
      </c>
      <c r="Y769" s="392">
        <v>57</v>
      </c>
      <c r="AA769" t="s">
        <v>232</v>
      </c>
      <c r="AW769" t="s">
        <v>233</v>
      </c>
    </row>
    <row r="770" spans="1:49" ht="15" customHeight="1" x14ac:dyDescent="0.3">
      <c r="A770" s="318"/>
      <c r="B770" s="334" t="s">
        <v>48</v>
      </c>
      <c r="C770" s="328"/>
      <c r="D770" s="407">
        <f>C$769*AC770/AD$776</f>
        <v>0.3</v>
      </c>
      <c r="E770" s="406">
        <f>C$769*AD770/AD$776</f>
        <v>0.3</v>
      </c>
      <c r="F770" s="406">
        <f>$C$769*AE770/$AD$776</f>
        <v>1.6666666666666667</v>
      </c>
      <c r="G770" s="406">
        <f t="shared" ref="G770:V770" si="579">$C$769*AF770/$AD$776</f>
        <v>1.3333333333333333</v>
      </c>
      <c r="H770" s="406">
        <f t="shared" si="579"/>
        <v>0.16666666666666666</v>
      </c>
      <c r="I770" s="406">
        <f t="shared" si="579"/>
        <v>18.833333333333332</v>
      </c>
      <c r="J770" s="199">
        <f t="shared" si="579"/>
        <v>1.6666666666666666E-2</v>
      </c>
      <c r="K770" s="199">
        <f t="shared" si="579"/>
        <v>0.05</v>
      </c>
      <c r="L770" s="199">
        <f t="shared" si="579"/>
        <v>20.833333333333332</v>
      </c>
      <c r="M770" s="199">
        <f t="shared" si="579"/>
        <v>0.3</v>
      </c>
      <c r="N770" s="199">
        <f t="shared" si="579"/>
        <v>0</v>
      </c>
      <c r="O770" s="199">
        <f t="shared" si="579"/>
        <v>13.5</v>
      </c>
      <c r="P770" s="199">
        <f t="shared" si="579"/>
        <v>15.500000000000002</v>
      </c>
      <c r="Q770" s="199">
        <f t="shared" si="579"/>
        <v>6.5</v>
      </c>
      <c r="R770" s="199">
        <f t="shared" si="579"/>
        <v>1.3333333333333333</v>
      </c>
      <c r="S770" s="199">
        <f t="shared" si="579"/>
        <v>21.666666666666668</v>
      </c>
      <c r="T770" s="199">
        <f t="shared" si="579"/>
        <v>0.3</v>
      </c>
      <c r="U770" s="199">
        <f t="shared" si="579"/>
        <v>2.6666666666666665</v>
      </c>
      <c r="V770" s="199">
        <f t="shared" si="579"/>
        <v>3.6</v>
      </c>
      <c r="W770" s="199">
        <f t="shared" ref="G770:W775" si="580">$C$769*AV770/$AD$776</f>
        <v>7.3333333333333339</v>
      </c>
      <c r="X770" s="392"/>
      <c r="Y770" s="392"/>
      <c r="AB770" s="86" t="s">
        <v>48</v>
      </c>
      <c r="AC770" s="57">
        <v>0.18</v>
      </c>
      <c r="AD770" s="57">
        <v>0.18</v>
      </c>
      <c r="AE770" s="56">
        <v>1</v>
      </c>
      <c r="AF770" s="56">
        <v>0.8</v>
      </c>
      <c r="AG770" s="56">
        <v>0.1</v>
      </c>
      <c r="AH770" s="56">
        <v>11.3</v>
      </c>
      <c r="AI770" s="71">
        <v>0.01</v>
      </c>
      <c r="AJ770" s="71">
        <v>0.03</v>
      </c>
      <c r="AK770" s="20">
        <v>12.5</v>
      </c>
      <c r="AL770" s="71">
        <v>0.18</v>
      </c>
      <c r="AM770" s="57">
        <v>0</v>
      </c>
      <c r="AN770" s="56">
        <v>8.1</v>
      </c>
      <c r="AO770" s="56">
        <v>9.3000000000000007</v>
      </c>
      <c r="AP770" s="56">
        <v>3.9</v>
      </c>
      <c r="AQ770" s="56">
        <v>0.8</v>
      </c>
      <c r="AR770" s="57">
        <v>13</v>
      </c>
      <c r="AS770" s="71">
        <v>0.18</v>
      </c>
      <c r="AT770" s="24">
        <v>1.6</v>
      </c>
      <c r="AU770" s="71">
        <v>2.16</v>
      </c>
      <c r="AV770" s="20">
        <v>4.4000000000000004</v>
      </c>
    </row>
    <row r="771" spans="1:49" ht="15" customHeight="1" x14ac:dyDescent="0.3">
      <c r="A771" s="318"/>
      <c r="B771" s="334" t="s">
        <v>68</v>
      </c>
      <c r="C771" s="328"/>
      <c r="D771" s="407">
        <f t="shared" ref="D771:D775" si="581">C$769*AC771/AD$776</f>
        <v>26.666666666666668</v>
      </c>
      <c r="E771" s="406">
        <f t="shared" ref="E771:E775" si="582">C$769*AD771/AD$776</f>
        <v>26.666666666666668</v>
      </c>
      <c r="F771" s="406">
        <f t="shared" ref="F771:F775" si="583">$C$769*AE771/$AD$776</f>
        <v>3</v>
      </c>
      <c r="G771" s="406">
        <f t="shared" si="580"/>
        <v>0.83333333333333337</v>
      </c>
      <c r="H771" s="406">
        <f t="shared" si="580"/>
        <v>16.166666666666664</v>
      </c>
      <c r="I771" s="406">
        <f t="shared" si="580"/>
        <v>83</v>
      </c>
      <c r="J771" s="199">
        <f t="shared" si="580"/>
        <v>8.3333333333333329E-2</v>
      </c>
      <c r="K771" s="199">
        <f t="shared" si="580"/>
        <v>1.6666666666666666E-2</v>
      </c>
      <c r="L771" s="199">
        <f t="shared" si="580"/>
        <v>0.48333333333333328</v>
      </c>
      <c r="M771" s="199">
        <f t="shared" si="580"/>
        <v>0</v>
      </c>
      <c r="N771" s="199">
        <f t="shared" si="580"/>
        <v>0</v>
      </c>
      <c r="O771" s="199">
        <f t="shared" si="580"/>
        <v>2</v>
      </c>
      <c r="P771" s="199">
        <f t="shared" si="580"/>
        <v>46.666666666666664</v>
      </c>
      <c r="Q771" s="199">
        <f t="shared" si="580"/>
        <v>6.333333333333333</v>
      </c>
      <c r="R771" s="199">
        <f t="shared" si="580"/>
        <v>20</v>
      </c>
      <c r="S771" s="199">
        <f t="shared" si="580"/>
        <v>53.333333333333336</v>
      </c>
      <c r="T771" s="199">
        <f t="shared" si="580"/>
        <v>0.6333333333333333</v>
      </c>
      <c r="U771" s="199">
        <f t="shared" si="580"/>
        <v>1.1666666666666667</v>
      </c>
      <c r="V771" s="199">
        <f t="shared" si="580"/>
        <v>0.6333333333333333</v>
      </c>
      <c r="W771" s="199">
        <f t="shared" si="580"/>
        <v>7.5</v>
      </c>
      <c r="X771" s="392"/>
      <c r="Y771" s="392"/>
      <c r="AB771" s="86" t="s">
        <v>68</v>
      </c>
      <c r="AC771" s="57">
        <v>16</v>
      </c>
      <c r="AD771" s="57">
        <v>16</v>
      </c>
      <c r="AE771" s="56">
        <v>1.8</v>
      </c>
      <c r="AF771" s="56">
        <v>0.5</v>
      </c>
      <c r="AG771" s="56">
        <v>9.6999999999999993</v>
      </c>
      <c r="AH771" s="56">
        <v>49.8</v>
      </c>
      <c r="AI771" s="71">
        <v>0.05</v>
      </c>
      <c r="AJ771" s="71">
        <v>0.01</v>
      </c>
      <c r="AK771" s="21">
        <v>0.28999999999999998</v>
      </c>
      <c r="AL771" s="57">
        <v>0</v>
      </c>
      <c r="AM771" s="57">
        <v>0</v>
      </c>
      <c r="AN771" s="56">
        <v>1.2</v>
      </c>
      <c r="AO771" s="57">
        <v>28</v>
      </c>
      <c r="AP771" s="56">
        <v>3.8</v>
      </c>
      <c r="AQ771" s="57">
        <v>12</v>
      </c>
      <c r="AR771" s="57">
        <v>32</v>
      </c>
      <c r="AS771" s="71">
        <v>0.38</v>
      </c>
      <c r="AT771" s="24">
        <v>0.7</v>
      </c>
      <c r="AU771" s="71">
        <v>0.38</v>
      </c>
      <c r="AV771" s="20">
        <v>4.5</v>
      </c>
    </row>
    <row r="772" spans="1:49" x14ac:dyDescent="0.3">
      <c r="A772" s="318"/>
      <c r="B772" s="334" t="s">
        <v>72</v>
      </c>
      <c r="C772" s="328"/>
      <c r="D772" s="407">
        <f t="shared" si="581"/>
        <v>53.333333333333336</v>
      </c>
      <c r="E772" s="406">
        <f t="shared" si="582"/>
        <v>53.333333333333336</v>
      </c>
      <c r="F772" s="406">
        <f t="shared" si="583"/>
        <v>10.5</v>
      </c>
      <c r="G772" s="406">
        <f t="shared" si="580"/>
        <v>2.3333333333333335</v>
      </c>
      <c r="H772" s="406">
        <f t="shared" si="580"/>
        <v>1.5</v>
      </c>
      <c r="I772" s="406">
        <f t="shared" si="580"/>
        <v>69</v>
      </c>
      <c r="J772" s="199">
        <f t="shared" si="580"/>
        <v>1.6666666666666666E-2</v>
      </c>
      <c r="K772" s="199">
        <f t="shared" si="580"/>
        <v>0.1</v>
      </c>
      <c r="L772" s="199">
        <f t="shared" si="580"/>
        <v>10.566666666666666</v>
      </c>
      <c r="M772" s="199">
        <f t="shared" si="580"/>
        <v>0</v>
      </c>
      <c r="N772" s="199">
        <f t="shared" si="580"/>
        <v>0.1</v>
      </c>
      <c r="O772" s="199">
        <f t="shared" si="580"/>
        <v>16.666666666666668</v>
      </c>
      <c r="P772" s="199">
        <f t="shared" si="580"/>
        <v>50</v>
      </c>
      <c r="Q772" s="199">
        <f t="shared" si="580"/>
        <v>76.666666666666671</v>
      </c>
      <c r="R772" s="199">
        <f t="shared" si="580"/>
        <v>10.666666666666666</v>
      </c>
      <c r="S772" s="199">
        <f t="shared" si="580"/>
        <v>101.66666666666667</v>
      </c>
      <c r="T772" s="199">
        <f t="shared" si="580"/>
        <v>0.18333333333333332</v>
      </c>
      <c r="U772" s="199">
        <f t="shared" si="580"/>
        <v>4.833333333333333</v>
      </c>
      <c r="V772" s="199">
        <f t="shared" si="580"/>
        <v>14.083333333333332</v>
      </c>
      <c r="W772" s="199">
        <f t="shared" si="580"/>
        <v>16.666666666666668</v>
      </c>
      <c r="X772" s="392"/>
      <c r="Y772" s="392"/>
      <c r="AB772" s="86" t="s">
        <v>72</v>
      </c>
      <c r="AC772" s="57">
        <v>32</v>
      </c>
      <c r="AD772" s="57">
        <v>32</v>
      </c>
      <c r="AE772" s="56">
        <v>6.3</v>
      </c>
      <c r="AF772" s="56">
        <v>1.4</v>
      </c>
      <c r="AG772" s="56">
        <v>0.9</v>
      </c>
      <c r="AH772" s="56">
        <v>41.4</v>
      </c>
      <c r="AI772" s="71">
        <v>0.01</v>
      </c>
      <c r="AJ772" s="71">
        <v>0.06</v>
      </c>
      <c r="AK772" s="21">
        <v>6.34</v>
      </c>
      <c r="AL772" s="57">
        <v>0</v>
      </c>
      <c r="AM772" s="71">
        <v>0.06</v>
      </c>
      <c r="AN772" s="57">
        <v>10</v>
      </c>
      <c r="AO772" s="57">
        <v>30</v>
      </c>
      <c r="AP772" s="57">
        <v>46</v>
      </c>
      <c r="AQ772" s="56">
        <v>6.4</v>
      </c>
      <c r="AR772" s="57">
        <v>61</v>
      </c>
      <c r="AS772" s="71">
        <v>0.11</v>
      </c>
      <c r="AT772" s="24">
        <v>2.9</v>
      </c>
      <c r="AU772" s="71">
        <v>8.4499999999999993</v>
      </c>
      <c r="AV772" s="19">
        <v>10</v>
      </c>
    </row>
    <row r="773" spans="1:49" ht="15" customHeight="1" x14ac:dyDescent="0.3">
      <c r="A773" s="318"/>
      <c r="B773" s="334" t="s">
        <v>37</v>
      </c>
      <c r="C773" s="328"/>
      <c r="D773" s="407">
        <f t="shared" si="581"/>
        <v>4</v>
      </c>
      <c r="E773" s="406">
        <f t="shared" si="582"/>
        <v>4</v>
      </c>
      <c r="F773" s="406">
        <f t="shared" si="583"/>
        <v>0</v>
      </c>
      <c r="G773" s="406">
        <f t="shared" si="580"/>
        <v>2.5</v>
      </c>
      <c r="H773" s="406">
        <f t="shared" si="580"/>
        <v>0</v>
      </c>
      <c r="I773" s="406">
        <f t="shared" si="580"/>
        <v>23.333333333333332</v>
      </c>
      <c r="J773" s="199">
        <f t="shared" si="580"/>
        <v>0</v>
      </c>
      <c r="K773" s="199">
        <f t="shared" si="580"/>
        <v>0</v>
      </c>
      <c r="L773" s="199">
        <f t="shared" si="580"/>
        <v>10.8</v>
      </c>
      <c r="M773" s="199">
        <f t="shared" si="580"/>
        <v>0.05</v>
      </c>
      <c r="N773" s="199">
        <f t="shared" si="580"/>
        <v>0</v>
      </c>
      <c r="O773" s="199">
        <f t="shared" si="580"/>
        <v>0.5</v>
      </c>
      <c r="P773" s="199">
        <f t="shared" si="580"/>
        <v>1</v>
      </c>
      <c r="Q773" s="199">
        <f t="shared" si="580"/>
        <v>0.83333333333333337</v>
      </c>
      <c r="R773" s="199">
        <f t="shared" si="580"/>
        <v>0</v>
      </c>
      <c r="S773" s="199">
        <f t="shared" si="580"/>
        <v>1</v>
      </c>
      <c r="T773" s="199">
        <f t="shared" si="580"/>
        <v>1.6666666666666666E-2</v>
      </c>
      <c r="U773" s="199">
        <f t="shared" si="580"/>
        <v>0</v>
      </c>
      <c r="V773" s="199">
        <f t="shared" si="580"/>
        <v>3.3333333333333333E-2</v>
      </c>
      <c r="W773" s="199">
        <f t="shared" si="580"/>
        <v>0.16666666666666666</v>
      </c>
      <c r="X773" s="392"/>
      <c r="Y773" s="392"/>
      <c r="AB773" s="86" t="s">
        <v>37</v>
      </c>
      <c r="AC773" s="56">
        <v>2.4</v>
      </c>
      <c r="AD773" s="56">
        <v>2.4</v>
      </c>
      <c r="AE773" s="57">
        <v>0</v>
      </c>
      <c r="AF773" s="56">
        <v>1.5</v>
      </c>
      <c r="AG773" s="57">
        <v>0</v>
      </c>
      <c r="AH773" s="57">
        <v>14</v>
      </c>
      <c r="AI773" s="57">
        <v>0</v>
      </c>
      <c r="AJ773" s="57">
        <v>0</v>
      </c>
      <c r="AK773" s="21">
        <v>6.48</v>
      </c>
      <c r="AL773" s="71">
        <v>0.03</v>
      </c>
      <c r="AM773" s="57">
        <v>0</v>
      </c>
      <c r="AN773" s="56">
        <v>0.3</v>
      </c>
      <c r="AO773" s="56">
        <v>0.6</v>
      </c>
      <c r="AP773" s="56">
        <v>0.5</v>
      </c>
      <c r="AQ773" s="57">
        <v>0</v>
      </c>
      <c r="AR773" s="56">
        <v>0.6</v>
      </c>
      <c r="AS773" s="71">
        <v>0.01</v>
      </c>
      <c r="AT773" s="25">
        <v>0</v>
      </c>
      <c r="AU773" s="71">
        <v>0.02</v>
      </c>
      <c r="AV773" s="20">
        <v>0.1</v>
      </c>
    </row>
    <row r="774" spans="1:49" ht="15" customHeight="1" x14ac:dyDescent="0.3">
      <c r="A774" s="318"/>
      <c r="B774" s="334" t="s">
        <v>38</v>
      </c>
      <c r="C774" s="328"/>
      <c r="D774" s="407">
        <f t="shared" si="581"/>
        <v>0.33333333333333331</v>
      </c>
      <c r="E774" s="406">
        <f t="shared" si="582"/>
        <v>0.33333333333333331</v>
      </c>
      <c r="F774" s="406">
        <f t="shared" si="583"/>
        <v>0</v>
      </c>
      <c r="G774" s="406">
        <f t="shared" si="580"/>
        <v>0</v>
      </c>
      <c r="H774" s="406">
        <f t="shared" si="580"/>
        <v>0</v>
      </c>
      <c r="I774" s="406">
        <f t="shared" si="580"/>
        <v>0</v>
      </c>
      <c r="J774" s="199">
        <f t="shared" si="580"/>
        <v>0</v>
      </c>
      <c r="K774" s="199">
        <f t="shared" si="580"/>
        <v>0</v>
      </c>
      <c r="L774" s="199">
        <f t="shared" si="580"/>
        <v>0</v>
      </c>
      <c r="M774" s="199">
        <f t="shared" si="580"/>
        <v>0</v>
      </c>
      <c r="N774" s="199">
        <f t="shared" si="580"/>
        <v>0</v>
      </c>
      <c r="O774" s="199">
        <f t="shared" si="580"/>
        <v>118.33333333333333</v>
      </c>
      <c r="P774" s="199">
        <f t="shared" si="580"/>
        <v>0</v>
      </c>
      <c r="Q774" s="199">
        <f t="shared" si="580"/>
        <v>1.3333333333333333</v>
      </c>
      <c r="R774" s="199">
        <f t="shared" si="580"/>
        <v>0</v>
      </c>
      <c r="S774" s="199">
        <f t="shared" si="580"/>
        <v>0.33333333333333331</v>
      </c>
      <c r="T774" s="199">
        <f t="shared" si="580"/>
        <v>1.6666666666666666E-2</v>
      </c>
      <c r="U774" s="199">
        <f t="shared" si="580"/>
        <v>16</v>
      </c>
      <c r="V774" s="199">
        <f t="shared" si="580"/>
        <v>0</v>
      </c>
      <c r="W774" s="199">
        <f t="shared" si="580"/>
        <v>0</v>
      </c>
      <c r="X774" s="392"/>
      <c r="Y774" s="392"/>
      <c r="AB774" s="86" t="s">
        <v>38</v>
      </c>
      <c r="AC774" s="56">
        <v>0.2</v>
      </c>
      <c r="AD774" s="56">
        <v>0.2</v>
      </c>
      <c r="AE774" s="57">
        <v>0</v>
      </c>
      <c r="AF774" s="57">
        <v>0</v>
      </c>
      <c r="AG774" s="57">
        <v>0</v>
      </c>
      <c r="AH774" s="57">
        <v>0</v>
      </c>
      <c r="AI774" s="57">
        <v>0</v>
      </c>
      <c r="AJ774" s="57">
        <v>0</v>
      </c>
      <c r="AK774" s="19">
        <v>0</v>
      </c>
      <c r="AL774" s="57">
        <v>0</v>
      </c>
      <c r="AM774" s="57">
        <v>0</v>
      </c>
      <c r="AN774" s="57">
        <v>71</v>
      </c>
      <c r="AO774" s="57">
        <v>0</v>
      </c>
      <c r="AP774" s="56">
        <v>0.8</v>
      </c>
      <c r="AQ774" s="57">
        <v>0</v>
      </c>
      <c r="AR774" s="56">
        <v>0.2</v>
      </c>
      <c r="AS774" s="71">
        <v>0.01</v>
      </c>
      <c r="AT774" s="24">
        <v>9.6</v>
      </c>
      <c r="AU774" s="57">
        <v>0</v>
      </c>
      <c r="AV774" s="19">
        <v>0</v>
      </c>
    </row>
    <row r="775" spans="1:49" x14ac:dyDescent="0.3">
      <c r="A775" s="318"/>
      <c r="B775" s="334" t="s">
        <v>39</v>
      </c>
      <c r="C775" s="328"/>
      <c r="D775" s="407">
        <f t="shared" si="581"/>
        <v>112</v>
      </c>
      <c r="E775" s="406">
        <f t="shared" si="582"/>
        <v>112</v>
      </c>
      <c r="F775" s="406">
        <f t="shared" si="583"/>
        <v>0</v>
      </c>
      <c r="G775" s="406">
        <f t="shared" si="580"/>
        <v>0</v>
      </c>
      <c r="H775" s="406">
        <f t="shared" si="580"/>
        <v>0</v>
      </c>
      <c r="I775" s="406">
        <f t="shared" si="580"/>
        <v>0</v>
      </c>
      <c r="J775" s="199">
        <f t="shared" si="580"/>
        <v>0</v>
      </c>
      <c r="K775" s="199">
        <f t="shared" si="580"/>
        <v>0</v>
      </c>
      <c r="L775" s="199">
        <f t="shared" si="580"/>
        <v>0</v>
      </c>
      <c r="M775" s="199">
        <f t="shared" si="580"/>
        <v>0</v>
      </c>
      <c r="N775" s="199">
        <f t="shared" si="580"/>
        <v>0</v>
      </c>
      <c r="O775" s="199">
        <f t="shared" si="580"/>
        <v>0</v>
      </c>
      <c r="P775" s="199">
        <f t="shared" si="580"/>
        <v>0</v>
      </c>
      <c r="Q775" s="199">
        <f t="shared" si="580"/>
        <v>0</v>
      </c>
      <c r="R775" s="199">
        <f t="shared" si="580"/>
        <v>0</v>
      </c>
      <c r="S775" s="199">
        <f t="shared" si="580"/>
        <v>0</v>
      </c>
      <c r="T775" s="199">
        <f t="shared" si="580"/>
        <v>0</v>
      </c>
      <c r="U775" s="199">
        <f t="shared" si="580"/>
        <v>0</v>
      </c>
      <c r="V775" s="199">
        <f t="shared" si="580"/>
        <v>0</v>
      </c>
      <c r="W775" s="199">
        <f t="shared" si="580"/>
        <v>0</v>
      </c>
      <c r="X775" s="392"/>
      <c r="Y775" s="392"/>
      <c r="AB775" s="86" t="s">
        <v>39</v>
      </c>
      <c r="AC775" s="56">
        <v>67.2</v>
      </c>
      <c r="AD775" s="56">
        <v>67.2</v>
      </c>
      <c r="AE775" s="57">
        <v>0</v>
      </c>
      <c r="AF775" s="57">
        <v>0</v>
      </c>
      <c r="AG775" s="57">
        <v>0</v>
      </c>
      <c r="AH775" s="57">
        <v>0</v>
      </c>
      <c r="AI775" s="57">
        <v>0</v>
      </c>
      <c r="AJ775" s="57">
        <v>0</v>
      </c>
      <c r="AK775" s="19">
        <v>0</v>
      </c>
      <c r="AL775" s="57">
        <v>0</v>
      </c>
      <c r="AM775" s="57">
        <v>0</v>
      </c>
      <c r="AN775" s="57">
        <v>0</v>
      </c>
      <c r="AO775" s="57">
        <v>0</v>
      </c>
      <c r="AP775" s="57">
        <v>0</v>
      </c>
      <c r="AQ775" s="57">
        <v>0</v>
      </c>
      <c r="AR775" s="57">
        <v>0</v>
      </c>
      <c r="AS775" s="57">
        <v>0</v>
      </c>
      <c r="AT775" s="25">
        <v>0</v>
      </c>
      <c r="AU775" s="57">
        <v>0</v>
      </c>
      <c r="AV775" s="19">
        <v>0</v>
      </c>
    </row>
    <row r="776" spans="1:49" x14ac:dyDescent="0.3">
      <c r="A776" s="318"/>
      <c r="B776" s="69" t="s">
        <v>40</v>
      </c>
      <c r="C776" s="328"/>
      <c r="D776" s="407"/>
      <c r="E776" s="406"/>
      <c r="F776" s="406">
        <f>SUM(F770:F775)</f>
        <v>15.166666666666668</v>
      </c>
      <c r="G776" s="406">
        <f t="shared" ref="G776:W776" si="584">SUM(G770:G775)</f>
        <v>7</v>
      </c>
      <c r="H776" s="406">
        <f t="shared" si="584"/>
        <v>17.833333333333332</v>
      </c>
      <c r="I776" s="406">
        <f t="shared" si="584"/>
        <v>194.16666666666666</v>
      </c>
      <c r="J776" s="199">
        <f t="shared" si="584"/>
        <v>0.11666666666666665</v>
      </c>
      <c r="K776" s="199">
        <f t="shared" si="584"/>
        <v>0.16666666666666669</v>
      </c>
      <c r="L776" s="199">
        <f t="shared" si="584"/>
        <v>42.683333333333337</v>
      </c>
      <c r="M776" s="199">
        <f t="shared" si="584"/>
        <v>0.35</v>
      </c>
      <c r="N776" s="199">
        <f t="shared" si="584"/>
        <v>0.1</v>
      </c>
      <c r="O776" s="199">
        <f t="shared" si="584"/>
        <v>151</v>
      </c>
      <c r="P776" s="199">
        <f t="shared" si="584"/>
        <v>113.16666666666666</v>
      </c>
      <c r="Q776" s="199">
        <f t="shared" si="584"/>
        <v>91.666666666666657</v>
      </c>
      <c r="R776" s="199">
        <f t="shared" si="584"/>
        <v>32</v>
      </c>
      <c r="S776" s="199">
        <f t="shared" si="584"/>
        <v>178.00000000000003</v>
      </c>
      <c r="T776" s="199">
        <f t="shared" si="584"/>
        <v>1.1499999999999999</v>
      </c>
      <c r="U776" s="199">
        <f t="shared" si="584"/>
        <v>24.666666666666664</v>
      </c>
      <c r="V776" s="199">
        <f t="shared" si="584"/>
        <v>18.350000000000001</v>
      </c>
      <c r="W776" s="199">
        <f t="shared" si="584"/>
        <v>31.666666666666668</v>
      </c>
      <c r="X776" s="392"/>
      <c r="Y776" s="392"/>
      <c r="AB776" s="87" t="s">
        <v>40</v>
      </c>
      <c r="AC776" s="59"/>
      <c r="AD776" s="60">
        <v>120</v>
      </c>
      <c r="AE776" s="61">
        <v>9</v>
      </c>
      <c r="AF776" s="61">
        <v>4.2</v>
      </c>
      <c r="AG776" s="61">
        <v>10.6</v>
      </c>
      <c r="AH776" s="61">
        <v>116.6</v>
      </c>
      <c r="AI776" s="88">
        <v>0.06</v>
      </c>
      <c r="AJ776" s="61">
        <v>0.1</v>
      </c>
      <c r="AK776" s="22">
        <v>25.6</v>
      </c>
      <c r="AL776" s="88">
        <v>0.21</v>
      </c>
      <c r="AM776" s="88">
        <v>0.06</v>
      </c>
      <c r="AN776" s="60">
        <v>90</v>
      </c>
      <c r="AO776" s="60">
        <v>68</v>
      </c>
      <c r="AP776" s="60">
        <v>55</v>
      </c>
      <c r="AQ776" s="60">
        <v>19</v>
      </c>
      <c r="AR776" s="60">
        <v>108</v>
      </c>
      <c r="AS776" s="88">
        <v>0.68</v>
      </c>
      <c r="AT776" s="27">
        <v>15</v>
      </c>
      <c r="AU776" s="60">
        <v>11</v>
      </c>
      <c r="AV776" s="23">
        <v>19</v>
      </c>
    </row>
    <row r="777" spans="1:49" x14ac:dyDescent="0.3">
      <c r="A777" s="318"/>
      <c r="B777" s="199"/>
      <c r="C777" s="328"/>
      <c r="D777" s="406"/>
      <c r="E777" s="406"/>
      <c r="F777" s="406"/>
      <c r="G777" s="406"/>
      <c r="H777" s="406"/>
      <c r="I777" s="406"/>
      <c r="J777" s="199"/>
      <c r="K777" s="199"/>
      <c r="L777" s="199"/>
      <c r="M777" s="199"/>
      <c r="N777" s="199"/>
      <c r="O777" s="199"/>
      <c r="P777" s="199"/>
      <c r="Q777" s="199"/>
      <c r="R777" s="199"/>
      <c r="S777" s="199"/>
      <c r="T777" s="199"/>
      <c r="U777" s="199"/>
      <c r="V777" s="199"/>
      <c r="W777" s="199"/>
      <c r="X777" s="392"/>
      <c r="Y777" s="392"/>
    </row>
    <row r="778" spans="1:49" x14ac:dyDescent="0.3">
      <c r="A778" s="318" t="s">
        <v>149</v>
      </c>
      <c r="B778" s="199"/>
      <c r="C778" s="328">
        <v>200</v>
      </c>
      <c r="D778" s="406"/>
      <c r="E778" s="406"/>
      <c r="F778" s="406"/>
      <c r="G778" s="406"/>
      <c r="H778" s="406"/>
      <c r="I778" s="406"/>
      <c r="J778" s="199"/>
      <c r="K778" s="199"/>
      <c r="L778" s="199"/>
      <c r="M778" s="199"/>
      <c r="N778" s="199"/>
      <c r="O778" s="199"/>
      <c r="P778" s="199"/>
      <c r="Q778" s="199"/>
      <c r="R778" s="199"/>
      <c r="S778" s="199"/>
      <c r="T778" s="199"/>
      <c r="U778" s="199"/>
      <c r="V778" s="199"/>
      <c r="W778" s="199"/>
      <c r="X778" s="392" t="s">
        <v>96</v>
      </c>
      <c r="Y778" s="392">
        <v>27</v>
      </c>
      <c r="AA778" t="s">
        <v>149</v>
      </c>
    </row>
    <row r="779" spans="1:49" x14ac:dyDescent="0.3">
      <c r="A779" s="318"/>
      <c r="B779" s="199" t="s">
        <v>149</v>
      </c>
      <c r="C779" s="328"/>
      <c r="D779" s="406">
        <f>C778*AC779/AD780</f>
        <v>206</v>
      </c>
      <c r="E779" s="406">
        <f>C778*AD779/AD780</f>
        <v>200</v>
      </c>
      <c r="F779" s="406">
        <f>C778*AE779/AD780</f>
        <v>5.8</v>
      </c>
      <c r="G779" s="406">
        <f>C778*AF779/AD780</f>
        <v>5</v>
      </c>
      <c r="H779" s="406">
        <f>C778*AG779/AD780</f>
        <v>8</v>
      </c>
      <c r="I779" s="406">
        <f>C778*AH779/AD780</f>
        <v>106</v>
      </c>
      <c r="J779" s="199">
        <f>C778*AI779/AD780</f>
        <v>0</v>
      </c>
      <c r="K779" s="199">
        <f>C778*AJ779/AD780</f>
        <v>0</v>
      </c>
      <c r="L779" s="199">
        <f>C778*AK779/AD780</f>
        <v>0</v>
      </c>
      <c r="M779" s="199">
        <f>C778*AL779/AD780</f>
        <v>0</v>
      </c>
      <c r="N779" s="199">
        <f>C778*AM779/AD780</f>
        <v>0</v>
      </c>
      <c r="O779" s="199">
        <f>C778*AN779/AD780</f>
        <v>0</v>
      </c>
      <c r="P779" s="199">
        <f>C778*AO779/AD780</f>
        <v>0</v>
      </c>
      <c r="Q779" s="199">
        <f>C778*AP779/AD780</f>
        <v>0</v>
      </c>
      <c r="R779" s="199">
        <f>C778*AQ779/AD780</f>
        <v>0</v>
      </c>
      <c r="S779" s="199">
        <f>C778*AR779/AD780</f>
        <v>0</v>
      </c>
      <c r="T779" s="199">
        <f>C778*AS779/AD780</f>
        <v>0</v>
      </c>
      <c r="U779" s="199">
        <f>C778*AT779/AD780</f>
        <v>0</v>
      </c>
      <c r="V779" s="199">
        <f>C778*AU779/AD780</f>
        <v>0</v>
      </c>
      <c r="W779" s="199">
        <f>C778*AV779/AD780</f>
        <v>0</v>
      </c>
      <c r="X779" s="392"/>
      <c r="Y779" s="392"/>
      <c r="AB779" s="17" t="s">
        <v>149</v>
      </c>
      <c r="AC779" s="101">
        <v>103</v>
      </c>
      <c r="AD779" s="102">
        <v>100</v>
      </c>
      <c r="AE779" s="103">
        <v>2.9</v>
      </c>
      <c r="AF779" s="103">
        <v>2.5</v>
      </c>
      <c r="AG779" s="103">
        <v>4</v>
      </c>
      <c r="AH779" s="103">
        <v>53</v>
      </c>
      <c r="AI779" s="17"/>
      <c r="AJ779" s="17"/>
      <c r="AK779" s="17"/>
      <c r="AL779" s="17"/>
      <c r="AM779" s="17"/>
      <c r="AN779" s="17"/>
      <c r="AO779" s="17"/>
      <c r="AP779" s="17"/>
      <c r="AQ779" s="17"/>
      <c r="AR779" s="17"/>
      <c r="AS779" s="17"/>
      <c r="AT779" s="17"/>
      <c r="AU779" s="17"/>
      <c r="AV779" s="17"/>
    </row>
    <row r="780" spans="1:49" x14ac:dyDescent="0.3">
      <c r="A780" s="318"/>
      <c r="B780" s="199"/>
      <c r="C780" s="328"/>
      <c r="D780" s="406"/>
      <c r="E780" s="406"/>
      <c r="F780" s="406">
        <f>SUM(F779)</f>
        <v>5.8</v>
      </c>
      <c r="G780" s="406">
        <f t="shared" ref="G780:W780" si="585">SUM(G779)</f>
        <v>5</v>
      </c>
      <c r="H780" s="406">
        <f t="shared" si="585"/>
        <v>8</v>
      </c>
      <c r="I780" s="406">
        <f t="shared" si="585"/>
        <v>106</v>
      </c>
      <c r="J780" s="199">
        <f t="shared" si="585"/>
        <v>0</v>
      </c>
      <c r="K780" s="199">
        <f t="shared" si="585"/>
        <v>0</v>
      </c>
      <c r="L780" s="199">
        <f t="shared" si="585"/>
        <v>0</v>
      </c>
      <c r="M780" s="199">
        <f t="shared" si="585"/>
        <v>0</v>
      </c>
      <c r="N780" s="199">
        <f t="shared" si="585"/>
        <v>0</v>
      </c>
      <c r="O780" s="199">
        <f t="shared" si="585"/>
        <v>0</v>
      </c>
      <c r="P780" s="199">
        <f t="shared" si="585"/>
        <v>0</v>
      </c>
      <c r="Q780" s="199">
        <f t="shared" si="585"/>
        <v>0</v>
      </c>
      <c r="R780" s="199">
        <f t="shared" si="585"/>
        <v>0</v>
      </c>
      <c r="S780" s="199">
        <f t="shared" si="585"/>
        <v>0</v>
      </c>
      <c r="T780" s="199">
        <f t="shared" si="585"/>
        <v>0</v>
      </c>
      <c r="U780" s="199">
        <f t="shared" si="585"/>
        <v>0</v>
      </c>
      <c r="V780" s="199">
        <f t="shared" si="585"/>
        <v>0</v>
      </c>
      <c r="W780" s="199">
        <f t="shared" si="585"/>
        <v>0</v>
      </c>
      <c r="X780" s="392"/>
      <c r="Y780" s="392"/>
      <c r="AB780" s="69" t="s">
        <v>40</v>
      </c>
      <c r="AC780" s="126"/>
      <c r="AD780" s="17">
        <v>100</v>
      </c>
      <c r="AE780" s="18">
        <f>SUM(AE779)</f>
        <v>2.9</v>
      </c>
      <c r="AF780" s="18">
        <f t="shared" ref="AF780:AV780" si="586">SUM(AF779)</f>
        <v>2.5</v>
      </c>
      <c r="AG780" s="18">
        <f t="shared" si="586"/>
        <v>4</v>
      </c>
      <c r="AH780" s="18">
        <f t="shared" si="586"/>
        <v>53</v>
      </c>
      <c r="AI780" s="18">
        <f t="shared" si="586"/>
        <v>0</v>
      </c>
      <c r="AJ780" s="18">
        <f t="shared" si="586"/>
        <v>0</v>
      </c>
      <c r="AK780" s="18">
        <f t="shared" si="586"/>
        <v>0</v>
      </c>
      <c r="AL780" s="18">
        <f t="shared" si="586"/>
        <v>0</v>
      </c>
      <c r="AM780" s="18">
        <f t="shared" si="586"/>
        <v>0</v>
      </c>
      <c r="AN780" s="18">
        <f t="shared" si="586"/>
        <v>0</v>
      </c>
      <c r="AO780" s="18">
        <f t="shared" si="586"/>
        <v>0</v>
      </c>
      <c r="AP780" s="18">
        <f t="shared" si="586"/>
        <v>0</v>
      </c>
      <c r="AQ780" s="18">
        <f t="shared" si="586"/>
        <v>0</v>
      </c>
      <c r="AR780" s="18">
        <f t="shared" si="586"/>
        <v>0</v>
      </c>
      <c r="AS780" s="18">
        <f t="shared" si="586"/>
        <v>0</v>
      </c>
      <c r="AT780" s="18">
        <f t="shared" si="586"/>
        <v>0</v>
      </c>
      <c r="AU780" s="18">
        <f t="shared" si="586"/>
        <v>0</v>
      </c>
      <c r="AV780" s="18">
        <f t="shared" si="586"/>
        <v>0</v>
      </c>
      <c r="AW780" t="s">
        <v>96</v>
      </c>
    </row>
    <row r="781" spans="1:49" x14ac:dyDescent="0.3">
      <c r="A781" s="318" t="s">
        <v>95</v>
      </c>
      <c r="B781" s="199"/>
      <c r="C781" s="328">
        <v>40</v>
      </c>
      <c r="D781" s="406"/>
      <c r="E781" s="406"/>
      <c r="F781" s="406"/>
      <c r="G781" s="406"/>
      <c r="H781" s="406"/>
      <c r="I781" s="406"/>
      <c r="J781" s="199"/>
      <c r="K781" s="199"/>
      <c r="L781" s="199"/>
      <c r="M781" s="199"/>
      <c r="N781" s="199"/>
      <c r="O781" s="199"/>
      <c r="P781" s="199"/>
      <c r="Q781" s="199"/>
      <c r="R781" s="199"/>
      <c r="S781" s="199"/>
      <c r="T781" s="199"/>
      <c r="U781" s="199"/>
      <c r="V781" s="199"/>
      <c r="W781" s="199"/>
      <c r="X781" s="392" t="s">
        <v>96</v>
      </c>
      <c r="Y781" s="392">
        <v>4</v>
      </c>
      <c r="AA781" s="17" t="s">
        <v>95</v>
      </c>
      <c r="AB781" s="17"/>
      <c r="AC781" s="17"/>
      <c r="AD781" s="17"/>
      <c r="AE781" s="17"/>
      <c r="AF781" s="17"/>
      <c r="AG781" s="17"/>
      <c r="AH781" s="17"/>
      <c r="AI781" s="17"/>
      <c r="AJ781" s="17"/>
      <c r="AK781" s="17"/>
      <c r="AL781" s="17"/>
      <c r="AM781" s="17"/>
      <c r="AN781" s="17"/>
      <c r="AO781" s="17"/>
      <c r="AP781" s="17"/>
      <c r="AQ781" s="17"/>
      <c r="AR781" s="17"/>
      <c r="AS781" s="17"/>
      <c r="AT781" s="17"/>
      <c r="AU781" s="17"/>
      <c r="AV781" s="17"/>
      <c r="AW781" t="s">
        <v>96</v>
      </c>
    </row>
    <row r="782" spans="1:49" x14ac:dyDescent="0.3">
      <c r="A782" s="318"/>
      <c r="B782" s="199" t="s">
        <v>95</v>
      </c>
      <c r="C782" s="328"/>
      <c r="D782" s="406">
        <f>C781*AC782/AD783</f>
        <v>40</v>
      </c>
      <c r="E782" s="406">
        <f>C781*AD782/AD783</f>
        <v>40</v>
      </c>
      <c r="F782" s="406">
        <f>C781*AE782/AD783</f>
        <v>3</v>
      </c>
      <c r="G782" s="406">
        <f>C781*AF782/AD783</f>
        <v>0.4</v>
      </c>
      <c r="H782" s="406">
        <f>C781*AG782/AD783</f>
        <v>20</v>
      </c>
      <c r="I782" s="406">
        <f>C781*AH782/AD783</f>
        <v>96</v>
      </c>
      <c r="J782" s="199">
        <f>C781*AI782/AD783</f>
        <v>0</v>
      </c>
      <c r="K782" s="199">
        <f>C781*AJ782/AD783</f>
        <v>0</v>
      </c>
      <c r="L782" s="199">
        <f>C781*AK782/AD783</f>
        <v>0</v>
      </c>
      <c r="M782" s="199">
        <f>C781*AL782/AD783</f>
        <v>0</v>
      </c>
      <c r="N782" s="199">
        <f>C781*AM782/AD783</f>
        <v>0</v>
      </c>
      <c r="O782" s="199">
        <f>C781*AN782/AD783</f>
        <v>0</v>
      </c>
      <c r="P782" s="199">
        <f>C781*AO782/AD783</f>
        <v>0</v>
      </c>
      <c r="Q782" s="199">
        <f>C781*AP782/AD783</f>
        <v>0</v>
      </c>
      <c r="R782" s="199">
        <f>C781*AQ782/AD783</f>
        <v>0</v>
      </c>
      <c r="S782" s="199">
        <f>C781*AR782/AD783</f>
        <v>0</v>
      </c>
      <c r="T782" s="199">
        <f>C781*AS782/AD783</f>
        <v>0</v>
      </c>
      <c r="U782" s="199">
        <f>C781*AT782/AD783</f>
        <v>0</v>
      </c>
      <c r="V782" s="199">
        <f>C781*AU782/AD783</f>
        <v>0</v>
      </c>
      <c r="W782" s="199">
        <f>C781*AV782/AD783</f>
        <v>0</v>
      </c>
      <c r="X782" s="392"/>
      <c r="Y782" s="392"/>
      <c r="AA782" s="17"/>
      <c r="AB782" s="17" t="s">
        <v>95</v>
      </c>
      <c r="AC782" s="17">
        <v>100</v>
      </c>
      <c r="AD782" s="17">
        <v>100</v>
      </c>
      <c r="AE782" s="17">
        <v>7.5</v>
      </c>
      <c r="AF782" s="17">
        <v>1</v>
      </c>
      <c r="AG782" s="17">
        <v>50</v>
      </c>
      <c r="AH782" s="17">
        <v>240</v>
      </c>
      <c r="AI782" s="17"/>
      <c r="AJ782" s="17"/>
      <c r="AK782" s="17"/>
      <c r="AL782" s="17"/>
      <c r="AM782" s="17"/>
      <c r="AN782" s="17"/>
      <c r="AO782" s="17"/>
      <c r="AP782" s="17"/>
      <c r="AQ782" s="17"/>
      <c r="AR782" s="17"/>
      <c r="AS782" s="17"/>
      <c r="AT782" s="17"/>
      <c r="AU782" s="17"/>
      <c r="AV782" s="17"/>
    </row>
    <row r="783" spans="1:49" x14ac:dyDescent="0.3">
      <c r="A783" s="318"/>
      <c r="B783" s="69" t="s">
        <v>40</v>
      </c>
      <c r="C783" s="96"/>
      <c r="D783" s="406"/>
      <c r="E783" s="406"/>
      <c r="F783" s="406">
        <f>SUM(F782)</f>
        <v>3</v>
      </c>
      <c r="G783" s="406">
        <f t="shared" ref="G783:W783" si="587">SUM(G782)</f>
        <v>0.4</v>
      </c>
      <c r="H783" s="406">
        <f t="shared" si="587"/>
        <v>20</v>
      </c>
      <c r="I783" s="406">
        <f t="shared" si="587"/>
        <v>96</v>
      </c>
      <c r="J783" s="199">
        <f t="shared" si="587"/>
        <v>0</v>
      </c>
      <c r="K783" s="199">
        <f t="shared" si="587"/>
        <v>0</v>
      </c>
      <c r="L783" s="199">
        <f t="shared" si="587"/>
        <v>0</v>
      </c>
      <c r="M783" s="199">
        <f t="shared" si="587"/>
        <v>0</v>
      </c>
      <c r="N783" s="199">
        <f t="shared" si="587"/>
        <v>0</v>
      </c>
      <c r="O783" s="199">
        <f t="shared" si="587"/>
        <v>0</v>
      </c>
      <c r="P783" s="199">
        <f t="shared" si="587"/>
        <v>0</v>
      </c>
      <c r="Q783" s="199">
        <f t="shared" si="587"/>
        <v>0</v>
      </c>
      <c r="R783" s="199">
        <f t="shared" si="587"/>
        <v>0</v>
      </c>
      <c r="S783" s="199">
        <f t="shared" si="587"/>
        <v>0</v>
      </c>
      <c r="T783" s="199">
        <f t="shared" si="587"/>
        <v>0</v>
      </c>
      <c r="U783" s="199">
        <f t="shared" si="587"/>
        <v>0</v>
      </c>
      <c r="V783" s="199">
        <f t="shared" si="587"/>
        <v>0</v>
      </c>
      <c r="W783" s="199">
        <f t="shared" si="587"/>
        <v>0</v>
      </c>
      <c r="X783" s="392"/>
      <c r="Y783" s="392"/>
      <c r="AA783" s="17"/>
      <c r="AB783" s="69" t="s">
        <v>40</v>
      </c>
      <c r="AC783" s="17"/>
      <c r="AD783" s="17">
        <v>100</v>
      </c>
      <c r="AE783" s="17"/>
      <c r="AF783" s="17"/>
      <c r="AG783" s="17"/>
      <c r="AH783" s="17"/>
      <c r="AI783" s="17"/>
      <c r="AJ783" s="17"/>
      <c r="AK783" s="17"/>
      <c r="AL783" s="17"/>
      <c r="AM783" s="17"/>
      <c r="AN783" s="17"/>
      <c r="AO783" s="17"/>
      <c r="AP783" s="17"/>
      <c r="AQ783" s="17"/>
      <c r="AR783" s="17"/>
      <c r="AS783" s="17"/>
      <c r="AT783" s="17"/>
      <c r="AU783" s="17"/>
      <c r="AV783" s="17"/>
    </row>
    <row r="784" spans="1:49" ht="18" x14ac:dyDescent="0.35">
      <c r="A784" s="319" t="s">
        <v>150</v>
      </c>
      <c r="B784" s="207"/>
      <c r="C784" s="338">
        <f>SUM(C760:C783)</f>
        <v>500</v>
      </c>
      <c r="D784" s="410">
        <f t="shared" ref="D784:E784" si="588">SUM(D760:D783)</f>
        <v>568.83333333333337</v>
      </c>
      <c r="E784" s="410">
        <f t="shared" si="588"/>
        <v>505.56666666666672</v>
      </c>
      <c r="F784" s="412">
        <f>SUM(F768+F776+F780+F783)</f>
        <v>25.366666666666667</v>
      </c>
      <c r="G784" s="412">
        <f t="shared" ref="G784:W784" si="589">SUM(G768+G776+G780+G783)</f>
        <v>16.599999999999998</v>
      </c>
      <c r="H784" s="412">
        <f t="shared" si="589"/>
        <v>51.833333333333329</v>
      </c>
      <c r="I784" s="412">
        <f t="shared" si="589"/>
        <v>463.9666666666667</v>
      </c>
      <c r="J784" s="340">
        <f t="shared" si="589"/>
        <v>0.13666666666666666</v>
      </c>
      <c r="K784" s="340">
        <f t="shared" si="589"/>
        <v>0.18666666666666668</v>
      </c>
      <c r="L784" s="340">
        <f t="shared" si="589"/>
        <v>602.88333333333344</v>
      </c>
      <c r="M784" s="340">
        <f t="shared" si="589"/>
        <v>0.35</v>
      </c>
      <c r="N784" s="340">
        <f t="shared" si="589"/>
        <v>3.3400000000000003</v>
      </c>
      <c r="O784" s="340">
        <f t="shared" si="589"/>
        <v>217.8</v>
      </c>
      <c r="P784" s="340">
        <f t="shared" si="589"/>
        <v>297.16666666666663</v>
      </c>
      <c r="Q784" s="340">
        <f t="shared" si="589"/>
        <v>109.46666666666665</v>
      </c>
      <c r="R784" s="340">
        <f t="shared" si="589"/>
        <v>55</v>
      </c>
      <c r="S784" s="340">
        <f t="shared" si="589"/>
        <v>215.8</v>
      </c>
      <c r="T784" s="340">
        <f t="shared" si="589"/>
        <v>1.81</v>
      </c>
      <c r="U784" s="340">
        <f t="shared" si="589"/>
        <v>35.266666666666666</v>
      </c>
      <c r="V784" s="340">
        <f t="shared" si="589"/>
        <v>18.53</v>
      </c>
      <c r="W784" s="340">
        <f t="shared" si="589"/>
        <v>59.066666666666663</v>
      </c>
      <c r="X784" s="394"/>
      <c r="Y784" s="394"/>
    </row>
    <row r="785" spans="1:49" ht="18" x14ac:dyDescent="0.35">
      <c r="A785" s="319" t="s">
        <v>234</v>
      </c>
      <c r="B785" s="207"/>
      <c r="C785" s="338">
        <f>SUM(C784+C758+C712+C706)</f>
        <v>1958</v>
      </c>
      <c r="D785" s="410">
        <f t="shared" ref="D785:W785" si="590">SUM(D784+D758+D712+D706)</f>
        <v>2498.2233333333329</v>
      </c>
      <c r="E785" s="410">
        <f t="shared" si="590"/>
        <v>2366.3566666666666</v>
      </c>
      <c r="F785" s="411">
        <f>F784+F758+F712+F706-50</f>
        <v>58.923333333333318</v>
      </c>
      <c r="G785" s="410">
        <f t="shared" si="590"/>
        <v>71.310833333333335</v>
      </c>
      <c r="H785" s="410">
        <f t="shared" si="590"/>
        <v>234.56916666666666</v>
      </c>
      <c r="I785" s="410">
        <f t="shared" si="590"/>
        <v>1908.7275000000004</v>
      </c>
      <c r="J785" s="338">
        <f t="shared" si="590"/>
        <v>0.72724999999999995</v>
      </c>
      <c r="K785" s="338">
        <f t="shared" si="590"/>
        <v>2.8480833333333333</v>
      </c>
      <c r="L785" s="338">
        <f t="shared" si="590"/>
        <v>7042.5745000000006</v>
      </c>
      <c r="M785" s="338">
        <f t="shared" si="590"/>
        <v>0.77041666666666675</v>
      </c>
      <c r="N785" s="338">
        <f t="shared" si="590"/>
        <v>51.584000000000003</v>
      </c>
      <c r="O785" s="338">
        <f t="shared" si="590"/>
        <v>1910.3968333333335</v>
      </c>
      <c r="P785" s="338">
        <f t="shared" si="590"/>
        <v>1648.9846666666665</v>
      </c>
      <c r="Q785" s="338">
        <f t="shared" si="590"/>
        <v>627.15916666666658</v>
      </c>
      <c r="R785" s="338">
        <f t="shared" si="590"/>
        <v>224.87833333333336</v>
      </c>
      <c r="S785" s="338">
        <f t="shared" si="590"/>
        <v>1059.8741666666665</v>
      </c>
      <c r="T785" s="338">
        <f t="shared" si="590"/>
        <v>14.292083333333334</v>
      </c>
      <c r="U785" s="338">
        <f t="shared" si="590"/>
        <v>237.86166666666668</v>
      </c>
      <c r="V785" s="338">
        <f t="shared" si="590"/>
        <v>70.353583333333333</v>
      </c>
      <c r="W785" s="338">
        <f t="shared" si="590"/>
        <v>454.33333333333337</v>
      </c>
      <c r="X785" s="394"/>
      <c r="Y785" s="394"/>
    </row>
    <row r="786" spans="1:49" ht="14.4" x14ac:dyDescent="0.3">
      <c r="A786" s="456" t="s">
        <v>320</v>
      </c>
      <c r="B786" s="456"/>
      <c r="C786" s="456"/>
      <c r="D786" s="456"/>
      <c r="E786" s="456"/>
      <c r="F786" s="456"/>
      <c r="G786" s="456"/>
      <c r="H786" s="456"/>
      <c r="I786" s="456"/>
      <c r="J786" s="456"/>
      <c r="K786" s="456"/>
      <c r="L786" s="456"/>
      <c r="M786" s="456"/>
      <c r="N786" s="456"/>
      <c r="O786" s="456"/>
      <c r="P786" s="456"/>
      <c r="Q786" s="456"/>
      <c r="R786" s="456"/>
      <c r="S786" s="456"/>
      <c r="T786" s="456"/>
      <c r="U786" s="456"/>
      <c r="V786" s="456"/>
      <c r="W786" s="456"/>
      <c r="X786" s="456"/>
      <c r="Y786" s="456"/>
    </row>
    <row r="787" spans="1:49" ht="14.4" x14ac:dyDescent="0.3">
      <c r="A787" s="456" t="s">
        <v>323</v>
      </c>
      <c r="B787" s="456"/>
      <c r="C787" s="456"/>
      <c r="D787" s="456"/>
      <c r="E787" s="456"/>
      <c r="F787" s="456"/>
      <c r="G787" s="456"/>
      <c r="H787" s="456"/>
      <c r="I787" s="456"/>
      <c r="J787" s="456"/>
      <c r="K787" s="456"/>
      <c r="L787" s="456"/>
      <c r="M787" s="456"/>
      <c r="N787" s="456"/>
      <c r="O787" s="456"/>
      <c r="P787" s="456"/>
      <c r="Q787" s="456"/>
      <c r="R787" s="456"/>
      <c r="S787" s="456"/>
      <c r="T787" s="456"/>
      <c r="U787" s="456"/>
      <c r="V787" s="456"/>
      <c r="W787" s="456"/>
      <c r="X787" s="456"/>
      <c r="Y787" s="456"/>
    </row>
    <row r="788" spans="1:49" ht="14.4" x14ac:dyDescent="0.3">
      <c r="A788" s="456" t="s">
        <v>324</v>
      </c>
      <c r="B788" s="456"/>
      <c r="C788" s="456"/>
      <c r="D788" s="456"/>
      <c r="E788" s="456"/>
      <c r="F788" s="456"/>
      <c r="G788" s="456"/>
      <c r="H788" s="456"/>
      <c r="I788" s="456"/>
      <c r="J788" s="456"/>
      <c r="K788" s="456"/>
      <c r="L788" s="456"/>
      <c r="M788" s="456"/>
      <c r="N788" s="456"/>
      <c r="O788" s="456"/>
      <c r="P788" s="456"/>
      <c r="Q788" s="456"/>
      <c r="R788" s="456"/>
      <c r="S788" s="456"/>
      <c r="T788" s="456"/>
      <c r="U788" s="456"/>
      <c r="V788" s="456"/>
      <c r="W788" s="456"/>
      <c r="X788" s="456"/>
      <c r="Y788" s="456"/>
    </row>
    <row r="789" spans="1:49" ht="15" thickBot="1" x14ac:dyDescent="0.35">
      <c r="A789" s="456" t="s">
        <v>325</v>
      </c>
      <c r="B789" s="456"/>
      <c r="C789" s="456"/>
      <c r="D789" s="456"/>
      <c r="E789" s="456"/>
      <c r="F789" s="456"/>
      <c r="G789" s="456"/>
      <c r="H789" s="456"/>
      <c r="I789" s="456"/>
      <c r="J789" s="456"/>
      <c r="K789" s="456"/>
      <c r="L789" s="456"/>
      <c r="M789" s="456"/>
      <c r="N789" s="456"/>
      <c r="O789" s="456"/>
      <c r="P789" s="456"/>
      <c r="Q789" s="456"/>
      <c r="R789" s="456"/>
      <c r="S789" s="456"/>
      <c r="T789" s="456"/>
      <c r="U789" s="456"/>
      <c r="V789" s="456"/>
      <c r="W789" s="456"/>
      <c r="X789" s="456"/>
      <c r="Y789" s="456"/>
    </row>
    <row r="790" spans="1:49" ht="15" customHeight="1" x14ac:dyDescent="0.3">
      <c r="A790" s="471" t="s">
        <v>26</v>
      </c>
      <c r="B790" s="473" t="s">
        <v>2</v>
      </c>
      <c r="C790" s="475" t="s">
        <v>1</v>
      </c>
      <c r="D790" s="477" t="s">
        <v>330</v>
      </c>
      <c r="E790" s="477"/>
      <c r="F790" s="478" t="s">
        <v>22</v>
      </c>
      <c r="G790" s="478" t="s">
        <v>23</v>
      </c>
      <c r="H790" s="478" t="s">
        <v>24</v>
      </c>
      <c r="I790" s="478" t="s">
        <v>25</v>
      </c>
      <c r="J790" s="446" t="s">
        <v>6</v>
      </c>
      <c r="K790" s="446"/>
      <c r="L790" s="446"/>
      <c r="M790" s="446"/>
      <c r="N790" s="446"/>
      <c r="O790" s="446" t="s">
        <v>7</v>
      </c>
      <c r="P790" s="446"/>
      <c r="Q790" s="446"/>
      <c r="R790" s="446"/>
      <c r="S790" s="446"/>
      <c r="T790" s="446"/>
      <c r="U790" s="446"/>
      <c r="V790" s="446"/>
      <c r="W790" s="446"/>
      <c r="X790" s="480" t="s">
        <v>28</v>
      </c>
      <c r="Y790" s="488" t="s">
        <v>41</v>
      </c>
      <c r="Z790" s="52"/>
      <c r="AA790" s="436" t="s">
        <v>26</v>
      </c>
      <c r="AB790" s="442" t="s">
        <v>2</v>
      </c>
      <c r="AC790" s="444" t="s">
        <v>3</v>
      </c>
      <c r="AD790" s="445"/>
      <c r="AE790" s="437" t="s">
        <v>22</v>
      </c>
      <c r="AF790" s="437" t="s">
        <v>23</v>
      </c>
      <c r="AG790" s="437" t="s">
        <v>24</v>
      </c>
      <c r="AH790" s="437" t="s">
        <v>25</v>
      </c>
      <c r="AI790" s="439" t="s">
        <v>6</v>
      </c>
      <c r="AJ790" s="440"/>
      <c r="AK790" s="440"/>
      <c r="AL790" s="440"/>
      <c r="AM790" s="440"/>
      <c r="AN790" s="439" t="s">
        <v>7</v>
      </c>
      <c r="AO790" s="440"/>
      <c r="AP790" s="440"/>
      <c r="AQ790" s="440"/>
      <c r="AR790" s="440"/>
      <c r="AS790" s="440"/>
      <c r="AT790" s="440"/>
      <c r="AU790" s="440"/>
      <c r="AV790" s="441"/>
      <c r="AW790" s="436" t="s">
        <v>31</v>
      </c>
    </row>
    <row r="791" spans="1:49" ht="15" customHeight="1" thickBot="1" x14ac:dyDescent="0.35">
      <c r="A791" s="472"/>
      <c r="B791" s="474"/>
      <c r="C791" s="476"/>
      <c r="D791" s="416" t="s">
        <v>331</v>
      </c>
      <c r="E791" s="416" t="s">
        <v>332</v>
      </c>
      <c r="F791" s="479"/>
      <c r="G791" s="479"/>
      <c r="H791" s="479"/>
      <c r="I791" s="479"/>
      <c r="J791" s="310" t="s">
        <v>8</v>
      </c>
      <c r="K791" s="310" t="s">
        <v>9</v>
      </c>
      <c r="L791" s="311" t="s">
        <v>10</v>
      </c>
      <c r="M791" s="310" t="s">
        <v>11</v>
      </c>
      <c r="N791" s="310" t="s">
        <v>12</v>
      </c>
      <c r="O791" s="310" t="s">
        <v>13</v>
      </c>
      <c r="P791" s="310" t="s">
        <v>14</v>
      </c>
      <c r="Q791" s="310" t="s">
        <v>15</v>
      </c>
      <c r="R791" s="310" t="s">
        <v>16</v>
      </c>
      <c r="S791" s="310" t="s">
        <v>17</v>
      </c>
      <c r="T791" s="310" t="s">
        <v>18</v>
      </c>
      <c r="U791" s="311" t="s">
        <v>19</v>
      </c>
      <c r="V791" s="310" t="s">
        <v>20</v>
      </c>
      <c r="W791" s="311" t="s">
        <v>21</v>
      </c>
      <c r="X791" s="481"/>
      <c r="Y791" s="489"/>
      <c r="Z791" s="52"/>
      <c r="AA791" s="436"/>
      <c r="AB791" s="443"/>
      <c r="AC791" s="2" t="s">
        <v>4</v>
      </c>
      <c r="AD791" s="2" t="s">
        <v>5</v>
      </c>
      <c r="AE791" s="438"/>
      <c r="AF791" s="438"/>
      <c r="AG791" s="438"/>
      <c r="AH791" s="438"/>
      <c r="AI791" s="2" t="s">
        <v>8</v>
      </c>
      <c r="AJ791" s="2" t="s">
        <v>9</v>
      </c>
      <c r="AK791" s="1" t="s">
        <v>10</v>
      </c>
      <c r="AL791" s="2" t="s">
        <v>11</v>
      </c>
      <c r="AM791" s="2" t="s">
        <v>12</v>
      </c>
      <c r="AN791" s="2" t="s">
        <v>13</v>
      </c>
      <c r="AO791" s="2" t="s">
        <v>14</v>
      </c>
      <c r="AP791" s="2" t="s">
        <v>15</v>
      </c>
      <c r="AQ791" s="2" t="s">
        <v>16</v>
      </c>
      <c r="AR791" s="2" t="s">
        <v>17</v>
      </c>
      <c r="AS791" s="2" t="s">
        <v>18</v>
      </c>
      <c r="AT791" s="1" t="s">
        <v>19</v>
      </c>
      <c r="AU791" s="2" t="s">
        <v>20</v>
      </c>
      <c r="AV791" s="1" t="s">
        <v>21</v>
      </c>
      <c r="AW791" s="436"/>
    </row>
    <row r="792" spans="1:49" ht="16.2" thickBot="1" x14ac:dyDescent="0.35">
      <c r="A792" s="468" t="s">
        <v>214</v>
      </c>
      <c r="B792" s="469"/>
      <c r="C792" s="469"/>
      <c r="D792" s="469"/>
      <c r="E792" s="469"/>
      <c r="F792" s="469"/>
      <c r="G792" s="469"/>
      <c r="H792" s="469"/>
      <c r="I792" s="469"/>
      <c r="J792" s="469"/>
      <c r="K792" s="469"/>
      <c r="L792" s="469"/>
      <c r="M792" s="469"/>
      <c r="N792" s="469"/>
      <c r="O792" s="469"/>
      <c r="P792" s="469"/>
      <c r="Q792" s="469"/>
      <c r="R792" s="469"/>
      <c r="S792" s="469"/>
      <c r="T792" s="469"/>
      <c r="U792" s="469"/>
      <c r="V792" s="469"/>
      <c r="W792" s="469"/>
      <c r="X792" s="469"/>
      <c r="Y792" s="470"/>
    </row>
    <row r="793" spans="1:49" ht="16.2" thickBot="1" x14ac:dyDescent="0.35">
      <c r="A793" s="468" t="s">
        <v>235</v>
      </c>
      <c r="B793" s="469"/>
      <c r="C793" s="469"/>
      <c r="D793" s="469"/>
      <c r="E793" s="469"/>
      <c r="F793" s="469"/>
      <c r="G793" s="469"/>
      <c r="H793" s="469"/>
      <c r="I793" s="469"/>
      <c r="J793" s="469"/>
      <c r="K793" s="469"/>
      <c r="L793" s="469"/>
      <c r="M793" s="469"/>
      <c r="N793" s="469"/>
      <c r="O793" s="469"/>
      <c r="P793" s="469"/>
      <c r="Q793" s="469"/>
      <c r="R793" s="469"/>
      <c r="S793" s="469"/>
      <c r="T793" s="469"/>
      <c r="U793" s="469"/>
      <c r="V793" s="469"/>
      <c r="W793" s="469"/>
      <c r="X793" s="469"/>
      <c r="Y793" s="470"/>
    </row>
    <row r="794" spans="1:49" x14ac:dyDescent="0.3">
      <c r="A794" s="351" t="s">
        <v>0</v>
      </c>
      <c r="B794" s="352"/>
      <c r="C794" s="353"/>
      <c r="D794" s="413"/>
      <c r="E794" s="413"/>
      <c r="F794" s="413"/>
      <c r="G794" s="413"/>
      <c r="H794" s="413"/>
      <c r="I794" s="413"/>
      <c r="J794" s="352"/>
      <c r="K794" s="352"/>
      <c r="L794" s="352"/>
      <c r="M794" s="352"/>
      <c r="N794" s="352"/>
      <c r="O794" s="352"/>
      <c r="P794" s="352"/>
      <c r="Q794" s="352"/>
      <c r="R794" s="352"/>
      <c r="S794" s="352"/>
      <c r="T794" s="352"/>
      <c r="U794" s="352"/>
      <c r="V794" s="352"/>
      <c r="W794" s="352"/>
      <c r="X794" s="396"/>
      <c r="Y794" s="396"/>
    </row>
    <row r="795" spans="1:49" ht="15" customHeight="1" x14ac:dyDescent="0.3">
      <c r="A795" s="318" t="s">
        <v>126</v>
      </c>
      <c r="B795" s="199"/>
      <c r="C795" s="328">
        <v>200</v>
      </c>
      <c r="D795" s="406"/>
      <c r="E795" s="406"/>
      <c r="F795" s="406"/>
      <c r="G795" s="406"/>
      <c r="H795" s="406"/>
      <c r="I795" s="406"/>
      <c r="J795" s="199"/>
      <c r="K795" s="199"/>
      <c r="L795" s="199"/>
      <c r="M795" s="199"/>
      <c r="N795" s="199"/>
      <c r="O795" s="199"/>
      <c r="P795" s="199"/>
      <c r="Q795" s="199"/>
      <c r="R795" s="199"/>
      <c r="S795" s="199"/>
      <c r="T795" s="199"/>
      <c r="U795" s="199"/>
      <c r="V795" s="199"/>
      <c r="W795" s="199"/>
      <c r="X795" s="392" t="s">
        <v>127</v>
      </c>
      <c r="Y795" s="392">
        <v>16</v>
      </c>
      <c r="AA795" t="s">
        <v>126</v>
      </c>
      <c r="AW795" t="s">
        <v>127</v>
      </c>
    </row>
    <row r="796" spans="1:49" x14ac:dyDescent="0.3">
      <c r="A796" s="318"/>
      <c r="B796" s="334" t="s">
        <v>63</v>
      </c>
      <c r="C796" s="328"/>
      <c r="D796" s="406">
        <f>C795*AC796/AD802</f>
        <v>16</v>
      </c>
      <c r="E796" s="406">
        <f>C795*AD796/AD802</f>
        <v>16</v>
      </c>
      <c r="F796" s="406">
        <f>C795*AE796/AD802</f>
        <v>1.06</v>
      </c>
      <c r="G796" s="406">
        <f>C795*AF796/AD802</f>
        <v>0.14000000000000001</v>
      </c>
      <c r="H796" s="406">
        <f>C795*AG796/AD802</f>
        <v>10.78</v>
      </c>
      <c r="I796" s="406">
        <f>C795*AH796/AD802</f>
        <v>48.58</v>
      </c>
      <c r="J796" s="199">
        <f>C795*AI796/AD802</f>
        <v>0.01</v>
      </c>
      <c r="K796" s="199">
        <f>C795*AJ796/AD802</f>
        <v>6.0000000000000001E-3</v>
      </c>
      <c r="L796" s="199">
        <f>C795*AK796/AD802</f>
        <v>0</v>
      </c>
      <c r="M796" s="199">
        <f>C795*AL796/AD802</f>
        <v>0</v>
      </c>
      <c r="N796" s="199">
        <f>C795*AM796/AD802</f>
        <v>0</v>
      </c>
      <c r="O796" s="199">
        <f>C795*AN796/AD802</f>
        <v>1.46</v>
      </c>
      <c r="P796" s="199">
        <f>C795*AO796/AD802</f>
        <v>13.2</v>
      </c>
      <c r="Q796" s="199">
        <f>C795*AP796/AD802</f>
        <v>1.1200000000000001</v>
      </c>
      <c r="R796" s="199">
        <f>C795*AQ796/AD802</f>
        <v>7</v>
      </c>
      <c r="S796" s="199">
        <f>C795*AR796/AD802</f>
        <v>20.8</v>
      </c>
      <c r="T796" s="199">
        <f>C795*AS796/AD802</f>
        <v>0.14000000000000001</v>
      </c>
      <c r="U796" s="199">
        <f>C795*AT796/AD802</f>
        <v>0.22000000000000003</v>
      </c>
      <c r="V796" s="199">
        <f>C795*AU796/AD802</f>
        <v>2.12</v>
      </c>
      <c r="W796" s="199">
        <f>C795*AV796/AD802</f>
        <v>8</v>
      </c>
      <c r="X796" s="392"/>
      <c r="Y796" s="392"/>
      <c r="AB796" s="86" t="s">
        <v>63</v>
      </c>
      <c r="AC796" s="57">
        <v>80</v>
      </c>
      <c r="AD796" s="57">
        <v>80</v>
      </c>
      <c r="AE796" s="56">
        <v>5.3</v>
      </c>
      <c r="AF796" s="56">
        <v>0.7</v>
      </c>
      <c r="AG796" s="56">
        <v>53.9</v>
      </c>
      <c r="AH796" s="56">
        <v>242.9</v>
      </c>
      <c r="AI796" s="71">
        <v>0.05</v>
      </c>
      <c r="AJ796" s="71">
        <v>0.03</v>
      </c>
      <c r="AK796" s="19">
        <v>0</v>
      </c>
      <c r="AL796" s="57">
        <v>0</v>
      </c>
      <c r="AM796" s="57">
        <v>0</v>
      </c>
      <c r="AN796" s="56">
        <v>7.3</v>
      </c>
      <c r="AO796" s="57">
        <v>66</v>
      </c>
      <c r="AP796" s="56">
        <v>5.6</v>
      </c>
      <c r="AQ796" s="57">
        <v>35</v>
      </c>
      <c r="AR796" s="57">
        <v>104</v>
      </c>
      <c r="AS796" s="56">
        <v>0.7</v>
      </c>
      <c r="AT796" s="24">
        <v>1.1000000000000001</v>
      </c>
      <c r="AU796" s="56">
        <v>10.6</v>
      </c>
      <c r="AV796" s="19">
        <v>40</v>
      </c>
    </row>
    <row r="797" spans="1:49" ht="15" customHeight="1" x14ac:dyDescent="0.3">
      <c r="A797" s="318"/>
      <c r="B797" s="334" t="s">
        <v>35</v>
      </c>
      <c r="C797" s="328"/>
      <c r="D797" s="406">
        <f>C795*AC797/AD802</f>
        <v>160</v>
      </c>
      <c r="E797" s="406">
        <f>C795*AD797/AD802</f>
        <v>160</v>
      </c>
      <c r="F797" s="406">
        <f>C795*AE797/AD802</f>
        <v>3.8200000000000003</v>
      </c>
      <c r="G797" s="406">
        <f>C795*AF797/AD802</f>
        <v>3.08</v>
      </c>
      <c r="H797" s="406">
        <f>C1966*AG797/AD802</f>
        <v>0</v>
      </c>
      <c r="I797" s="406">
        <f>C795*AH797/AD802</f>
        <v>67.44</v>
      </c>
      <c r="J797" s="199">
        <f>C795*AI797/AD802</f>
        <v>0.04</v>
      </c>
      <c r="K797" s="199">
        <f>C795*AJ797/AD802</f>
        <v>0.16800000000000001</v>
      </c>
      <c r="L797" s="199">
        <f>C795*AK797/AD802</f>
        <v>18.48</v>
      </c>
      <c r="M797" s="199">
        <f>C795*AL797/AD802</f>
        <v>0</v>
      </c>
      <c r="N797" s="199">
        <f>C795*AM797/AD802</f>
        <v>0.72799999999999998</v>
      </c>
      <c r="O797" s="199">
        <f>C795*AN797/AD802</f>
        <v>53.2</v>
      </c>
      <c r="P797" s="199">
        <f>C795*AO797/AD802</f>
        <v>169.6</v>
      </c>
      <c r="Q797" s="199">
        <f>C795*AP797/AD802</f>
        <v>147.80000000000001</v>
      </c>
      <c r="R797" s="199">
        <f>C795*AQ797/AD802</f>
        <v>17</v>
      </c>
      <c r="S797" s="199">
        <f>C795*AR797/AD802</f>
        <v>109.6</v>
      </c>
      <c r="T797" s="199">
        <f>C795*AS797/AD802</f>
        <v>0.122</v>
      </c>
      <c r="U797" s="199">
        <f>C795*AT797/AD802</f>
        <v>12.6</v>
      </c>
      <c r="V797" s="199">
        <f>C795*AU797/AD802</f>
        <v>2.46</v>
      </c>
      <c r="W797" s="199">
        <f>C795*AV797/AD802</f>
        <v>28</v>
      </c>
      <c r="X797" s="392"/>
      <c r="Y797" s="392"/>
      <c r="AB797" s="86" t="s">
        <v>35</v>
      </c>
      <c r="AC797" s="287">
        <v>800</v>
      </c>
      <c r="AD797" s="287">
        <v>800</v>
      </c>
      <c r="AE797" s="56">
        <v>19.100000000000001</v>
      </c>
      <c r="AF797" s="56">
        <v>15.4</v>
      </c>
      <c r="AG797" s="56">
        <v>30.6</v>
      </c>
      <c r="AH797" s="56">
        <v>337.2</v>
      </c>
      <c r="AI797" s="56">
        <v>0.2</v>
      </c>
      <c r="AJ797" s="71">
        <v>0.84</v>
      </c>
      <c r="AK797" s="24">
        <v>92.4</v>
      </c>
      <c r="AL797" s="57">
        <v>0</v>
      </c>
      <c r="AM797" s="71">
        <v>3.64</v>
      </c>
      <c r="AN797" s="57">
        <v>266</v>
      </c>
      <c r="AO797" s="57">
        <v>848</v>
      </c>
      <c r="AP797" s="57">
        <v>739</v>
      </c>
      <c r="AQ797" s="57">
        <v>85</v>
      </c>
      <c r="AR797" s="57">
        <v>548</v>
      </c>
      <c r="AS797" s="71">
        <v>0.61</v>
      </c>
      <c r="AT797" s="39">
        <v>63</v>
      </c>
      <c r="AU797" s="56">
        <v>12.3</v>
      </c>
      <c r="AV797" s="19">
        <v>140</v>
      </c>
    </row>
    <row r="798" spans="1:49" ht="15" customHeight="1" x14ac:dyDescent="0.3">
      <c r="A798" s="318"/>
      <c r="B798" s="334" t="s">
        <v>36</v>
      </c>
      <c r="C798" s="328"/>
      <c r="D798" s="406">
        <f>C795*AC798/AD802</f>
        <v>1.6</v>
      </c>
      <c r="E798" s="406">
        <f>C795*AD798/AD802</f>
        <v>1.6</v>
      </c>
      <c r="F798" s="406">
        <f>C795*AE798/AD802</f>
        <v>0</v>
      </c>
      <c r="G798" s="406">
        <f>C795*AF798/AD802</f>
        <v>0</v>
      </c>
      <c r="H798" s="406">
        <f>C795*AG798/AD802</f>
        <v>1.46</v>
      </c>
      <c r="I798" s="406">
        <f>C795*AH798/AD802</f>
        <v>5.82</v>
      </c>
      <c r="J798" s="199">
        <f>C795*AI798/AD802</f>
        <v>0</v>
      </c>
      <c r="K798" s="199">
        <f>C795*AJ798/AD802</f>
        <v>0</v>
      </c>
      <c r="L798" s="199">
        <f>C795*AK798/AD802</f>
        <v>0</v>
      </c>
      <c r="M798" s="199">
        <f>C795*AL798/AD802</f>
        <v>0</v>
      </c>
      <c r="N798" s="199">
        <f>C795*AM798/AD802</f>
        <v>0</v>
      </c>
      <c r="O798" s="199">
        <f>C795*AN798/AD802</f>
        <v>0.02</v>
      </c>
      <c r="P798" s="199">
        <f>C795*AO798/AD802</f>
        <v>0.04</v>
      </c>
      <c r="Q798" s="199">
        <f>C795*AP798/AD802</f>
        <v>0.02</v>
      </c>
      <c r="R798" s="199">
        <f>D795*AQ798/AD802</f>
        <v>0</v>
      </c>
      <c r="S798" s="199">
        <f>E795*AR798/AD802</f>
        <v>0</v>
      </c>
      <c r="T798" s="333">
        <f>F795*AS798/AD802</f>
        <v>0</v>
      </c>
      <c r="U798" s="199">
        <f>G795*AT798/AD802</f>
        <v>0</v>
      </c>
      <c r="V798" s="199">
        <f>H795*AU798/AD802</f>
        <v>0</v>
      </c>
      <c r="W798" s="199">
        <f>I795*AV798/AD802</f>
        <v>0</v>
      </c>
      <c r="X798" s="392"/>
      <c r="Y798" s="392"/>
      <c r="AB798" s="86" t="s">
        <v>36</v>
      </c>
      <c r="AC798" s="57">
        <v>8</v>
      </c>
      <c r="AD798" s="57">
        <v>8</v>
      </c>
      <c r="AE798" s="57">
        <v>0</v>
      </c>
      <c r="AF798" s="57">
        <v>0</v>
      </c>
      <c r="AG798" s="56">
        <v>7.3</v>
      </c>
      <c r="AH798" s="56">
        <v>29.1</v>
      </c>
      <c r="AI798" s="57">
        <v>0</v>
      </c>
      <c r="AJ798" s="57">
        <v>0</v>
      </c>
      <c r="AK798" s="19">
        <v>0</v>
      </c>
      <c r="AL798" s="57">
        <v>0</v>
      </c>
      <c r="AM798" s="57">
        <v>0</v>
      </c>
      <c r="AN798" s="56">
        <v>0.1</v>
      </c>
      <c r="AO798" s="56">
        <v>0.2</v>
      </c>
      <c r="AP798" s="56">
        <v>0.1</v>
      </c>
      <c r="AQ798" s="57">
        <v>0</v>
      </c>
      <c r="AR798" s="57">
        <v>0</v>
      </c>
      <c r="AS798" s="71">
        <v>0.02</v>
      </c>
      <c r="AT798" s="25">
        <v>0</v>
      </c>
      <c r="AU798" s="57">
        <v>0</v>
      </c>
      <c r="AV798" s="19">
        <v>0</v>
      </c>
    </row>
    <row r="799" spans="1:49" ht="15" customHeight="1" x14ac:dyDescent="0.3">
      <c r="A799" s="318"/>
      <c r="B799" s="334" t="s">
        <v>37</v>
      </c>
      <c r="C799" s="328"/>
      <c r="D799" s="406">
        <f>C795*AC799/AD802</f>
        <v>2</v>
      </c>
      <c r="E799" s="406">
        <f>C795*AD799/AD802</f>
        <v>2</v>
      </c>
      <c r="F799" s="406">
        <f>C795*AE799/AD802</f>
        <v>0.02</v>
      </c>
      <c r="G799" s="406">
        <f>C795*AF799/AD802</f>
        <v>1.28</v>
      </c>
      <c r="H799" s="406">
        <f>C795*AG799/AD802</f>
        <v>0.02</v>
      </c>
      <c r="I799" s="406">
        <f>C795*AH799/AD802</f>
        <v>11.64</v>
      </c>
      <c r="J799" s="199">
        <f>C795*AI799/AD802</f>
        <v>0</v>
      </c>
      <c r="K799" s="199">
        <f>C795*AJ799/AD802</f>
        <v>2E-3</v>
      </c>
      <c r="L799" s="199">
        <f>C795*AK799/AD802</f>
        <v>5.4</v>
      </c>
      <c r="M799" s="199">
        <f>C795*AL799/AD802</f>
        <v>2.5999999999999999E-2</v>
      </c>
      <c r="N799" s="199">
        <f>C795*AM799/AD802</f>
        <v>0</v>
      </c>
      <c r="O799" s="199">
        <f>C795*AN799/AD802</f>
        <v>0.22000000000000003</v>
      </c>
      <c r="P799" s="199">
        <f>C795*AO799/AD802</f>
        <v>0.5</v>
      </c>
      <c r="Q799" s="199">
        <f>C795*AP799/AD802</f>
        <v>0.42</v>
      </c>
      <c r="R799" s="199">
        <f>C795*AQ799/AD802</f>
        <v>0</v>
      </c>
      <c r="S799" s="199">
        <f>PI795*AR799/AD802</f>
        <v>0</v>
      </c>
      <c r="T799" s="199">
        <f>C795*AS799/AD802</f>
        <v>4.0000000000000001E-3</v>
      </c>
      <c r="U799" s="199">
        <f>C795*AT799/AD802</f>
        <v>0</v>
      </c>
      <c r="V799" s="199">
        <f>C795*AU799/AD802</f>
        <v>1.7999999999999999E-2</v>
      </c>
      <c r="W799" s="199">
        <f>C795*AV799/AD802</f>
        <v>0.06</v>
      </c>
      <c r="X799" s="392"/>
      <c r="Y799" s="392"/>
      <c r="AB799" s="86" t="s">
        <v>37</v>
      </c>
      <c r="AC799" s="57">
        <v>10</v>
      </c>
      <c r="AD799" s="57">
        <v>10</v>
      </c>
      <c r="AE799" s="56">
        <v>0.1</v>
      </c>
      <c r="AF799" s="56">
        <v>6.4</v>
      </c>
      <c r="AG799" s="56">
        <v>0.1</v>
      </c>
      <c r="AH799" s="56">
        <v>58.2</v>
      </c>
      <c r="AI799" s="57">
        <v>0</v>
      </c>
      <c r="AJ799" s="71">
        <v>0.01</v>
      </c>
      <c r="AK799" s="25">
        <v>27</v>
      </c>
      <c r="AL799" s="71">
        <v>0.13</v>
      </c>
      <c r="AM799" s="57">
        <v>0</v>
      </c>
      <c r="AN799" s="56">
        <v>1.1000000000000001</v>
      </c>
      <c r="AO799" s="56">
        <v>2.5</v>
      </c>
      <c r="AP799" s="56">
        <v>2.1</v>
      </c>
      <c r="AQ799" s="57">
        <v>0</v>
      </c>
      <c r="AR799" s="56">
        <v>2.6</v>
      </c>
      <c r="AS799" s="71">
        <v>0.02</v>
      </c>
      <c r="AT799" s="25">
        <v>0</v>
      </c>
      <c r="AU799" s="71">
        <v>0.09</v>
      </c>
      <c r="AV799" s="20">
        <v>0.3</v>
      </c>
    </row>
    <row r="800" spans="1:49" ht="27.6" x14ac:dyDescent="0.3">
      <c r="A800" s="318"/>
      <c r="B800" s="334" t="s">
        <v>38</v>
      </c>
      <c r="C800" s="328"/>
      <c r="D800" s="407">
        <f>C795*AC800/AD802</f>
        <v>0.2</v>
      </c>
      <c r="E800" s="406">
        <f>C795*AD800/AD802</f>
        <v>0.2</v>
      </c>
      <c r="F800" s="406">
        <f>C795*AE800/AD802</f>
        <v>0</v>
      </c>
      <c r="G800" s="406">
        <f>C795*AF800/AD802</f>
        <v>0</v>
      </c>
      <c r="H800" s="406">
        <f>C795*AG800/AD802</f>
        <v>0</v>
      </c>
      <c r="I800" s="406">
        <f>C795*AH800/AD802</f>
        <v>0</v>
      </c>
      <c r="J800" s="199">
        <f>C795*AI800/AD802</f>
        <v>0</v>
      </c>
      <c r="K800" s="199">
        <f>C795*AJ800/AD802</f>
        <v>0</v>
      </c>
      <c r="L800" s="199">
        <f>C795*AK800/AD802</f>
        <v>0</v>
      </c>
      <c r="M800" s="199">
        <f>C795*AL800/AD802</f>
        <v>0</v>
      </c>
      <c r="N800" s="199">
        <f>C795*AM800/AD802</f>
        <v>0</v>
      </c>
      <c r="O800" s="199">
        <f>C795*AN800/AD802</f>
        <v>58.8</v>
      </c>
      <c r="P800" s="199">
        <f>C795*AO800/AD802</f>
        <v>0.02</v>
      </c>
      <c r="Q800" s="199">
        <f>C795*AP800/AD802</f>
        <v>0.64</v>
      </c>
      <c r="R800" s="199">
        <f>C795*AQ800/AD802</f>
        <v>0.04</v>
      </c>
      <c r="S800" s="199">
        <f>C795*AR800/AD802</f>
        <v>0.14000000000000001</v>
      </c>
      <c r="T800" s="199">
        <f>C795*AS800/AD802</f>
        <v>6.0000000000000001E-3</v>
      </c>
      <c r="U800" s="199">
        <f>C795*AT800/AD802</f>
        <v>8</v>
      </c>
      <c r="V800" s="199">
        <f>C795*AU800/AD802</f>
        <v>0</v>
      </c>
      <c r="W800" s="199">
        <f>C795*AV800/AD802</f>
        <v>0</v>
      </c>
      <c r="X800" s="392"/>
      <c r="Y800" s="392"/>
      <c r="AB800" s="86" t="s">
        <v>38</v>
      </c>
      <c r="AC800" s="57">
        <v>1</v>
      </c>
      <c r="AD800" s="57">
        <v>1</v>
      </c>
      <c r="AE800" s="57">
        <v>0</v>
      </c>
      <c r="AF800" s="57">
        <v>0</v>
      </c>
      <c r="AG800" s="57">
        <v>0</v>
      </c>
      <c r="AH800" s="57">
        <v>0</v>
      </c>
      <c r="AI800" s="57">
        <v>0</v>
      </c>
      <c r="AJ800" s="57">
        <v>0</v>
      </c>
      <c r="AK800" s="19">
        <v>0</v>
      </c>
      <c r="AL800" s="57">
        <v>0</v>
      </c>
      <c r="AM800" s="57">
        <v>0</v>
      </c>
      <c r="AN800" s="57">
        <v>294</v>
      </c>
      <c r="AO800" s="56">
        <v>0.1</v>
      </c>
      <c r="AP800" s="56">
        <v>3.2</v>
      </c>
      <c r="AQ800" s="56">
        <v>0.2</v>
      </c>
      <c r="AR800" s="56">
        <v>0.7</v>
      </c>
      <c r="AS800" s="71">
        <v>0.03</v>
      </c>
      <c r="AT800" s="39">
        <v>40</v>
      </c>
      <c r="AU800" s="57">
        <v>0</v>
      </c>
      <c r="AV800" s="19">
        <v>0</v>
      </c>
    </row>
    <row r="801" spans="1:49" x14ac:dyDescent="0.3">
      <c r="A801" s="318"/>
      <c r="B801" s="334" t="s">
        <v>39</v>
      </c>
      <c r="C801" s="328"/>
      <c r="D801" s="407">
        <f>C795*AC801/AD802</f>
        <v>40</v>
      </c>
      <c r="E801" s="406">
        <f>C795*AD801/AD802</f>
        <v>40</v>
      </c>
      <c r="F801" s="406">
        <f>C795*AE801/AD802</f>
        <v>0</v>
      </c>
      <c r="G801" s="406">
        <f>C795*AF801/AD802</f>
        <v>0</v>
      </c>
      <c r="H801" s="406">
        <f>C795*AG801/AD802</f>
        <v>0</v>
      </c>
      <c r="I801" s="406">
        <f>C795*AH801/AD802</f>
        <v>0</v>
      </c>
      <c r="J801" s="199">
        <f>C795*AI801/AD802</f>
        <v>0</v>
      </c>
      <c r="K801" s="199">
        <f>C795*AJ801/AD802</f>
        <v>0</v>
      </c>
      <c r="L801" s="199">
        <f>C795*AK801/AD802</f>
        <v>0</v>
      </c>
      <c r="M801" s="199">
        <f>C795*AL801/AD802</f>
        <v>0</v>
      </c>
      <c r="N801" s="199">
        <f>C795*AM801/AD802</f>
        <v>0</v>
      </c>
      <c r="O801" s="199">
        <f>C795*AN801/AD802</f>
        <v>0</v>
      </c>
      <c r="P801" s="199">
        <f>C795*AO801/AD802</f>
        <v>0</v>
      </c>
      <c r="Q801" s="199">
        <f>C795*AP801/AD802</f>
        <v>0</v>
      </c>
      <c r="R801" s="199">
        <f>C795*AQ801/AD802</f>
        <v>0</v>
      </c>
      <c r="S801" s="199">
        <f>C795*AR801/AD802</f>
        <v>0</v>
      </c>
      <c r="T801" s="199">
        <f>C795*AS801/AD802</f>
        <v>0</v>
      </c>
      <c r="U801" s="199">
        <f>C795*AT801/AD802</f>
        <v>0</v>
      </c>
      <c r="V801" s="199">
        <f>C795*AU801/AD802</f>
        <v>0</v>
      </c>
      <c r="W801" s="199">
        <f>C795*AV801/AD802</f>
        <v>0</v>
      </c>
      <c r="X801" s="392"/>
      <c r="Y801" s="392"/>
      <c r="AB801" s="86" t="s">
        <v>39</v>
      </c>
      <c r="AC801" s="287">
        <v>200</v>
      </c>
      <c r="AD801" s="287">
        <v>200</v>
      </c>
      <c r="AE801" s="57">
        <v>0</v>
      </c>
      <c r="AF801" s="57">
        <v>0</v>
      </c>
      <c r="AG801" s="57">
        <v>0</v>
      </c>
      <c r="AH801" s="57">
        <v>0</v>
      </c>
      <c r="AI801" s="57">
        <v>0</v>
      </c>
      <c r="AJ801" s="57">
        <v>0</v>
      </c>
      <c r="AK801" s="19">
        <v>0</v>
      </c>
      <c r="AL801" s="57">
        <v>0</v>
      </c>
      <c r="AM801" s="57">
        <v>0</v>
      </c>
      <c r="AN801" s="57">
        <v>0</v>
      </c>
      <c r="AO801" s="57">
        <v>0</v>
      </c>
      <c r="AP801" s="57">
        <v>0</v>
      </c>
      <c r="AQ801" s="57">
        <v>0</v>
      </c>
      <c r="AR801" s="57">
        <v>0</v>
      </c>
      <c r="AS801" s="57">
        <v>0</v>
      </c>
      <c r="AT801" s="25">
        <v>0</v>
      </c>
      <c r="AU801" s="57">
        <v>0</v>
      </c>
      <c r="AV801" s="19">
        <v>0</v>
      </c>
    </row>
    <row r="802" spans="1:49" x14ac:dyDescent="0.3">
      <c r="A802" s="318"/>
      <c r="B802" s="69" t="s">
        <v>40</v>
      </c>
      <c r="C802" s="328"/>
      <c r="D802" s="406"/>
      <c r="E802" s="406"/>
      <c r="F802" s="406">
        <f>SUM(F796:F801)</f>
        <v>4.9000000000000004</v>
      </c>
      <c r="G802" s="406">
        <f t="shared" ref="G802:W802" si="591">SUM(G796:G801)</f>
        <v>4.5</v>
      </c>
      <c r="H802" s="406">
        <f t="shared" si="591"/>
        <v>12.259999999999998</v>
      </c>
      <c r="I802" s="406">
        <f t="shared" si="591"/>
        <v>133.48000000000002</v>
      </c>
      <c r="J802" s="199">
        <f t="shared" si="591"/>
        <v>0.05</v>
      </c>
      <c r="K802" s="199">
        <f t="shared" si="591"/>
        <v>0.17600000000000002</v>
      </c>
      <c r="L802" s="199">
        <f t="shared" si="591"/>
        <v>23.880000000000003</v>
      </c>
      <c r="M802" s="199">
        <f t="shared" si="591"/>
        <v>2.5999999999999999E-2</v>
      </c>
      <c r="N802" s="199">
        <f t="shared" si="591"/>
        <v>0.72799999999999998</v>
      </c>
      <c r="O802" s="199">
        <f t="shared" si="591"/>
        <v>113.7</v>
      </c>
      <c r="P802" s="199">
        <f t="shared" si="591"/>
        <v>183.35999999999999</v>
      </c>
      <c r="Q802" s="199">
        <f t="shared" si="591"/>
        <v>150</v>
      </c>
      <c r="R802" s="199">
        <f t="shared" si="591"/>
        <v>24.04</v>
      </c>
      <c r="S802" s="199">
        <f t="shared" si="591"/>
        <v>130.54</v>
      </c>
      <c r="T802" s="199">
        <f t="shared" si="591"/>
        <v>0.27200000000000002</v>
      </c>
      <c r="U802" s="199">
        <f t="shared" si="591"/>
        <v>20.82</v>
      </c>
      <c r="V802" s="199">
        <f t="shared" si="591"/>
        <v>4.5979999999999999</v>
      </c>
      <c r="W802" s="199">
        <f t="shared" si="591"/>
        <v>36.06</v>
      </c>
      <c r="X802" s="392"/>
      <c r="Y802" s="392"/>
      <c r="AB802" s="87" t="s">
        <v>40</v>
      </c>
      <c r="AC802" s="59"/>
      <c r="AD802" s="60">
        <v>1000</v>
      </c>
      <c r="AE802" s="61">
        <v>24.5</v>
      </c>
      <c r="AF802" s="61">
        <v>22.5</v>
      </c>
      <c r="AG802" s="61">
        <v>91.9</v>
      </c>
      <c r="AH802" s="61">
        <v>667.4</v>
      </c>
      <c r="AI802" s="88">
        <v>0.25</v>
      </c>
      <c r="AJ802" s="88">
        <v>0.88</v>
      </c>
      <c r="AK802" s="27">
        <v>119</v>
      </c>
      <c r="AL802" s="88">
        <v>0.13</v>
      </c>
      <c r="AM802" s="88">
        <v>3.64</v>
      </c>
      <c r="AN802" s="60">
        <v>569</v>
      </c>
      <c r="AO802" s="60">
        <v>917</v>
      </c>
      <c r="AP802" s="60">
        <v>750</v>
      </c>
      <c r="AQ802" s="60">
        <v>120</v>
      </c>
      <c r="AR802" s="60">
        <v>656</v>
      </c>
      <c r="AS802" s="88">
        <v>1.38</v>
      </c>
      <c r="AT802" s="27">
        <v>104</v>
      </c>
      <c r="AU802" s="60">
        <v>23</v>
      </c>
      <c r="AV802" s="23">
        <v>180</v>
      </c>
    </row>
    <row r="803" spans="1:49" x14ac:dyDescent="0.3">
      <c r="A803" s="318" t="s">
        <v>157</v>
      </c>
      <c r="B803" s="199"/>
      <c r="C803" s="328">
        <v>200</v>
      </c>
      <c r="D803" s="406"/>
      <c r="E803" s="406"/>
      <c r="F803" s="406"/>
      <c r="G803" s="406"/>
      <c r="H803" s="406"/>
      <c r="I803" s="406"/>
      <c r="J803" s="199"/>
      <c r="K803" s="199"/>
      <c r="L803" s="199"/>
      <c r="M803" s="199"/>
      <c r="N803" s="199"/>
      <c r="O803" s="199"/>
      <c r="P803" s="199"/>
      <c r="Q803" s="199"/>
      <c r="R803" s="199"/>
      <c r="S803" s="199"/>
      <c r="T803" s="199"/>
      <c r="U803" s="199"/>
      <c r="V803" s="199"/>
      <c r="W803" s="199"/>
      <c r="X803" s="392" t="s">
        <v>158</v>
      </c>
      <c r="Y803" s="392">
        <v>29</v>
      </c>
      <c r="AA803" t="s">
        <v>157</v>
      </c>
      <c r="AW803" t="s">
        <v>158</v>
      </c>
    </row>
    <row r="804" spans="1:49" ht="15" customHeight="1" x14ac:dyDescent="0.3">
      <c r="A804" s="318"/>
      <c r="B804" s="334" t="s">
        <v>36</v>
      </c>
      <c r="C804" s="328"/>
      <c r="D804" s="407">
        <f>C$803*AC804/AD$807</f>
        <v>6.9333333333333336</v>
      </c>
      <c r="E804" s="406">
        <f>C$803*AD804/AD$807</f>
        <v>6.9333333333333336</v>
      </c>
      <c r="F804" s="406">
        <f>$C$803*AE804/$AD$807</f>
        <v>0</v>
      </c>
      <c r="G804" s="406">
        <f t="shared" ref="G804:V804" si="592">$C$803*AF804/$AD$807</f>
        <v>0</v>
      </c>
      <c r="H804" s="406">
        <f t="shared" si="592"/>
        <v>6.4</v>
      </c>
      <c r="I804" s="406">
        <f t="shared" si="592"/>
        <v>25.466666666666669</v>
      </c>
      <c r="J804" s="199">
        <f t="shared" si="592"/>
        <v>0</v>
      </c>
      <c r="K804" s="199">
        <f t="shared" si="592"/>
        <v>0</v>
      </c>
      <c r="L804" s="199">
        <f t="shared" si="592"/>
        <v>0</v>
      </c>
      <c r="M804" s="199">
        <f t="shared" si="592"/>
        <v>0</v>
      </c>
      <c r="N804" s="199">
        <f t="shared" si="592"/>
        <v>0</v>
      </c>
      <c r="O804" s="199">
        <f t="shared" si="592"/>
        <v>0</v>
      </c>
      <c r="P804" s="199">
        <f t="shared" si="592"/>
        <v>0.17333333333333334</v>
      </c>
      <c r="Q804" s="199">
        <f t="shared" si="592"/>
        <v>0.13333333333333333</v>
      </c>
      <c r="R804" s="199">
        <f t="shared" si="592"/>
        <v>0</v>
      </c>
      <c r="S804" s="199">
        <f t="shared" si="592"/>
        <v>0</v>
      </c>
      <c r="T804" s="199">
        <f t="shared" si="592"/>
        <v>1.3333333333333334E-2</v>
      </c>
      <c r="U804" s="199">
        <f t="shared" si="592"/>
        <v>0</v>
      </c>
      <c r="V804" s="199">
        <f t="shared" si="592"/>
        <v>0</v>
      </c>
      <c r="W804" s="199">
        <f t="shared" ref="G804:W806" si="593">$C$803*AV804/$AD$807</f>
        <v>0</v>
      </c>
      <c r="X804" s="392"/>
      <c r="Y804" s="392"/>
      <c r="AB804" s="86" t="s">
        <v>36</v>
      </c>
      <c r="AC804" s="56">
        <v>5.2</v>
      </c>
      <c r="AD804" s="56">
        <v>5.2</v>
      </c>
      <c r="AE804" s="57">
        <v>0</v>
      </c>
      <c r="AF804" s="57">
        <v>0</v>
      </c>
      <c r="AG804" s="56">
        <v>4.8</v>
      </c>
      <c r="AH804" s="56">
        <v>19.100000000000001</v>
      </c>
      <c r="AI804" s="62">
        <v>0</v>
      </c>
      <c r="AJ804" s="62">
        <v>0</v>
      </c>
      <c r="AK804" s="28">
        <v>0</v>
      </c>
      <c r="AL804" s="62">
        <v>0</v>
      </c>
      <c r="AM804" s="62">
        <v>0</v>
      </c>
      <c r="AN804" s="62">
        <v>0</v>
      </c>
      <c r="AO804" s="64">
        <v>0.13</v>
      </c>
      <c r="AP804" s="63">
        <v>0.1</v>
      </c>
      <c r="AQ804" s="62">
        <v>0</v>
      </c>
      <c r="AR804" s="62">
        <v>0</v>
      </c>
      <c r="AS804" s="64">
        <v>0.01</v>
      </c>
      <c r="AT804" s="28">
        <v>0</v>
      </c>
      <c r="AU804" s="62">
        <v>0</v>
      </c>
      <c r="AV804" s="28">
        <v>0</v>
      </c>
    </row>
    <row r="805" spans="1:49" ht="15" customHeight="1" x14ac:dyDescent="0.3">
      <c r="A805" s="318"/>
      <c r="B805" s="334" t="s">
        <v>82</v>
      </c>
      <c r="C805" s="328"/>
      <c r="D805" s="407">
        <f t="shared" ref="D805:D806" si="594">C$803*AC805/AD$807</f>
        <v>1.0666666666666667</v>
      </c>
      <c r="E805" s="406">
        <f t="shared" ref="E805:E806" si="595">C$803*AD805/AD$807</f>
        <v>1.0666666666666667</v>
      </c>
      <c r="F805" s="406">
        <f t="shared" ref="F805:F806" si="596">$C$803*AE805/$AD$807</f>
        <v>0.13333333333333333</v>
      </c>
      <c r="G805" s="406">
        <f t="shared" si="593"/>
        <v>0</v>
      </c>
      <c r="H805" s="406">
        <f t="shared" si="593"/>
        <v>0</v>
      </c>
      <c r="I805" s="406">
        <f t="shared" si="593"/>
        <v>0.66666666666666663</v>
      </c>
      <c r="J805" s="199">
        <f t="shared" si="593"/>
        <v>0</v>
      </c>
      <c r="K805" s="199">
        <f t="shared" si="593"/>
        <v>0</v>
      </c>
      <c r="L805" s="199">
        <f t="shared" si="593"/>
        <v>0.14666666666666667</v>
      </c>
      <c r="M805" s="199">
        <f t="shared" si="593"/>
        <v>0</v>
      </c>
      <c r="N805" s="199">
        <f t="shared" si="593"/>
        <v>1.3333333333333334E-2</v>
      </c>
      <c r="O805" s="199">
        <f t="shared" si="593"/>
        <v>0.26666666666666666</v>
      </c>
      <c r="P805" s="199">
        <f t="shared" si="593"/>
        <v>10.293333333333333</v>
      </c>
      <c r="Q805" s="199">
        <f t="shared" si="593"/>
        <v>2.1333333333333333</v>
      </c>
      <c r="R805" s="199">
        <f t="shared" si="593"/>
        <v>1.8666666666666667</v>
      </c>
      <c r="S805" s="199">
        <f t="shared" si="593"/>
        <v>3.6</v>
      </c>
      <c r="T805" s="199">
        <f t="shared" si="593"/>
        <v>0.36</v>
      </c>
      <c r="U805" s="199">
        <f t="shared" si="593"/>
        <v>0</v>
      </c>
      <c r="V805" s="199">
        <f t="shared" si="593"/>
        <v>0</v>
      </c>
      <c r="W805" s="199">
        <f t="shared" si="593"/>
        <v>0</v>
      </c>
      <c r="X805" s="392"/>
      <c r="Y805" s="392"/>
      <c r="AB805" s="86" t="s">
        <v>82</v>
      </c>
      <c r="AC805" s="299">
        <v>0.8</v>
      </c>
      <c r="AD805" s="299">
        <v>0.8</v>
      </c>
      <c r="AE805" s="56">
        <v>0.1</v>
      </c>
      <c r="AF805" s="57">
        <v>0</v>
      </c>
      <c r="AG805" s="57">
        <v>0</v>
      </c>
      <c r="AH805" s="56">
        <v>0.5</v>
      </c>
      <c r="AI805" s="62">
        <v>0</v>
      </c>
      <c r="AJ805" s="62">
        <v>0</v>
      </c>
      <c r="AK805" s="43">
        <v>0.11</v>
      </c>
      <c r="AL805" s="62">
        <v>0</v>
      </c>
      <c r="AM805" s="64">
        <v>0.01</v>
      </c>
      <c r="AN805" s="63">
        <v>0.2</v>
      </c>
      <c r="AO805" s="64">
        <v>7.72</v>
      </c>
      <c r="AP805" s="63">
        <v>1.6</v>
      </c>
      <c r="AQ805" s="63">
        <v>1.4</v>
      </c>
      <c r="AR805" s="63">
        <v>2.7</v>
      </c>
      <c r="AS805" s="64">
        <v>0.27</v>
      </c>
      <c r="AT805" s="28">
        <v>0</v>
      </c>
      <c r="AU805" s="62">
        <v>0</v>
      </c>
      <c r="AV805" s="28">
        <v>0</v>
      </c>
    </row>
    <row r="806" spans="1:49" x14ac:dyDescent="0.3">
      <c r="A806" s="318"/>
      <c r="B806" s="334" t="s">
        <v>39</v>
      </c>
      <c r="C806" s="328"/>
      <c r="D806" s="407">
        <f t="shared" si="594"/>
        <v>200</v>
      </c>
      <c r="E806" s="406">
        <f t="shared" si="595"/>
        <v>200</v>
      </c>
      <c r="F806" s="406">
        <f t="shared" si="596"/>
        <v>0</v>
      </c>
      <c r="G806" s="406">
        <f t="shared" si="593"/>
        <v>0</v>
      </c>
      <c r="H806" s="406">
        <f t="shared" si="593"/>
        <v>0</v>
      </c>
      <c r="I806" s="406">
        <f t="shared" si="593"/>
        <v>0</v>
      </c>
      <c r="J806" s="199">
        <f t="shared" si="593"/>
        <v>0</v>
      </c>
      <c r="K806" s="199">
        <f t="shared" si="593"/>
        <v>0</v>
      </c>
      <c r="L806" s="199">
        <f t="shared" si="593"/>
        <v>0</v>
      </c>
      <c r="M806" s="199">
        <f t="shared" si="593"/>
        <v>0</v>
      </c>
      <c r="N806" s="199">
        <f t="shared" si="593"/>
        <v>0</v>
      </c>
      <c r="O806" s="199">
        <f t="shared" si="593"/>
        <v>0</v>
      </c>
      <c r="P806" s="199">
        <f t="shared" si="593"/>
        <v>0</v>
      </c>
      <c r="Q806" s="199">
        <f t="shared" si="593"/>
        <v>0</v>
      </c>
      <c r="R806" s="199">
        <f t="shared" si="593"/>
        <v>0</v>
      </c>
      <c r="S806" s="199">
        <f t="shared" si="593"/>
        <v>0</v>
      </c>
      <c r="T806" s="199">
        <f t="shared" si="593"/>
        <v>0</v>
      </c>
      <c r="U806" s="199">
        <f t="shared" si="593"/>
        <v>0</v>
      </c>
      <c r="V806" s="199">
        <f t="shared" si="593"/>
        <v>0</v>
      </c>
      <c r="W806" s="199">
        <f t="shared" si="593"/>
        <v>0</v>
      </c>
      <c r="X806" s="392"/>
      <c r="Y806" s="392"/>
      <c r="AB806" s="86" t="s">
        <v>39</v>
      </c>
      <c r="AC806" s="57">
        <v>150</v>
      </c>
      <c r="AD806" s="57">
        <v>150</v>
      </c>
      <c r="AE806" s="57">
        <v>0</v>
      </c>
      <c r="AF806" s="57">
        <v>0</v>
      </c>
      <c r="AG806" s="57">
        <v>0</v>
      </c>
      <c r="AH806" s="57">
        <v>0</v>
      </c>
      <c r="AI806" s="62">
        <v>0</v>
      </c>
      <c r="AJ806" s="62">
        <v>0</v>
      </c>
      <c r="AK806" s="28">
        <v>0</v>
      </c>
      <c r="AL806" s="62">
        <v>0</v>
      </c>
      <c r="AM806" s="62">
        <v>0</v>
      </c>
      <c r="AN806" s="62">
        <v>0</v>
      </c>
      <c r="AO806" s="62">
        <v>0</v>
      </c>
      <c r="AP806" s="62">
        <v>0</v>
      </c>
      <c r="AQ806" s="62">
        <v>0</v>
      </c>
      <c r="AR806" s="62">
        <v>0</v>
      </c>
      <c r="AS806" s="62">
        <v>0</v>
      </c>
      <c r="AT806" s="28">
        <v>0</v>
      </c>
      <c r="AU806" s="62">
        <v>0</v>
      </c>
      <c r="AV806" s="28">
        <v>0</v>
      </c>
    </row>
    <row r="807" spans="1:49" ht="15" customHeight="1" x14ac:dyDescent="0.3">
      <c r="A807" s="318"/>
      <c r="B807" s="69" t="s">
        <v>40</v>
      </c>
      <c r="C807" s="328"/>
      <c r="D807" s="406"/>
      <c r="E807" s="406"/>
      <c r="F807" s="409">
        <f>SUM(F804:F806)</f>
        <v>0.13333333333333333</v>
      </c>
      <c r="G807" s="409">
        <f t="shared" ref="G807:W807" si="597">SUM(G804:G806)</f>
        <v>0</v>
      </c>
      <c r="H807" s="409">
        <f t="shared" si="597"/>
        <v>6.4</v>
      </c>
      <c r="I807" s="409">
        <f t="shared" si="597"/>
        <v>26.133333333333336</v>
      </c>
      <c r="J807" s="337">
        <f t="shared" si="597"/>
        <v>0</v>
      </c>
      <c r="K807" s="337">
        <f t="shared" si="597"/>
        <v>0</v>
      </c>
      <c r="L807" s="337">
        <f t="shared" si="597"/>
        <v>0.14666666666666667</v>
      </c>
      <c r="M807" s="337">
        <f t="shared" si="597"/>
        <v>0</v>
      </c>
      <c r="N807" s="337">
        <f t="shared" si="597"/>
        <v>1.3333333333333334E-2</v>
      </c>
      <c r="O807" s="337">
        <f t="shared" si="597"/>
        <v>0.26666666666666666</v>
      </c>
      <c r="P807" s="337">
        <f t="shared" si="597"/>
        <v>10.466666666666667</v>
      </c>
      <c r="Q807" s="337">
        <f t="shared" si="597"/>
        <v>2.2666666666666666</v>
      </c>
      <c r="R807" s="337">
        <f t="shared" si="597"/>
        <v>1.8666666666666667</v>
      </c>
      <c r="S807" s="337">
        <f t="shared" si="597"/>
        <v>3.6</v>
      </c>
      <c r="T807" s="337">
        <f t="shared" si="597"/>
        <v>0.37333333333333329</v>
      </c>
      <c r="U807" s="337">
        <f t="shared" si="597"/>
        <v>0</v>
      </c>
      <c r="V807" s="337">
        <f t="shared" si="597"/>
        <v>0</v>
      </c>
      <c r="W807" s="337">
        <f t="shared" si="597"/>
        <v>0</v>
      </c>
      <c r="X807" s="392"/>
      <c r="Y807" s="392"/>
      <c r="AB807" s="87" t="s">
        <v>40</v>
      </c>
      <c r="AC807" s="59"/>
      <c r="AD807" s="60">
        <v>150</v>
      </c>
      <c r="AE807" s="61">
        <v>0.1</v>
      </c>
      <c r="AF807" s="60">
        <v>0</v>
      </c>
      <c r="AG807" s="61">
        <v>4.8</v>
      </c>
      <c r="AH807" s="61">
        <v>19.600000000000001</v>
      </c>
      <c r="AI807" s="66">
        <v>0</v>
      </c>
      <c r="AJ807" s="66">
        <v>0</v>
      </c>
      <c r="AK807" s="48">
        <v>0.11</v>
      </c>
      <c r="AL807" s="66">
        <v>0</v>
      </c>
      <c r="AM807" s="65">
        <v>0.01</v>
      </c>
      <c r="AN807" s="83">
        <v>0.3</v>
      </c>
      <c r="AO807" s="65">
        <v>7.85</v>
      </c>
      <c r="AP807" s="83">
        <v>1.7</v>
      </c>
      <c r="AQ807" s="83">
        <v>1.4</v>
      </c>
      <c r="AR807" s="83">
        <v>2.7</v>
      </c>
      <c r="AS807" s="65">
        <v>0.28000000000000003</v>
      </c>
      <c r="AT807" s="32">
        <v>0</v>
      </c>
      <c r="AU807" s="66">
        <v>0</v>
      </c>
      <c r="AV807" s="32">
        <v>0</v>
      </c>
    </row>
    <row r="808" spans="1:49" x14ac:dyDescent="0.3">
      <c r="A808" s="318" t="s">
        <v>93</v>
      </c>
      <c r="B808" s="199"/>
      <c r="C808" s="328">
        <v>5</v>
      </c>
      <c r="D808" s="406"/>
      <c r="E808" s="406"/>
      <c r="F808" s="406"/>
      <c r="G808" s="406"/>
      <c r="H808" s="406"/>
      <c r="I808" s="406"/>
      <c r="J808" s="199"/>
      <c r="K808" s="199"/>
      <c r="L808" s="199"/>
      <c r="M808" s="199"/>
      <c r="N808" s="199"/>
      <c r="O808" s="199"/>
      <c r="P808" s="199"/>
      <c r="Q808" s="199"/>
      <c r="R808" s="199"/>
      <c r="S808" s="199"/>
      <c r="T808" s="199"/>
      <c r="U808" s="199"/>
      <c r="V808" s="199"/>
      <c r="W808" s="199"/>
      <c r="X808" s="392" t="s">
        <v>94</v>
      </c>
      <c r="Y808" s="392">
        <v>3</v>
      </c>
      <c r="AA808" s="17" t="s">
        <v>93</v>
      </c>
      <c r="AB808" s="17"/>
      <c r="AW808" t="s">
        <v>94</v>
      </c>
    </row>
    <row r="809" spans="1:49" ht="15" customHeight="1" x14ac:dyDescent="0.3">
      <c r="A809" s="318"/>
      <c r="B809" s="334" t="s">
        <v>37</v>
      </c>
      <c r="C809" s="332"/>
      <c r="D809" s="406">
        <f>C$267*AC809/AD$269</f>
        <v>5</v>
      </c>
      <c r="E809" s="406">
        <f>C$267*AD809/AD$269</f>
        <v>5</v>
      </c>
      <c r="F809" s="409">
        <f>$C$267*AE$268/$AD$269</f>
        <v>0.05</v>
      </c>
      <c r="G809" s="409">
        <f t="shared" ref="G809:W809" si="598">$C$267*AF$268/$AD$269</f>
        <v>3.6</v>
      </c>
      <c r="H809" s="409">
        <f t="shared" si="598"/>
        <v>0.05</v>
      </c>
      <c r="I809" s="409">
        <f t="shared" si="598"/>
        <v>33.049999999999997</v>
      </c>
      <c r="J809" s="336">
        <f t="shared" si="598"/>
        <v>0</v>
      </c>
      <c r="K809" s="336">
        <f t="shared" si="598"/>
        <v>0.01</v>
      </c>
      <c r="L809" s="336">
        <f t="shared" si="598"/>
        <v>22.5</v>
      </c>
      <c r="M809" s="336">
        <f t="shared" si="598"/>
        <v>7.0000000000000007E-2</v>
      </c>
      <c r="N809" s="336">
        <f t="shared" si="598"/>
        <v>0</v>
      </c>
      <c r="O809" s="336">
        <f t="shared" si="598"/>
        <v>0.8</v>
      </c>
      <c r="P809" s="336">
        <f t="shared" si="598"/>
        <v>1.5</v>
      </c>
      <c r="Q809" s="336">
        <f t="shared" si="598"/>
        <v>1.2</v>
      </c>
      <c r="R809" s="336">
        <f t="shared" si="598"/>
        <v>0</v>
      </c>
      <c r="S809" s="336">
        <f t="shared" si="598"/>
        <v>1.5</v>
      </c>
      <c r="T809" s="336">
        <f t="shared" si="598"/>
        <v>0.01</v>
      </c>
      <c r="U809" s="336">
        <f t="shared" si="598"/>
        <v>0</v>
      </c>
      <c r="V809" s="336">
        <f t="shared" si="598"/>
        <v>0.05</v>
      </c>
      <c r="W809" s="336">
        <f t="shared" si="598"/>
        <v>0.1</v>
      </c>
      <c r="X809" s="392"/>
      <c r="Y809" s="392"/>
      <c r="AA809" s="17"/>
      <c r="AB809" s="70" t="s">
        <v>37</v>
      </c>
      <c r="AC809" s="58">
        <v>5</v>
      </c>
      <c r="AD809" s="57">
        <v>5</v>
      </c>
      <c r="AE809" s="71">
        <v>0.05</v>
      </c>
      <c r="AF809" s="56">
        <v>3.6</v>
      </c>
      <c r="AG809" s="71">
        <v>0.05</v>
      </c>
      <c r="AH809" s="71">
        <v>33.049999999999997</v>
      </c>
      <c r="AI809" s="57">
        <v>0</v>
      </c>
      <c r="AJ809" s="71">
        <v>0.01</v>
      </c>
      <c r="AK809" s="20">
        <v>22.5</v>
      </c>
      <c r="AL809" s="71">
        <v>7.0000000000000007E-2</v>
      </c>
      <c r="AM809" s="57">
        <v>0</v>
      </c>
      <c r="AN809" s="56">
        <v>0.8</v>
      </c>
      <c r="AO809" s="56">
        <v>1.5</v>
      </c>
      <c r="AP809" s="56">
        <v>1.2</v>
      </c>
      <c r="AQ809" s="57">
        <v>0</v>
      </c>
      <c r="AR809" s="56">
        <v>1.5</v>
      </c>
      <c r="AS809" s="71">
        <v>0.01</v>
      </c>
      <c r="AT809" s="19">
        <v>0</v>
      </c>
      <c r="AU809" s="71">
        <v>0.05</v>
      </c>
      <c r="AV809" s="20">
        <v>0.1</v>
      </c>
    </row>
    <row r="810" spans="1:49" x14ac:dyDescent="0.3">
      <c r="A810" s="318"/>
      <c r="B810" s="69" t="s">
        <v>40</v>
      </c>
      <c r="C810" s="96"/>
      <c r="D810" s="406"/>
      <c r="E810" s="406"/>
      <c r="F810" s="409">
        <f>SUM(F809)</f>
        <v>0.05</v>
      </c>
      <c r="G810" s="409">
        <f t="shared" ref="G810:W810" si="599">SUM(G809)</f>
        <v>3.6</v>
      </c>
      <c r="H810" s="409">
        <f t="shared" si="599"/>
        <v>0.05</v>
      </c>
      <c r="I810" s="409">
        <f t="shared" si="599"/>
        <v>33.049999999999997</v>
      </c>
      <c r="J810" s="337">
        <f t="shared" si="599"/>
        <v>0</v>
      </c>
      <c r="K810" s="337">
        <f t="shared" si="599"/>
        <v>0.01</v>
      </c>
      <c r="L810" s="337">
        <f t="shared" si="599"/>
        <v>22.5</v>
      </c>
      <c r="M810" s="337">
        <f t="shared" si="599"/>
        <v>7.0000000000000007E-2</v>
      </c>
      <c r="N810" s="337">
        <f t="shared" si="599"/>
        <v>0</v>
      </c>
      <c r="O810" s="337">
        <f t="shared" si="599"/>
        <v>0.8</v>
      </c>
      <c r="P810" s="337">
        <f t="shared" si="599"/>
        <v>1.5</v>
      </c>
      <c r="Q810" s="337">
        <f t="shared" si="599"/>
        <v>1.2</v>
      </c>
      <c r="R810" s="337">
        <f t="shared" si="599"/>
        <v>0</v>
      </c>
      <c r="S810" s="337">
        <f t="shared" si="599"/>
        <v>1.5</v>
      </c>
      <c r="T810" s="337">
        <f t="shared" si="599"/>
        <v>0.01</v>
      </c>
      <c r="U810" s="337">
        <f t="shared" si="599"/>
        <v>0</v>
      </c>
      <c r="V810" s="337">
        <f t="shared" si="599"/>
        <v>0.05</v>
      </c>
      <c r="W810" s="337">
        <f t="shared" si="599"/>
        <v>0.1</v>
      </c>
      <c r="X810" s="392"/>
      <c r="Y810" s="392"/>
      <c r="AB810" s="73" t="s">
        <v>40</v>
      </c>
      <c r="AC810" s="74"/>
      <c r="AD810" s="75">
        <v>5</v>
      </c>
      <c r="AE810" s="76">
        <v>0.05</v>
      </c>
      <c r="AF810" s="77">
        <v>3.6</v>
      </c>
      <c r="AG810" s="76">
        <v>0.05</v>
      </c>
      <c r="AH810" s="76">
        <v>33.049999999999997</v>
      </c>
      <c r="AI810" s="75">
        <v>0</v>
      </c>
      <c r="AJ810" s="76">
        <v>0.01</v>
      </c>
      <c r="AK810" s="78">
        <v>22.5</v>
      </c>
      <c r="AL810" s="76">
        <v>7.0000000000000007E-2</v>
      </c>
      <c r="AM810" s="75">
        <v>0</v>
      </c>
      <c r="AN810" s="77">
        <v>0.8</v>
      </c>
      <c r="AO810" s="77">
        <v>1.5</v>
      </c>
      <c r="AP810" s="77">
        <v>1.2</v>
      </c>
      <c r="AQ810" s="75">
        <v>0</v>
      </c>
      <c r="AR810" s="77">
        <v>1.5</v>
      </c>
      <c r="AS810" s="76">
        <v>0.01</v>
      </c>
      <c r="AT810" s="79">
        <v>0</v>
      </c>
      <c r="AU810" s="76">
        <v>0.05</v>
      </c>
      <c r="AV810" s="78">
        <v>0.1</v>
      </c>
    </row>
    <row r="811" spans="1:49" x14ac:dyDescent="0.3">
      <c r="A811" s="318"/>
      <c r="B811" s="96"/>
      <c r="C811" s="96"/>
      <c r="D811" s="406"/>
      <c r="E811" s="406"/>
      <c r="F811" s="406"/>
      <c r="G811" s="406"/>
      <c r="H811" s="406"/>
      <c r="I811" s="406"/>
      <c r="J811" s="199"/>
      <c r="K811" s="199"/>
      <c r="L811" s="199"/>
      <c r="M811" s="199"/>
      <c r="N811" s="199"/>
      <c r="O811" s="199"/>
      <c r="P811" s="199"/>
      <c r="Q811" s="199"/>
      <c r="R811" s="199"/>
      <c r="S811" s="199"/>
      <c r="T811" s="199"/>
      <c r="U811" s="199"/>
      <c r="V811" s="199"/>
      <c r="W811" s="199"/>
      <c r="X811" s="392"/>
      <c r="Y811" s="392"/>
      <c r="AB811" s="73"/>
      <c r="AC811" s="135"/>
      <c r="AD811" s="135"/>
      <c r="AE811" s="136"/>
      <c r="AF811" s="100"/>
      <c r="AG811" s="136"/>
      <c r="AH811" s="136"/>
      <c r="AI811" s="135"/>
      <c r="AJ811" s="136"/>
      <c r="AK811" s="137"/>
      <c r="AL811" s="136"/>
      <c r="AM811" s="135"/>
      <c r="AN811" s="100"/>
      <c r="AO811" s="100"/>
      <c r="AP811" s="100"/>
      <c r="AQ811" s="135"/>
      <c r="AR811" s="100"/>
      <c r="AS811" s="136"/>
      <c r="AT811" s="138"/>
      <c r="AU811" s="136"/>
      <c r="AV811" s="137"/>
    </row>
    <row r="812" spans="1:49" x14ac:dyDescent="0.3">
      <c r="A812" s="318" t="s">
        <v>95</v>
      </c>
      <c r="B812" s="199"/>
      <c r="C812" s="328">
        <v>40</v>
      </c>
      <c r="D812" s="406"/>
      <c r="E812" s="406"/>
      <c r="F812" s="406"/>
      <c r="G812" s="406"/>
      <c r="H812" s="406"/>
      <c r="I812" s="406"/>
      <c r="J812" s="199"/>
      <c r="K812" s="199"/>
      <c r="L812" s="199"/>
      <c r="M812" s="199"/>
      <c r="N812" s="199"/>
      <c r="O812" s="199"/>
      <c r="P812" s="199"/>
      <c r="Q812" s="199"/>
      <c r="R812" s="199"/>
      <c r="S812" s="199"/>
      <c r="T812" s="199"/>
      <c r="U812" s="199"/>
      <c r="V812" s="199"/>
      <c r="W812" s="199"/>
      <c r="X812" s="392" t="s">
        <v>96</v>
      </c>
      <c r="Y812" s="392">
        <v>4</v>
      </c>
      <c r="AA812" s="17" t="s">
        <v>95</v>
      </c>
      <c r="AB812" s="17"/>
      <c r="AC812" s="17"/>
      <c r="AD812" s="17"/>
      <c r="AE812" s="17"/>
      <c r="AF812" s="17"/>
      <c r="AG812" s="17"/>
      <c r="AH812" s="17"/>
      <c r="AI812" s="17"/>
      <c r="AJ812" s="17"/>
      <c r="AK812" s="17"/>
      <c r="AL812" s="17"/>
      <c r="AM812" s="17"/>
      <c r="AN812" s="17"/>
      <c r="AO812" s="17"/>
      <c r="AP812" s="17"/>
      <c r="AQ812" s="17"/>
      <c r="AR812" s="17"/>
      <c r="AS812" s="17"/>
      <c r="AT812" s="17"/>
      <c r="AU812" s="17"/>
      <c r="AV812" s="17"/>
      <c r="AW812" t="s">
        <v>96</v>
      </c>
    </row>
    <row r="813" spans="1:49" x14ac:dyDescent="0.3">
      <c r="A813" s="318"/>
      <c r="B813" s="199" t="s">
        <v>95</v>
      </c>
      <c r="C813" s="328"/>
      <c r="D813" s="406">
        <f>C812*AC813/AD814</f>
        <v>40</v>
      </c>
      <c r="E813" s="406">
        <f>C812*AD813/AD814</f>
        <v>40</v>
      </c>
      <c r="F813" s="406">
        <f>C812*AE813/AD814</f>
        <v>3</v>
      </c>
      <c r="G813" s="406">
        <f>C812*AF813/AD814</f>
        <v>0.4</v>
      </c>
      <c r="H813" s="406">
        <f>C812*AG813/AD814</f>
        <v>20</v>
      </c>
      <c r="I813" s="406">
        <f>C812*AH813/AD814</f>
        <v>96</v>
      </c>
      <c r="J813" s="199">
        <f>C812*AI813/AD814</f>
        <v>0</v>
      </c>
      <c r="K813" s="199">
        <f>C812*AJ813/AD814</f>
        <v>0</v>
      </c>
      <c r="L813" s="199">
        <f>C812*AK813/AD814</f>
        <v>0</v>
      </c>
      <c r="M813" s="199">
        <f>C812*AL813/AD814</f>
        <v>0</v>
      </c>
      <c r="N813" s="199">
        <f>C812*AM813/AD814</f>
        <v>0</v>
      </c>
      <c r="O813" s="199">
        <f>C812*AN813/AD814</f>
        <v>0</v>
      </c>
      <c r="P813" s="199">
        <f>C812*AO813/AD814</f>
        <v>0</v>
      </c>
      <c r="Q813" s="199">
        <f>C812*AP813/AD814</f>
        <v>0</v>
      </c>
      <c r="R813" s="199">
        <f>C812*AQ813/AD814</f>
        <v>0</v>
      </c>
      <c r="S813" s="199">
        <f>C812*AR813/AD814</f>
        <v>0</v>
      </c>
      <c r="T813" s="199">
        <f>C812*AS813/AD814</f>
        <v>0</v>
      </c>
      <c r="U813" s="199">
        <f>C812*AT813/AD814</f>
        <v>0</v>
      </c>
      <c r="V813" s="199">
        <f>C812*AU813/AD814</f>
        <v>0</v>
      </c>
      <c r="W813" s="199">
        <f>C812*AV813/AD814</f>
        <v>0</v>
      </c>
      <c r="X813" s="392"/>
      <c r="Y813" s="392"/>
      <c r="AA813" s="17"/>
      <c r="AB813" s="17" t="s">
        <v>95</v>
      </c>
      <c r="AC813" s="17">
        <v>100</v>
      </c>
      <c r="AD813" s="17">
        <v>100</v>
      </c>
      <c r="AE813" s="17">
        <v>7.5</v>
      </c>
      <c r="AF813" s="17">
        <v>1</v>
      </c>
      <c r="AG813" s="17">
        <v>50</v>
      </c>
      <c r="AH813" s="17">
        <v>240</v>
      </c>
      <c r="AI813" s="17"/>
      <c r="AJ813" s="17"/>
      <c r="AK813" s="17"/>
      <c r="AL813" s="17"/>
      <c r="AM813" s="17"/>
      <c r="AN813" s="17"/>
      <c r="AO813" s="17"/>
      <c r="AP813" s="17"/>
      <c r="AQ813" s="17"/>
      <c r="AR813" s="17"/>
      <c r="AS813" s="17"/>
      <c r="AT813" s="17"/>
      <c r="AU813" s="17"/>
      <c r="AV813" s="17"/>
    </row>
    <row r="814" spans="1:49" x14ac:dyDescent="0.3">
      <c r="A814" s="318"/>
      <c r="B814" s="69" t="s">
        <v>40</v>
      </c>
      <c r="C814" s="96"/>
      <c r="D814" s="406"/>
      <c r="E814" s="406"/>
      <c r="F814" s="406">
        <f>SUM(F813)</f>
        <v>3</v>
      </c>
      <c r="G814" s="406">
        <f t="shared" ref="G814:W814" si="600">SUM(G813)</f>
        <v>0.4</v>
      </c>
      <c r="H814" s="406">
        <f t="shared" si="600"/>
        <v>20</v>
      </c>
      <c r="I814" s="406">
        <f t="shared" si="600"/>
        <v>96</v>
      </c>
      <c r="J814" s="199">
        <f t="shared" si="600"/>
        <v>0</v>
      </c>
      <c r="K814" s="199">
        <f t="shared" si="600"/>
        <v>0</v>
      </c>
      <c r="L814" s="199">
        <f t="shared" si="600"/>
        <v>0</v>
      </c>
      <c r="M814" s="199">
        <f t="shared" si="600"/>
        <v>0</v>
      </c>
      <c r="N814" s="199">
        <f t="shared" si="600"/>
        <v>0</v>
      </c>
      <c r="O814" s="199">
        <f t="shared" si="600"/>
        <v>0</v>
      </c>
      <c r="P814" s="199">
        <f t="shared" si="600"/>
        <v>0</v>
      </c>
      <c r="Q814" s="199">
        <f t="shared" si="600"/>
        <v>0</v>
      </c>
      <c r="R814" s="199">
        <f t="shared" si="600"/>
        <v>0</v>
      </c>
      <c r="S814" s="199">
        <f t="shared" si="600"/>
        <v>0</v>
      </c>
      <c r="T814" s="199">
        <f t="shared" si="600"/>
        <v>0</v>
      </c>
      <c r="U814" s="199">
        <f t="shared" si="600"/>
        <v>0</v>
      </c>
      <c r="V814" s="199">
        <f t="shared" si="600"/>
        <v>0</v>
      </c>
      <c r="W814" s="199">
        <f t="shared" si="600"/>
        <v>0</v>
      </c>
      <c r="X814" s="392"/>
      <c r="Y814" s="392"/>
      <c r="AA814" s="17"/>
      <c r="AB814" s="69" t="s">
        <v>40</v>
      </c>
      <c r="AC814" s="17"/>
      <c r="AD814" s="17">
        <v>100</v>
      </c>
      <c r="AE814" s="17"/>
      <c r="AF814" s="17"/>
      <c r="AG814" s="17"/>
      <c r="AH814" s="17"/>
      <c r="AI814" s="17"/>
      <c r="AJ814" s="17"/>
      <c r="AK814" s="17"/>
      <c r="AL814" s="17"/>
      <c r="AM814" s="17"/>
      <c r="AN814" s="17"/>
      <c r="AO814" s="17"/>
      <c r="AP814" s="17"/>
      <c r="AQ814" s="17"/>
      <c r="AR814" s="17"/>
      <c r="AS814" s="17"/>
      <c r="AT814" s="17"/>
      <c r="AU814" s="17"/>
      <c r="AV814" s="17"/>
    </row>
    <row r="815" spans="1:49" x14ac:dyDescent="0.3">
      <c r="A815" s="318" t="s">
        <v>115</v>
      </c>
      <c r="B815" s="69"/>
      <c r="C815" s="96">
        <f>SUM(C795:C814)</f>
        <v>445</v>
      </c>
      <c r="D815" s="408">
        <f t="shared" ref="D815:E815" si="601">SUM(D795:D814)</f>
        <v>472.79999999999995</v>
      </c>
      <c r="E815" s="408">
        <f t="shared" si="601"/>
        <v>472.79999999999995</v>
      </c>
      <c r="F815" s="412">
        <f>SUM(F802+F810+F814)</f>
        <v>7.95</v>
      </c>
      <c r="G815" s="412">
        <f t="shared" ref="G815:W815" si="602">SUM(G802+G810+G814)</f>
        <v>8.5</v>
      </c>
      <c r="H815" s="412">
        <f t="shared" si="602"/>
        <v>32.31</v>
      </c>
      <c r="I815" s="412">
        <f t="shared" si="602"/>
        <v>262.53000000000003</v>
      </c>
      <c r="J815" s="347">
        <f t="shared" si="602"/>
        <v>0.05</v>
      </c>
      <c r="K815" s="347">
        <f t="shared" si="602"/>
        <v>0.18600000000000003</v>
      </c>
      <c r="L815" s="347">
        <f t="shared" si="602"/>
        <v>46.38</v>
      </c>
      <c r="M815" s="347">
        <f t="shared" si="602"/>
        <v>9.6000000000000002E-2</v>
      </c>
      <c r="N815" s="347">
        <f t="shared" si="602"/>
        <v>0.72799999999999998</v>
      </c>
      <c r="O815" s="347">
        <f t="shared" si="602"/>
        <v>114.5</v>
      </c>
      <c r="P815" s="347">
        <f t="shared" si="602"/>
        <v>184.85999999999999</v>
      </c>
      <c r="Q815" s="347">
        <f t="shared" si="602"/>
        <v>151.19999999999999</v>
      </c>
      <c r="R815" s="347">
        <f t="shared" si="602"/>
        <v>24.04</v>
      </c>
      <c r="S815" s="347">
        <f t="shared" si="602"/>
        <v>132.04</v>
      </c>
      <c r="T815" s="347">
        <f t="shared" si="602"/>
        <v>0.28200000000000003</v>
      </c>
      <c r="U815" s="347">
        <f t="shared" si="602"/>
        <v>20.82</v>
      </c>
      <c r="V815" s="347">
        <f t="shared" si="602"/>
        <v>4.6479999999999997</v>
      </c>
      <c r="W815" s="347">
        <f t="shared" si="602"/>
        <v>36.160000000000004</v>
      </c>
      <c r="X815" s="392"/>
      <c r="Y815" s="392"/>
      <c r="AA815" s="17"/>
      <c r="AB815" s="69"/>
      <c r="AC815" s="17"/>
      <c r="AD815" s="17"/>
      <c r="AE815" s="17"/>
      <c r="AF815" s="17"/>
      <c r="AG815" s="17"/>
      <c r="AH815" s="17"/>
      <c r="AI815" s="17"/>
      <c r="AJ815" s="17"/>
      <c r="AK815" s="17"/>
      <c r="AL815" s="17"/>
      <c r="AM815" s="17"/>
      <c r="AN815" s="17"/>
      <c r="AO815" s="17"/>
      <c r="AP815" s="17"/>
      <c r="AQ815" s="17"/>
      <c r="AR815" s="17"/>
      <c r="AS815" s="17"/>
      <c r="AT815" s="17"/>
      <c r="AU815" s="17"/>
      <c r="AV815" s="17"/>
    </row>
    <row r="816" spans="1:49" x14ac:dyDescent="0.3">
      <c r="A816" s="318" t="s">
        <v>111</v>
      </c>
      <c r="B816" s="96"/>
      <c r="C816" s="96">
        <v>120</v>
      </c>
      <c r="D816" s="406"/>
      <c r="E816" s="406"/>
      <c r="F816" s="406"/>
      <c r="G816" s="406"/>
      <c r="H816" s="406"/>
      <c r="I816" s="406"/>
      <c r="J816" s="199"/>
      <c r="K816" s="199"/>
      <c r="L816" s="199"/>
      <c r="M816" s="199"/>
      <c r="N816" s="199"/>
      <c r="O816" s="199"/>
      <c r="P816" s="199"/>
      <c r="Q816" s="199"/>
      <c r="R816" s="199"/>
      <c r="S816" s="199"/>
      <c r="T816" s="199"/>
      <c r="U816" s="199"/>
      <c r="V816" s="199"/>
      <c r="W816" s="199"/>
      <c r="X816" s="392"/>
      <c r="Y816" s="392"/>
      <c r="AA816" s="17"/>
      <c r="AB816" s="96"/>
      <c r="AC816" s="96"/>
      <c r="AD816" s="17"/>
      <c r="AE816" s="17"/>
      <c r="AF816" s="17"/>
      <c r="AG816" s="17"/>
      <c r="AH816" s="17"/>
      <c r="AI816" s="17"/>
      <c r="AJ816" s="17"/>
      <c r="AK816" s="17"/>
      <c r="AL816" s="17"/>
      <c r="AM816" s="17"/>
      <c r="AN816" s="17"/>
      <c r="AO816" s="17"/>
      <c r="AP816" s="17"/>
      <c r="AQ816" s="17"/>
      <c r="AR816" s="17"/>
      <c r="AS816" s="17"/>
      <c r="AT816" s="17"/>
      <c r="AU816" s="17"/>
      <c r="AV816" s="17"/>
      <c r="AW816" t="s">
        <v>96</v>
      </c>
    </row>
    <row r="817" spans="1:49" x14ac:dyDescent="0.3">
      <c r="A817" s="318"/>
      <c r="B817" s="96" t="s">
        <v>215</v>
      </c>
      <c r="C817" s="96"/>
      <c r="D817" s="406">
        <f>C816*AC817/AD818</f>
        <v>144</v>
      </c>
      <c r="E817" s="406">
        <f>C816*AD817/AD818</f>
        <v>120</v>
      </c>
      <c r="F817" s="406">
        <f>C816*AE817/AD818</f>
        <v>0.96</v>
      </c>
      <c r="G817" s="406">
        <f>C816*AF817/AD818</f>
        <v>0.24</v>
      </c>
      <c r="H817" s="406">
        <f>C816*AG817/AD818</f>
        <v>9</v>
      </c>
      <c r="I817" s="406">
        <f>C816*AH817/AD818</f>
        <v>45.6</v>
      </c>
      <c r="J817" s="199">
        <f>C816*AI817/AD818</f>
        <v>0</v>
      </c>
      <c r="K817" s="199">
        <f>C816*AJ817/AD818</f>
        <v>0</v>
      </c>
      <c r="L817" s="199">
        <f>C816*AK817/AD818</f>
        <v>0</v>
      </c>
      <c r="M817" s="199">
        <f>C816*AL817/AD818</f>
        <v>0</v>
      </c>
      <c r="N817" s="199">
        <f>C816*AM817/AD818</f>
        <v>0</v>
      </c>
      <c r="O817" s="199">
        <f>C816*AN817/AD818</f>
        <v>0</v>
      </c>
      <c r="P817" s="199">
        <f>C816*AO817/AD818</f>
        <v>0</v>
      </c>
      <c r="Q817" s="199">
        <f>C816*AP817/AD818</f>
        <v>0</v>
      </c>
      <c r="R817" s="199">
        <f>C816*AQ817/AD818</f>
        <v>0</v>
      </c>
      <c r="S817" s="199">
        <f>C816*AR817/AD818</f>
        <v>0</v>
      </c>
      <c r="T817" s="199">
        <f>C816*AS817/AD818</f>
        <v>0</v>
      </c>
      <c r="U817" s="199">
        <f>C816*AT817/AD818</f>
        <v>0</v>
      </c>
      <c r="V817" s="199">
        <f>C816*AU817/AD818</f>
        <v>0</v>
      </c>
      <c r="W817" s="199">
        <f>C816*AV817/AD818</f>
        <v>0</v>
      </c>
      <c r="X817" s="392" t="s">
        <v>114</v>
      </c>
      <c r="Y817" s="392">
        <v>58</v>
      </c>
      <c r="AA817" s="17"/>
      <c r="AB817" s="96" t="s">
        <v>216</v>
      </c>
      <c r="AC817" s="96">
        <v>120</v>
      </c>
      <c r="AD817" s="17">
        <v>100</v>
      </c>
      <c r="AE817" s="107">
        <v>0.8</v>
      </c>
      <c r="AF817" s="105">
        <v>0.2</v>
      </c>
      <c r="AG817" s="105">
        <v>7.5</v>
      </c>
      <c r="AH817" s="63">
        <v>38</v>
      </c>
      <c r="AI817" s="103"/>
      <c r="AJ817" s="103"/>
      <c r="AK817" s="103"/>
      <c r="AL817" s="103"/>
      <c r="AM817" s="103"/>
      <c r="AN817" s="103"/>
      <c r="AO817" s="17"/>
      <c r="AP817" s="17"/>
      <c r="AQ817" s="17"/>
      <c r="AR817" s="17"/>
      <c r="AS817" s="17"/>
      <c r="AT817" s="17"/>
      <c r="AU817" s="17"/>
      <c r="AV817" s="17"/>
    </row>
    <row r="818" spans="1:49" s="201" customFormat="1" x14ac:dyDescent="0.3">
      <c r="A818" s="318"/>
      <c r="B818" s="96"/>
      <c r="C818" s="96">
        <v>17</v>
      </c>
      <c r="D818" s="406"/>
      <c r="E818" s="406"/>
      <c r="F818" s="406"/>
      <c r="G818" s="406"/>
      <c r="H818" s="406"/>
      <c r="I818" s="406"/>
      <c r="J818" s="199"/>
      <c r="K818" s="199"/>
      <c r="L818" s="199"/>
      <c r="M818" s="199"/>
      <c r="N818" s="199"/>
      <c r="O818" s="199"/>
      <c r="P818" s="199"/>
      <c r="Q818" s="199"/>
      <c r="R818" s="199"/>
      <c r="S818" s="199"/>
      <c r="T818" s="199"/>
      <c r="U818" s="199"/>
      <c r="V818" s="199"/>
      <c r="W818" s="199"/>
      <c r="X818" s="392"/>
      <c r="Y818" s="392"/>
      <c r="AA818" s="199"/>
      <c r="AB818" s="156" t="s">
        <v>40</v>
      </c>
      <c r="AC818" s="200"/>
      <c r="AD818" s="199">
        <v>100</v>
      </c>
      <c r="AE818" s="199"/>
      <c r="AF818" s="199"/>
      <c r="AG818" s="199"/>
      <c r="AH818" s="199"/>
      <c r="AI818" s="199"/>
      <c r="AJ818" s="199"/>
      <c r="AK818" s="199"/>
      <c r="AL818" s="199"/>
      <c r="AM818" s="199"/>
      <c r="AN818" s="199"/>
      <c r="AO818" s="199"/>
      <c r="AP818" s="199"/>
      <c r="AQ818" s="199"/>
      <c r="AR818" s="199"/>
      <c r="AS818" s="199"/>
      <c r="AT818" s="199"/>
      <c r="AU818" s="199"/>
      <c r="AV818" s="199"/>
      <c r="AW818" s="201" t="s">
        <v>114</v>
      </c>
    </row>
    <row r="819" spans="1:49" s="143" customFormat="1" x14ac:dyDescent="0.3">
      <c r="A819" s="318"/>
      <c r="B819" s="96" t="s">
        <v>113</v>
      </c>
      <c r="C819" s="96"/>
      <c r="D819" s="406">
        <f>C818*AC819/AD820</f>
        <v>17</v>
      </c>
      <c r="E819" s="406">
        <f>C818*AD819/AD820</f>
        <v>17</v>
      </c>
      <c r="F819" s="406">
        <f>C818*AE819/AD820</f>
        <v>1.2749999999999999</v>
      </c>
      <c r="G819" s="406">
        <f>C818*AF819/AD820</f>
        <v>1.7</v>
      </c>
      <c r="H819" s="406">
        <f>C818*AG819/AD820</f>
        <v>12.665000000000001</v>
      </c>
      <c r="I819" s="406">
        <f>C818*AH819/AD820</f>
        <v>70.72</v>
      </c>
      <c r="J819" s="199">
        <f>C818*AI819/AD820</f>
        <v>0</v>
      </c>
      <c r="K819" s="199">
        <f>C818*AJ819/AD820</f>
        <v>0</v>
      </c>
      <c r="L819" s="199">
        <f>C818*AK819/AD820</f>
        <v>0</v>
      </c>
      <c r="M819" s="199">
        <f>C818*AL819/AD820</f>
        <v>0</v>
      </c>
      <c r="N819" s="199">
        <f>C818*AM819/AD820</f>
        <v>0</v>
      </c>
      <c r="O819" s="199">
        <f>C818*AN819/AD820</f>
        <v>0</v>
      </c>
      <c r="P819" s="199">
        <f>C818*AO819/AD820</f>
        <v>0</v>
      </c>
      <c r="Q819" s="199">
        <f>C818*AP819/AD820</f>
        <v>0</v>
      </c>
      <c r="R819" s="199">
        <f>C818*AQ819/AD820</f>
        <v>0</v>
      </c>
      <c r="S819" s="199">
        <f>C818*AR819/AD820</f>
        <v>0</v>
      </c>
      <c r="T819" s="199">
        <f>C818*AS819/AD820</f>
        <v>0</v>
      </c>
      <c r="U819" s="199">
        <f>C818*AT819/AD820</f>
        <v>0</v>
      </c>
      <c r="V819" s="199">
        <f>C818*AU819/AD820</f>
        <v>0</v>
      </c>
      <c r="W819" s="199">
        <f>C818*AV819/AD820</f>
        <v>0</v>
      </c>
      <c r="X819" s="392" t="s">
        <v>114</v>
      </c>
      <c r="Y819" s="392">
        <v>6</v>
      </c>
      <c r="AA819" s="141"/>
      <c r="AB819" s="142" t="s">
        <v>113</v>
      </c>
      <c r="AC819" s="142">
        <v>20</v>
      </c>
      <c r="AD819" s="141">
        <v>20</v>
      </c>
      <c r="AE819" s="144">
        <v>1.5</v>
      </c>
      <c r="AF819" s="145">
        <v>2</v>
      </c>
      <c r="AG819" s="144">
        <v>14.9</v>
      </c>
      <c r="AH819" s="144">
        <v>83.2</v>
      </c>
      <c r="AI819" s="141"/>
      <c r="AJ819" s="141"/>
      <c r="AK819" s="141"/>
      <c r="AL819" s="141"/>
      <c r="AM819" s="141"/>
      <c r="AN819" s="141"/>
      <c r="AO819" s="141"/>
      <c r="AP819" s="141"/>
      <c r="AQ819" s="141"/>
      <c r="AR819" s="141"/>
      <c r="AS819" s="141"/>
      <c r="AT819" s="141"/>
      <c r="AU819" s="141"/>
      <c r="AV819" s="141"/>
    </row>
    <row r="820" spans="1:49" s="143" customFormat="1" ht="18" x14ac:dyDescent="0.35">
      <c r="A820" s="319" t="s">
        <v>152</v>
      </c>
      <c r="B820" s="216"/>
      <c r="C820" s="216">
        <f>SUM(C816:C819)</f>
        <v>137</v>
      </c>
      <c r="D820" s="408">
        <f t="shared" ref="D820:E820" si="603">SUM(D816:D819)</f>
        <v>161</v>
      </c>
      <c r="E820" s="408">
        <f t="shared" si="603"/>
        <v>137</v>
      </c>
      <c r="F820" s="415">
        <f>SUM(F817:F819)</f>
        <v>2.2349999999999999</v>
      </c>
      <c r="G820" s="415">
        <f t="shared" ref="G820:W820" si="604">SUM(G817:G819)</f>
        <v>1.94</v>
      </c>
      <c r="H820" s="415">
        <f t="shared" si="604"/>
        <v>21.664999999999999</v>
      </c>
      <c r="I820" s="415">
        <f t="shared" si="604"/>
        <v>116.32</v>
      </c>
      <c r="J820" s="207">
        <f t="shared" si="604"/>
        <v>0</v>
      </c>
      <c r="K820" s="207">
        <f t="shared" si="604"/>
        <v>0</v>
      </c>
      <c r="L820" s="207">
        <f t="shared" si="604"/>
        <v>0</v>
      </c>
      <c r="M820" s="207">
        <f t="shared" si="604"/>
        <v>0</v>
      </c>
      <c r="N820" s="207">
        <f t="shared" si="604"/>
        <v>0</v>
      </c>
      <c r="O820" s="207">
        <f t="shared" si="604"/>
        <v>0</v>
      </c>
      <c r="P820" s="207">
        <f t="shared" si="604"/>
        <v>0</v>
      </c>
      <c r="Q820" s="207">
        <f t="shared" si="604"/>
        <v>0</v>
      </c>
      <c r="R820" s="207">
        <f t="shared" si="604"/>
        <v>0</v>
      </c>
      <c r="S820" s="207">
        <f t="shared" si="604"/>
        <v>0</v>
      </c>
      <c r="T820" s="207">
        <f t="shared" si="604"/>
        <v>0</v>
      </c>
      <c r="U820" s="207">
        <f t="shared" si="604"/>
        <v>0</v>
      </c>
      <c r="V820" s="207">
        <f t="shared" si="604"/>
        <v>0</v>
      </c>
      <c r="W820" s="207">
        <f t="shared" si="604"/>
        <v>0</v>
      </c>
      <c r="X820" s="392"/>
      <c r="Y820" s="392"/>
      <c r="AA820" s="141"/>
      <c r="AB820" s="142"/>
      <c r="AC820" s="142"/>
      <c r="AD820" s="141">
        <v>20</v>
      </c>
      <c r="AE820" s="144">
        <f>SUM(AE819)</f>
        <v>1.5</v>
      </c>
      <c r="AF820" s="144">
        <f t="shared" ref="AF820:AV820" si="605">SUM(AF819)</f>
        <v>2</v>
      </c>
      <c r="AG820" s="144">
        <f t="shared" si="605"/>
        <v>14.9</v>
      </c>
      <c r="AH820" s="144">
        <f t="shared" si="605"/>
        <v>83.2</v>
      </c>
      <c r="AI820" s="144">
        <f t="shared" si="605"/>
        <v>0</v>
      </c>
      <c r="AJ820" s="144">
        <f t="shared" si="605"/>
        <v>0</v>
      </c>
      <c r="AK820" s="144">
        <f t="shared" si="605"/>
        <v>0</v>
      </c>
      <c r="AL820" s="144">
        <f t="shared" si="605"/>
        <v>0</v>
      </c>
      <c r="AM820" s="144">
        <f t="shared" si="605"/>
        <v>0</v>
      </c>
      <c r="AN820" s="144">
        <f t="shared" si="605"/>
        <v>0</v>
      </c>
      <c r="AO820" s="144">
        <f t="shared" si="605"/>
        <v>0</v>
      </c>
      <c r="AP820" s="144">
        <f t="shared" si="605"/>
        <v>0</v>
      </c>
      <c r="AQ820" s="144">
        <f t="shared" si="605"/>
        <v>0</v>
      </c>
      <c r="AR820" s="144">
        <f t="shared" si="605"/>
        <v>0</v>
      </c>
      <c r="AS820" s="144">
        <f t="shared" si="605"/>
        <v>0</v>
      </c>
      <c r="AT820" s="144">
        <f t="shared" si="605"/>
        <v>0</v>
      </c>
      <c r="AU820" s="144">
        <f t="shared" si="605"/>
        <v>0</v>
      </c>
      <c r="AV820" s="144">
        <f t="shared" si="605"/>
        <v>0</v>
      </c>
    </row>
    <row r="821" spans="1:49" x14ac:dyDescent="0.3">
      <c r="A821" s="318" t="s">
        <v>237</v>
      </c>
      <c r="B821" s="199"/>
      <c r="C821" s="328">
        <v>200</v>
      </c>
      <c r="D821" s="406"/>
      <c r="E821" s="406"/>
      <c r="F821" s="406"/>
      <c r="G821" s="406"/>
      <c r="H821" s="406"/>
      <c r="I821" s="406"/>
      <c r="J821" s="199"/>
      <c r="K821" s="199"/>
      <c r="L821" s="199"/>
      <c r="M821" s="199"/>
      <c r="N821" s="199"/>
      <c r="O821" s="199"/>
      <c r="P821" s="199"/>
      <c r="Q821" s="199"/>
      <c r="R821" s="199"/>
      <c r="S821" s="199"/>
      <c r="T821" s="199"/>
      <c r="U821" s="199"/>
      <c r="V821" s="199"/>
      <c r="W821" s="199"/>
      <c r="X821" s="392" t="s">
        <v>238</v>
      </c>
      <c r="Y821" s="392">
        <v>60</v>
      </c>
      <c r="AA821" t="s">
        <v>237</v>
      </c>
      <c r="AW821" t="s">
        <v>238</v>
      </c>
    </row>
    <row r="822" spans="1:49" x14ac:dyDescent="0.3">
      <c r="A822" s="318"/>
      <c r="B822" s="334" t="s">
        <v>54</v>
      </c>
      <c r="C822" s="328"/>
      <c r="D822" s="407">
        <f>C$821*AC822/AD$836</f>
        <v>40</v>
      </c>
      <c r="E822" s="406">
        <f>C$821*AD822/AD$836</f>
        <v>32</v>
      </c>
      <c r="F822" s="406">
        <f>$C$821*AE822/$AD$836</f>
        <v>0.45999999999999996</v>
      </c>
      <c r="G822" s="406">
        <f t="shared" ref="G822:V822" si="606">$C$821*AF822/$AD$836</f>
        <v>0.02</v>
      </c>
      <c r="H822" s="406">
        <f t="shared" si="606"/>
        <v>2.56</v>
      </c>
      <c r="I822" s="406">
        <f t="shared" si="606"/>
        <v>12.3</v>
      </c>
      <c r="J822" s="199">
        <f t="shared" si="606"/>
        <v>4.0000000000000001E-3</v>
      </c>
      <c r="K822" s="199">
        <f t="shared" si="606"/>
        <v>0.01</v>
      </c>
      <c r="L822" s="199">
        <f t="shared" si="606"/>
        <v>0.38400000000000001</v>
      </c>
      <c r="M822" s="199">
        <f t="shared" si="606"/>
        <v>0</v>
      </c>
      <c r="N822" s="199">
        <f t="shared" si="606"/>
        <v>1.28</v>
      </c>
      <c r="O822" s="199">
        <f t="shared" si="606"/>
        <v>11.18</v>
      </c>
      <c r="P822" s="199">
        <f t="shared" si="606"/>
        <v>76.400000000000006</v>
      </c>
      <c r="Q822" s="199">
        <f t="shared" si="606"/>
        <v>10.4</v>
      </c>
      <c r="R822" s="199">
        <f t="shared" si="606"/>
        <v>6.2</v>
      </c>
      <c r="S822" s="199">
        <f t="shared" si="606"/>
        <v>12</v>
      </c>
      <c r="T822" s="199">
        <f t="shared" si="606"/>
        <v>0.39</v>
      </c>
      <c r="U822" s="199">
        <f t="shared" si="606"/>
        <v>2.2000000000000002</v>
      </c>
      <c r="V822" s="199">
        <f t="shared" si="606"/>
        <v>0.19800000000000001</v>
      </c>
      <c r="W822" s="199">
        <f t="shared" ref="G822:W835" si="607">$C$821*AV822/$AD$836</f>
        <v>6.4</v>
      </c>
      <c r="X822" s="392"/>
      <c r="Y822" s="392"/>
      <c r="AB822" s="86" t="s">
        <v>54</v>
      </c>
      <c r="AC822" s="57">
        <v>200</v>
      </c>
      <c r="AD822" s="57">
        <v>160</v>
      </c>
      <c r="AE822" s="56">
        <v>2.2999999999999998</v>
      </c>
      <c r="AF822" s="56">
        <v>0.1</v>
      </c>
      <c r="AG822" s="56">
        <v>12.8</v>
      </c>
      <c r="AH822" s="56">
        <v>61.5</v>
      </c>
      <c r="AI822" s="64">
        <v>0.02</v>
      </c>
      <c r="AJ822" s="64">
        <v>0.05</v>
      </c>
      <c r="AK822" s="43">
        <v>1.92</v>
      </c>
      <c r="AL822" s="62">
        <v>0</v>
      </c>
      <c r="AM822" s="63">
        <v>6.4</v>
      </c>
      <c r="AN822" s="63">
        <v>55.9</v>
      </c>
      <c r="AO822" s="62">
        <v>382</v>
      </c>
      <c r="AP822" s="62">
        <v>52</v>
      </c>
      <c r="AQ822" s="62">
        <v>31</v>
      </c>
      <c r="AR822" s="62">
        <v>60</v>
      </c>
      <c r="AS822" s="64">
        <v>1.95</v>
      </c>
      <c r="AT822" s="28">
        <v>11</v>
      </c>
      <c r="AU822" s="64">
        <v>0.99</v>
      </c>
      <c r="AV822" s="28">
        <v>32</v>
      </c>
    </row>
    <row r="823" spans="1:49" ht="15" customHeight="1" x14ac:dyDescent="0.3">
      <c r="A823" s="318"/>
      <c r="B823" s="334" t="s">
        <v>55</v>
      </c>
      <c r="C823" s="328"/>
      <c r="D823" s="407">
        <f t="shared" ref="D823:D834" si="608">C$821*AC823/AD$836</f>
        <v>21.76</v>
      </c>
      <c r="E823" s="406">
        <f t="shared" ref="E823:E835" si="609">C$821*AD823/AD$836</f>
        <v>16</v>
      </c>
      <c r="F823" s="406">
        <f t="shared" ref="F823:F835" si="610">$C$821*AE823/$AD$836</f>
        <v>0.3</v>
      </c>
      <c r="G823" s="406">
        <f t="shared" si="607"/>
        <v>0.06</v>
      </c>
      <c r="H823" s="406">
        <f t="shared" si="607"/>
        <v>2.38</v>
      </c>
      <c r="I823" s="406">
        <f t="shared" si="607"/>
        <v>11.2</v>
      </c>
      <c r="J823" s="199">
        <f t="shared" si="607"/>
        <v>1.4000000000000002E-2</v>
      </c>
      <c r="K823" s="199">
        <f t="shared" si="607"/>
        <v>8.0000000000000002E-3</v>
      </c>
      <c r="L823" s="199">
        <f t="shared" si="607"/>
        <v>0.28799999999999998</v>
      </c>
      <c r="M823" s="199">
        <f t="shared" si="607"/>
        <v>0</v>
      </c>
      <c r="N823" s="199">
        <f t="shared" si="607"/>
        <v>1.28</v>
      </c>
      <c r="O823" s="199">
        <f t="shared" si="607"/>
        <v>0.60799999999999998</v>
      </c>
      <c r="P823" s="199">
        <f t="shared" si="607"/>
        <v>75.400000000000006</v>
      </c>
      <c r="Q823" s="199">
        <f t="shared" si="607"/>
        <v>1.4</v>
      </c>
      <c r="R823" s="199">
        <f t="shared" si="607"/>
        <v>3.2</v>
      </c>
      <c r="S823" s="199">
        <f t="shared" si="607"/>
        <v>8</v>
      </c>
      <c r="T823" s="199">
        <f t="shared" si="607"/>
        <v>0.126</v>
      </c>
      <c r="U823" s="199">
        <f t="shared" si="607"/>
        <v>0.8</v>
      </c>
      <c r="V823" s="199">
        <f t="shared" si="607"/>
        <v>3.7999999999999999E-2</v>
      </c>
      <c r="W823" s="199">
        <f t="shared" si="607"/>
        <v>4.8</v>
      </c>
      <c r="X823" s="392"/>
      <c r="Y823" s="392"/>
      <c r="AB823" s="86" t="s">
        <v>55</v>
      </c>
      <c r="AC823" s="56">
        <v>108.8</v>
      </c>
      <c r="AD823" s="57">
        <v>80</v>
      </c>
      <c r="AE823" s="56">
        <v>1.5</v>
      </c>
      <c r="AF823" s="56">
        <v>0.3</v>
      </c>
      <c r="AG823" s="56">
        <v>11.9</v>
      </c>
      <c r="AH823" s="57">
        <v>56</v>
      </c>
      <c r="AI823" s="64">
        <v>7.0000000000000007E-2</v>
      </c>
      <c r="AJ823" s="64">
        <v>0.04</v>
      </c>
      <c r="AK823" s="43">
        <v>1.44</v>
      </c>
      <c r="AL823" s="62">
        <v>0</v>
      </c>
      <c r="AM823" s="63">
        <v>6.4</v>
      </c>
      <c r="AN823" s="64">
        <v>3.04</v>
      </c>
      <c r="AO823" s="62">
        <v>377</v>
      </c>
      <c r="AP823" s="62">
        <v>7</v>
      </c>
      <c r="AQ823" s="62">
        <v>16</v>
      </c>
      <c r="AR823" s="62">
        <v>40</v>
      </c>
      <c r="AS823" s="64">
        <v>0.63</v>
      </c>
      <c r="AT823" s="28">
        <v>4</v>
      </c>
      <c r="AU823" s="64">
        <v>0.19</v>
      </c>
      <c r="AV823" s="28">
        <v>24</v>
      </c>
    </row>
    <row r="824" spans="1:49" ht="15" customHeight="1" x14ac:dyDescent="0.3">
      <c r="A824" s="318"/>
      <c r="B824" s="334" t="s">
        <v>36</v>
      </c>
      <c r="C824" s="328"/>
      <c r="D824" s="407">
        <f t="shared" si="608"/>
        <v>2</v>
      </c>
      <c r="E824" s="406">
        <f t="shared" si="609"/>
        <v>2</v>
      </c>
      <c r="F824" s="406">
        <f t="shared" si="610"/>
        <v>0</v>
      </c>
      <c r="G824" s="406">
        <f t="shared" si="607"/>
        <v>0</v>
      </c>
      <c r="H824" s="406">
        <f t="shared" si="607"/>
        <v>1.82</v>
      </c>
      <c r="I824" s="406">
        <f t="shared" si="607"/>
        <v>7.2599999999999989</v>
      </c>
      <c r="J824" s="199">
        <f t="shared" si="607"/>
        <v>0</v>
      </c>
      <c r="K824" s="199">
        <f t="shared" si="607"/>
        <v>0</v>
      </c>
      <c r="L824" s="199">
        <f t="shared" si="607"/>
        <v>0</v>
      </c>
      <c r="M824" s="199">
        <f t="shared" si="607"/>
        <v>0</v>
      </c>
      <c r="N824" s="199">
        <f t="shared" si="607"/>
        <v>0</v>
      </c>
      <c r="O824" s="199">
        <f t="shared" si="607"/>
        <v>1.6E-2</v>
      </c>
      <c r="P824" s="199">
        <f t="shared" si="607"/>
        <v>0.05</v>
      </c>
      <c r="Q824" s="199">
        <f t="shared" si="607"/>
        <v>0.04</v>
      </c>
      <c r="R824" s="199">
        <f t="shared" si="607"/>
        <v>0</v>
      </c>
      <c r="S824" s="199">
        <f t="shared" si="607"/>
        <v>0</v>
      </c>
      <c r="T824" s="199">
        <f t="shared" si="607"/>
        <v>6.0000000000000001E-3</v>
      </c>
      <c r="U824" s="199">
        <f t="shared" si="607"/>
        <v>0</v>
      </c>
      <c r="V824" s="199">
        <f t="shared" si="607"/>
        <v>0</v>
      </c>
      <c r="W824" s="199">
        <f t="shared" si="607"/>
        <v>0</v>
      </c>
      <c r="X824" s="392"/>
      <c r="Y824" s="392"/>
      <c r="AB824" s="86" t="s">
        <v>36</v>
      </c>
      <c r="AC824" s="57">
        <v>10</v>
      </c>
      <c r="AD824" s="57">
        <v>10</v>
      </c>
      <c r="AE824" s="57">
        <v>0</v>
      </c>
      <c r="AF824" s="57">
        <v>0</v>
      </c>
      <c r="AG824" s="56">
        <v>9.1</v>
      </c>
      <c r="AH824" s="56">
        <v>36.299999999999997</v>
      </c>
      <c r="AI824" s="62">
        <v>0</v>
      </c>
      <c r="AJ824" s="62">
        <v>0</v>
      </c>
      <c r="AK824" s="28">
        <v>0</v>
      </c>
      <c r="AL824" s="62">
        <v>0</v>
      </c>
      <c r="AM824" s="62">
        <v>0</v>
      </c>
      <c r="AN824" s="64">
        <v>0.08</v>
      </c>
      <c r="AO824" s="64">
        <v>0.25</v>
      </c>
      <c r="AP824" s="63">
        <v>0.2</v>
      </c>
      <c r="AQ824" s="62">
        <v>0</v>
      </c>
      <c r="AR824" s="62">
        <v>0</v>
      </c>
      <c r="AS824" s="64">
        <v>0.03</v>
      </c>
      <c r="AT824" s="28">
        <v>0</v>
      </c>
      <c r="AU824" s="62">
        <v>0</v>
      </c>
      <c r="AV824" s="28">
        <v>0</v>
      </c>
    </row>
    <row r="825" spans="1:49" x14ac:dyDescent="0.3">
      <c r="A825" s="318"/>
      <c r="B825" s="334" t="s">
        <v>61</v>
      </c>
      <c r="C825" s="328"/>
      <c r="D825" s="407">
        <f t="shared" si="608"/>
        <v>10</v>
      </c>
      <c r="E825" s="406">
        <f t="shared" si="609"/>
        <v>10</v>
      </c>
      <c r="F825" s="406">
        <f t="shared" si="610"/>
        <v>0.24</v>
      </c>
      <c r="G825" s="406">
        <f t="shared" si="607"/>
        <v>1.32</v>
      </c>
      <c r="H825" s="406">
        <f t="shared" si="607"/>
        <v>0.32</v>
      </c>
      <c r="I825" s="406">
        <f t="shared" si="607"/>
        <v>14.16</v>
      </c>
      <c r="J825" s="199">
        <f t="shared" si="607"/>
        <v>2E-3</v>
      </c>
      <c r="K825" s="199">
        <f t="shared" si="607"/>
        <v>8.0000000000000002E-3</v>
      </c>
      <c r="L825" s="199">
        <f t="shared" si="607"/>
        <v>6.42</v>
      </c>
      <c r="M825" s="199">
        <f t="shared" si="607"/>
        <v>0</v>
      </c>
      <c r="N825" s="199">
        <f t="shared" si="607"/>
        <v>1.6E-2</v>
      </c>
      <c r="O825" s="199">
        <f t="shared" si="607"/>
        <v>3.04</v>
      </c>
      <c r="P825" s="199">
        <f t="shared" si="607"/>
        <v>9.6199999999999992</v>
      </c>
      <c r="Q825" s="199">
        <f t="shared" si="607"/>
        <v>7.8</v>
      </c>
      <c r="R825" s="199">
        <f t="shared" si="607"/>
        <v>0.78</v>
      </c>
      <c r="S825" s="199">
        <f t="shared" si="607"/>
        <v>5.2</v>
      </c>
      <c r="T825" s="199">
        <f t="shared" si="607"/>
        <v>1.7999999999999999E-2</v>
      </c>
      <c r="U825" s="199">
        <f t="shared" si="607"/>
        <v>0.9</v>
      </c>
      <c r="V825" s="199">
        <f t="shared" si="607"/>
        <v>3.5999999999999997E-2</v>
      </c>
      <c r="W825" s="199">
        <f t="shared" si="607"/>
        <v>1.4</v>
      </c>
      <c r="X825" s="392"/>
      <c r="Y825" s="392"/>
      <c r="AB825" s="86" t="s">
        <v>61</v>
      </c>
      <c r="AC825" s="57">
        <v>50</v>
      </c>
      <c r="AD825" s="57">
        <v>50</v>
      </c>
      <c r="AE825" s="56">
        <v>1.2</v>
      </c>
      <c r="AF825" s="56">
        <v>6.6</v>
      </c>
      <c r="AG825" s="56">
        <v>1.6</v>
      </c>
      <c r="AH825" s="56">
        <v>70.8</v>
      </c>
      <c r="AI825" s="64">
        <v>0.01</v>
      </c>
      <c r="AJ825" s="64">
        <v>0.04</v>
      </c>
      <c r="AK825" s="30">
        <v>32.1</v>
      </c>
      <c r="AL825" s="62">
        <v>0</v>
      </c>
      <c r="AM825" s="64">
        <v>0.08</v>
      </c>
      <c r="AN825" s="63">
        <v>15.2</v>
      </c>
      <c r="AO825" s="63">
        <v>48.1</v>
      </c>
      <c r="AP825" s="62">
        <v>39</v>
      </c>
      <c r="AQ825" s="63">
        <v>3.9</v>
      </c>
      <c r="AR825" s="62">
        <v>26</v>
      </c>
      <c r="AS825" s="64">
        <v>0.09</v>
      </c>
      <c r="AT825" s="30">
        <v>4.5</v>
      </c>
      <c r="AU825" s="64">
        <v>0.18</v>
      </c>
      <c r="AV825" s="28">
        <v>7</v>
      </c>
    </row>
    <row r="826" spans="1:49" ht="15" customHeight="1" x14ac:dyDescent="0.3">
      <c r="A826" s="318"/>
      <c r="B826" s="334" t="s">
        <v>53</v>
      </c>
      <c r="C826" s="328"/>
      <c r="D826" s="407">
        <f t="shared" si="608"/>
        <v>6</v>
      </c>
      <c r="E826" s="406">
        <f t="shared" si="609"/>
        <v>6</v>
      </c>
      <c r="F826" s="406">
        <f t="shared" si="610"/>
        <v>0.2</v>
      </c>
      <c r="G826" s="406">
        <f t="shared" si="607"/>
        <v>0</v>
      </c>
      <c r="H826" s="406">
        <f t="shared" si="607"/>
        <v>0.64</v>
      </c>
      <c r="I826" s="406">
        <f t="shared" si="607"/>
        <v>3.3799999999999994</v>
      </c>
      <c r="J826" s="199">
        <f t="shared" si="607"/>
        <v>2E-3</v>
      </c>
      <c r="K826" s="199">
        <f t="shared" si="607"/>
        <v>2E-3</v>
      </c>
      <c r="L826" s="199">
        <f t="shared" si="607"/>
        <v>7.2</v>
      </c>
      <c r="M826" s="199">
        <f t="shared" si="607"/>
        <v>0</v>
      </c>
      <c r="N826" s="199">
        <f t="shared" si="607"/>
        <v>0.624</v>
      </c>
      <c r="O826" s="199">
        <f t="shared" si="607"/>
        <v>0.45599999999999996</v>
      </c>
      <c r="P826" s="199">
        <f t="shared" si="607"/>
        <v>33.4</v>
      </c>
      <c r="Q826" s="199">
        <f t="shared" si="607"/>
        <v>1.06</v>
      </c>
      <c r="R826" s="199">
        <f t="shared" si="607"/>
        <v>2.4</v>
      </c>
      <c r="S826" s="199">
        <f t="shared" si="607"/>
        <v>3.6</v>
      </c>
      <c r="T826" s="199">
        <f t="shared" si="607"/>
        <v>0.104</v>
      </c>
      <c r="U826" s="199">
        <f t="shared" si="607"/>
        <v>0</v>
      </c>
      <c r="V826" s="199">
        <f t="shared" si="607"/>
        <v>3.5999999999999997E-2</v>
      </c>
      <c r="W826" s="199">
        <f t="shared" si="607"/>
        <v>0</v>
      </c>
      <c r="X826" s="392"/>
      <c r="Y826" s="392"/>
      <c r="AB826" s="86" t="s">
        <v>53</v>
      </c>
      <c r="AC826" s="57">
        <v>30</v>
      </c>
      <c r="AD826" s="57">
        <v>30</v>
      </c>
      <c r="AE826" s="57">
        <v>1</v>
      </c>
      <c r="AF826" s="57">
        <v>0</v>
      </c>
      <c r="AG826" s="56">
        <v>3.2</v>
      </c>
      <c r="AH826" s="56">
        <v>16.899999999999999</v>
      </c>
      <c r="AI826" s="64">
        <v>0.01</v>
      </c>
      <c r="AJ826" s="64">
        <v>0.01</v>
      </c>
      <c r="AK826" s="28">
        <v>36</v>
      </c>
      <c r="AL826" s="62">
        <v>0</v>
      </c>
      <c r="AM826" s="64">
        <v>3.12</v>
      </c>
      <c r="AN826" s="64">
        <v>2.2799999999999998</v>
      </c>
      <c r="AO826" s="62">
        <v>167</v>
      </c>
      <c r="AP826" s="63">
        <v>5.3</v>
      </c>
      <c r="AQ826" s="62">
        <v>12</v>
      </c>
      <c r="AR826" s="62">
        <v>18</v>
      </c>
      <c r="AS826" s="64">
        <v>0.52</v>
      </c>
      <c r="AT826" s="28">
        <v>0</v>
      </c>
      <c r="AU826" s="64">
        <v>0.18</v>
      </c>
      <c r="AV826" s="28">
        <v>0</v>
      </c>
    </row>
    <row r="827" spans="1:49" ht="15" customHeight="1" x14ac:dyDescent="0.3">
      <c r="A827" s="318"/>
      <c r="B827" s="334" t="s">
        <v>47</v>
      </c>
      <c r="C827" s="328"/>
      <c r="D827" s="407">
        <f t="shared" si="608"/>
        <v>20</v>
      </c>
      <c r="E827" s="406">
        <f t="shared" si="609"/>
        <v>16</v>
      </c>
      <c r="F827" s="406">
        <f t="shared" si="610"/>
        <v>0.28000000000000003</v>
      </c>
      <c r="G827" s="406">
        <f t="shared" si="607"/>
        <v>0.02</v>
      </c>
      <c r="H827" s="406">
        <f t="shared" si="607"/>
        <v>0.68</v>
      </c>
      <c r="I827" s="406">
        <f t="shared" si="607"/>
        <v>3.94</v>
      </c>
      <c r="J827" s="199">
        <f t="shared" si="607"/>
        <v>4.0000000000000001E-3</v>
      </c>
      <c r="K827" s="199">
        <f t="shared" si="607"/>
        <v>6.0000000000000001E-3</v>
      </c>
      <c r="L827" s="199">
        <f t="shared" si="607"/>
        <v>0.28799999999999998</v>
      </c>
      <c r="M827" s="199">
        <f t="shared" si="607"/>
        <v>0</v>
      </c>
      <c r="N827" s="199">
        <f t="shared" si="607"/>
        <v>2.88</v>
      </c>
      <c r="O827" s="199">
        <f t="shared" si="607"/>
        <v>1.58</v>
      </c>
      <c r="P827" s="199">
        <f t="shared" si="607"/>
        <v>39.799999999999997</v>
      </c>
      <c r="Q827" s="199">
        <f t="shared" si="607"/>
        <v>6.8</v>
      </c>
      <c r="R827" s="199">
        <f t="shared" si="607"/>
        <v>2.2000000000000002</v>
      </c>
      <c r="S827" s="199">
        <f t="shared" si="607"/>
        <v>4.4000000000000004</v>
      </c>
      <c r="T827" s="199">
        <f t="shared" si="607"/>
        <v>8.4000000000000005E-2</v>
      </c>
      <c r="U827" s="199">
        <f t="shared" si="607"/>
        <v>0.48</v>
      </c>
      <c r="V827" s="199">
        <f t="shared" si="607"/>
        <v>4.2000000000000003E-2</v>
      </c>
      <c r="W827" s="199">
        <f t="shared" si="607"/>
        <v>1.6</v>
      </c>
      <c r="X827" s="392"/>
      <c r="Y827" s="392"/>
      <c r="AB827" s="86" t="s">
        <v>47</v>
      </c>
      <c r="AC827" s="57">
        <v>100</v>
      </c>
      <c r="AD827" s="57">
        <v>80</v>
      </c>
      <c r="AE827" s="56">
        <v>1.4</v>
      </c>
      <c r="AF827" s="56">
        <v>0.1</v>
      </c>
      <c r="AG827" s="56">
        <v>3.4</v>
      </c>
      <c r="AH827" s="56">
        <v>19.7</v>
      </c>
      <c r="AI827" s="64">
        <v>0.02</v>
      </c>
      <c r="AJ827" s="64">
        <v>0.03</v>
      </c>
      <c r="AK827" s="43">
        <v>1.44</v>
      </c>
      <c r="AL827" s="62">
        <v>0</v>
      </c>
      <c r="AM827" s="63">
        <v>14.4</v>
      </c>
      <c r="AN827" s="63">
        <v>7.9</v>
      </c>
      <c r="AO827" s="62">
        <v>199</v>
      </c>
      <c r="AP827" s="62">
        <v>34</v>
      </c>
      <c r="AQ827" s="62">
        <v>11</v>
      </c>
      <c r="AR827" s="62">
        <v>22</v>
      </c>
      <c r="AS827" s="64">
        <v>0.42</v>
      </c>
      <c r="AT827" s="30">
        <v>2.4</v>
      </c>
      <c r="AU827" s="64">
        <v>0.21</v>
      </c>
      <c r="AV827" s="28">
        <v>8</v>
      </c>
    </row>
    <row r="828" spans="1:49" ht="15" customHeight="1" x14ac:dyDescent="0.3">
      <c r="A828" s="318"/>
      <c r="B828" s="334" t="s">
        <v>50</v>
      </c>
      <c r="C828" s="328"/>
      <c r="D828" s="407">
        <f t="shared" si="608"/>
        <v>10</v>
      </c>
      <c r="E828" s="406">
        <f t="shared" si="609"/>
        <v>8</v>
      </c>
      <c r="F828" s="406">
        <f t="shared" si="610"/>
        <v>0.1</v>
      </c>
      <c r="G828" s="406">
        <f t="shared" si="607"/>
        <v>0.02</v>
      </c>
      <c r="H828" s="406">
        <f t="shared" si="607"/>
        <v>0.6</v>
      </c>
      <c r="I828" s="406">
        <f t="shared" si="607"/>
        <v>2.94</v>
      </c>
      <c r="J828" s="199">
        <f t="shared" si="607"/>
        <v>2E-3</v>
      </c>
      <c r="K828" s="199">
        <f t="shared" si="607"/>
        <v>2E-3</v>
      </c>
      <c r="L828" s="199">
        <f t="shared" si="607"/>
        <v>0</v>
      </c>
      <c r="M828" s="199">
        <f t="shared" si="607"/>
        <v>0</v>
      </c>
      <c r="N828" s="199">
        <f t="shared" si="607"/>
        <v>0.32</v>
      </c>
      <c r="O828" s="199">
        <f t="shared" si="607"/>
        <v>0.24399999999999999</v>
      </c>
      <c r="P828" s="199">
        <f t="shared" si="607"/>
        <v>11.62</v>
      </c>
      <c r="Q828" s="199">
        <f t="shared" si="607"/>
        <v>2.2000000000000002</v>
      </c>
      <c r="R828" s="199">
        <f t="shared" si="607"/>
        <v>0.98000000000000009</v>
      </c>
      <c r="S828" s="199">
        <f t="shared" si="607"/>
        <v>4</v>
      </c>
      <c r="T828" s="199">
        <f t="shared" si="607"/>
        <v>5.6000000000000008E-2</v>
      </c>
      <c r="U828" s="199">
        <f t="shared" si="607"/>
        <v>0.24</v>
      </c>
      <c r="V828" s="199">
        <f t="shared" si="607"/>
        <v>3.5999999999999997E-2</v>
      </c>
      <c r="W828" s="199">
        <f t="shared" si="607"/>
        <v>2.4</v>
      </c>
      <c r="X828" s="392"/>
      <c r="Y828" s="392"/>
      <c r="AB828" s="86" t="s">
        <v>50</v>
      </c>
      <c r="AC828" s="57">
        <v>50</v>
      </c>
      <c r="AD828" s="57">
        <v>40</v>
      </c>
      <c r="AE828" s="56">
        <v>0.5</v>
      </c>
      <c r="AF828" s="56">
        <v>0.1</v>
      </c>
      <c r="AG828" s="57">
        <v>3</v>
      </c>
      <c r="AH828" s="56">
        <v>14.7</v>
      </c>
      <c r="AI828" s="64">
        <v>0.01</v>
      </c>
      <c r="AJ828" s="64">
        <v>0.01</v>
      </c>
      <c r="AK828" s="28">
        <v>0</v>
      </c>
      <c r="AL828" s="62">
        <v>0</v>
      </c>
      <c r="AM828" s="63">
        <v>1.6</v>
      </c>
      <c r="AN828" s="64">
        <v>1.22</v>
      </c>
      <c r="AO828" s="63">
        <v>58.1</v>
      </c>
      <c r="AP828" s="62">
        <v>11</v>
      </c>
      <c r="AQ828" s="63">
        <v>4.9000000000000004</v>
      </c>
      <c r="AR828" s="62">
        <v>20</v>
      </c>
      <c r="AS828" s="64">
        <v>0.28000000000000003</v>
      </c>
      <c r="AT828" s="30">
        <v>1.2</v>
      </c>
      <c r="AU828" s="64">
        <v>0.18</v>
      </c>
      <c r="AV828" s="28">
        <v>12</v>
      </c>
    </row>
    <row r="829" spans="1:49" x14ac:dyDescent="0.3">
      <c r="A829" s="318"/>
      <c r="B829" s="334" t="s">
        <v>51</v>
      </c>
      <c r="C829" s="328"/>
      <c r="D829" s="407">
        <f t="shared" si="608"/>
        <v>12.5</v>
      </c>
      <c r="E829" s="406">
        <f t="shared" si="609"/>
        <v>10</v>
      </c>
      <c r="F829" s="406">
        <f t="shared" si="610"/>
        <v>0.12</v>
      </c>
      <c r="G829" s="406">
        <f t="shared" si="607"/>
        <v>0</v>
      </c>
      <c r="H829" s="406">
        <f t="shared" si="607"/>
        <v>0.62</v>
      </c>
      <c r="I829" s="406">
        <f t="shared" si="607"/>
        <v>3.08</v>
      </c>
      <c r="J829" s="199">
        <f t="shared" si="607"/>
        <v>4.0000000000000001E-3</v>
      </c>
      <c r="K829" s="199">
        <f t="shared" si="607"/>
        <v>6.0000000000000001E-3</v>
      </c>
      <c r="L829" s="199">
        <f t="shared" si="607"/>
        <v>120</v>
      </c>
      <c r="M829" s="199">
        <f t="shared" si="607"/>
        <v>0</v>
      </c>
      <c r="N829" s="199">
        <f t="shared" si="607"/>
        <v>0.2</v>
      </c>
      <c r="O829" s="199">
        <f t="shared" si="607"/>
        <v>1.5960000000000001</v>
      </c>
      <c r="P829" s="199">
        <f t="shared" si="607"/>
        <v>16.600000000000001</v>
      </c>
      <c r="Q829" s="199">
        <f t="shared" si="607"/>
        <v>2.4</v>
      </c>
      <c r="R829" s="199">
        <f t="shared" si="607"/>
        <v>3.4</v>
      </c>
      <c r="S829" s="199">
        <f t="shared" si="607"/>
        <v>4.8</v>
      </c>
      <c r="T829" s="199">
        <f t="shared" si="607"/>
        <v>0.06</v>
      </c>
      <c r="U829" s="199">
        <f t="shared" si="607"/>
        <v>0.5</v>
      </c>
      <c r="V829" s="199">
        <f t="shared" si="607"/>
        <v>8.0000000000000002E-3</v>
      </c>
      <c r="W829" s="199">
        <f t="shared" si="607"/>
        <v>5.6</v>
      </c>
      <c r="X829" s="392"/>
      <c r="Y829" s="392"/>
      <c r="AB829" s="86" t="s">
        <v>51</v>
      </c>
      <c r="AC829" s="56">
        <v>62.5</v>
      </c>
      <c r="AD829" s="57">
        <v>50</v>
      </c>
      <c r="AE829" s="56">
        <v>0.6</v>
      </c>
      <c r="AF829" s="57">
        <v>0</v>
      </c>
      <c r="AG829" s="56">
        <v>3.1</v>
      </c>
      <c r="AH829" s="56">
        <v>15.4</v>
      </c>
      <c r="AI829" s="64">
        <v>0.02</v>
      </c>
      <c r="AJ829" s="64">
        <v>0.03</v>
      </c>
      <c r="AK829" s="28">
        <v>600</v>
      </c>
      <c r="AL829" s="62">
        <v>0</v>
      </c>
      <c r="AM829" s="62">
        <v>1</v>
      </c>
      <c r="AN829" s="64">
        <v>7.98</v>
      </c>
      <c r="AO829" s="62">
        <v>83</v>
      </c>
      <c r="AP829" s="62">
        <v>12</v>
      </c>
      <c r="AQ829" s="62">
        <v>17</v>
      </c>
      <c r="AR829" s="62">
        <v>24</v>
      </c>
      <c r="AS829" s="63">
        <v>0.3</v>
      </c>
      <c r="AT829" s="30">
        <v>2.5</v>
      </c>
      <c r="AU829" s="64">
        <v>0.04</v>
      </c>
      <c r="AV829" s="28">
        <v>28</v>
      </c>
    </row>
    <row r="830" spans="1:49" ht="15" customHeight="1" x14ac:dyDescent="0.3">
      <c r="A830" s="318"/>
      <c r="B830" s="334" t="s">
        <v>60</v>
      </c>
      <c r="C830" s="328"/>
      <c r="D830" s="407">
        <f t="shared" si="608"/>
        <v>0.5</v>
      </c>
      <c r="E830" s="406">
        <f t="shared" si="609"/>
        <v>0.4</v>
      </c>
      <c r="F830" s="406">
        <f t="shared" si="610"/>
        <v>0</v>
      </c>
      <c r="G830" s="406">
        <f t="shared" si="607"/>
        <v>0</v>
      </c>
      <c r="H830" s="406">
        <f t="shared" si="607"/>
        <v>0.04</v>
      </c>
      <c r="I830" s="406">
        <f t="shared" si="607"/>
        <v>0.18</v>
      </c>
      <c r="J830" s="199">
        <f t="shared" si="607"/>
        <v>0</v>
      </c>
      <c r="K830" s="199">
        <f t="shared" si="607"/>
        <v>0</v>
      </c>
      <c r="L830" s="199">
        <f t="shared" si="607"/>
        <v>4.0000000000000001E-3</v>
      </c>
      <c r="M830" s="199">
        <f t="shared" si="607"/>
        <v>0</v>
      </c>
      <c r="N830" s="199">
        <f t="shared" si="607"/>
        <v>5.6000000000000008E-2</v>
      </c>
      <c r="O830" s="199">
        <f t="shared" si="607"/>
        <v>2.4E-2</v>
      </c>
      <c r="P830" s="199">
        <f t="shared" si="607"/>
        <v>1.1359999999999999</v>
      </c>
      <c r="Q830" s="199">
        <f t="shared" si="607"/>
        <v>0.2</v>
      </c>
      <c r="R830" s="199">
        <f t="shared" si="607"/>
        <v>0.08</v>
      </c>
      <c r="S830" s="199">
        <f t="shared" si="607"/>
        <v>0.26</v>
      </c>
      <c r="T830" s="199">
        <f t="shared" si="607"/>
        <v>2E-3</v>
      </c>
      <c r="U830" s="199">
        <f t="shared" si="607"/>
        <v>0</v>
      </c>
      <c r="V830" s="199">
        <f t="shared" si="607"/>
        <v>0</v>
      </c>
      <c r="W830" s="199">
        <f t="shared" si="607"/>
        <v>0.44000000000000006</v>
      </c>
      <c r="X830" s="392"/>
      <c r="Y830" s="392"/>
      <c r="AB830" s="86" t="s">
        <v>60</v>
      </c>
      <c r="AC830" s="56">
        <v>2.5</v>
      </c>
      <c r="AD830" s="57">
        <v>2</v>
      </c>
      <c r="AE830" s="57">
        <v>0</v>
      </c>
      <c r="AF830" s="57">
        <v>0</v>
      </c>
      <c r="AG830" s="56">
        <v>0.2</v>
      </c>
      <c r="AH830" s="56">
        <v>0.9</v>
      </c>
      <c r="AI830" s="62">
        <v>0</v>
      </c>
      <c r="AJ830" s="62">
        <v>0</v>
      </c>
      <c r="AK830" s="43">
        <v>0.02</v>
      </c>
      <c r="AL830" s="62">
        <v>0</v>
      </c>
      <c r="AM830" s="64">
        <v>0.28000000000000003</v>
      </c>
      <c r="AN830" s="64">
        <v>0.12</v>
      </c>
      <c r="AO830" s="64">
        <v>5.68</v>
      </c>
      <c r="AP830" s="62">
        <v>1</v>
      </c>
      <c r="AQ830" s="63">
        <v>0.4</v>
      </c>
      <c r="AR830" s="63">
        <v>1.3</v>
      </c>
      <c r="AS830" s="64">
        <v>0.01</v>
      </c>
      <c r="AT830" s="28">
        <v>0</v>
      </c>
      <c r="AU830" s="62">
        <v>0</v>
      </c>
      <c r="AV830" s="30">
        <v>2.2000000000000002</v>
      </c>
    </row>
    <row r="831" spans="1:49" ht="15" customHeight="1" x14ac:dyDescent="0.3">
      <c r="A831" s="318"/>
      <c r="B831" s="334" t="s">
        <v>46</v>
      </c>
      <c r="C831" s="328"/>
      <c r="D831" s="407">
        <f t="shared" si="608"/>
        <v>4</v>
      </c>
      <c r="E831" s="406">
        <f t="shared" si="609"/>
        <v>4</v>
      </c>
      <c r="F831" s="406">
        <f t="shared" si="610"/>
        <v>0</v>
      </c>
      <c r="G831" s="406">
        <f t="shared" si="607"/>
        <v>3.5200000000000005</v>
      </c>
      <c r="H831" s="406">
        <f t="shared" si="607"/>
        <v>0</v>
      </c>
      <c r="I831" s="406">
        <f t="shared" si="607"/>
        <v>31.639999999999997</v>
      </c>
      <c r="J831" s="199">
        <f t="shared" si="607"/>
        <v>0</v>
      </c>
      <c r="K831" s="199">
        <f t="shared" si="607"/>
        <v>0</v>
      </c>
      <c r="L831" s="199">
        <f t="shared" si="607"/>
        <v>0</v>
      </c>
      <c r="M831" s="199">
        <f t="shared" si="607"/>
        <v>0</v>
      </c>
      <c r="N831" s="199">
        <f t="shared" si="607"/>
        <v>0</v>
      </c>
      <c r="O831" s="199">
        <f t="shared" si="607"/>
        <v>0</v>
      </c>
      <c r="P831" s="199">
        <f t="shared" si="607"/>
        <v>0</v>
      </c>
      <c r="Q831" s="199">
        <f t="shared" si="607"/>
        <v>0</v>
      </c>
      <c r="R831" s="199">
        <f t="shared" si="607"/>
        <v>0</v>
      </c>
      <c r="S831" s="199">
        <f t="shared" si="607"/>
        <v>0.08</v>
      </c>
      <c r="T831" s="199">
        <f t="shared" si="607"/>
        <v>0</v>
      </c>
      <c r="U831" s="199">
        <f t="shared" si="607"/>
        <v>0</v>
      </c>
      <c r="V831" s="199">
        <f t="shared" si="607"/>
        <v>0</v>
      </c>
      <c r="W831" s="199">
        <f t="shared" si="607"/>
        <v>0</v>
      </c>
      <c r="X831" s="392"/>
      <c r="Y831" s="392"/>
      <c r="AB831" s="86" t="s">
        <v>46</v>
      </c>
      <c r="AC831" s="57">
        <v>20</v>
      </c>
      <c r="AD831" s="57">
        <v>20</v>
      </c>
      <c r="AE831" s="57">
        <v>0</v>
      </c>
      <c r="AF831" s="56">
        <v>17.600000000000001</v>
      </c>
      <c r="AG831" s="57">
        <v>0</v>
      </c>
      <c r="AH831" s="56">
        <v>158.19999999999999</v>
      </c>
      <c r="AI831" s="62">
        <v>0</v>
      </c>
      <c r="AJ831" s="62">
        <v>0</v>
      </c>
      <c r="AK831" s="28">
        <v>0</v>
      </c>
      <c r="AL831" s="62">
        <v>0</v>
      </c>
      <c r="AM831" s="62">
        <v>0</v>
      </c>
      <c r="AN831" s="62">
        <v>0</v>
      </c>
      <c r="AO831" s="62">
        <v>0</v>
      </c>
      <c r="AP831" s="62">
        <v>0</v>
      </c>
      <c r="AQ831" s="62">
        <v>0</v>
      </c>
      <c r="AR831" s="63">
        <v>0.4</v>
      </c>
      <c r="AS831" s="62">
        <v>0</v>
      </c>
      <c r="AT831" s="28">
        <v>0</v>
      </c>
      <c r="AU831" s="62">
        <v>0</v>
      </c>
      <c r="AV831" s="28">
        <v>0</v>
      </c>
    </row>
    <row r="832" spans="1:49" ht="15" customHeight="1" x14ac:dyDescent="0.3">
      <c r="A832" s="318"/>
      <c r="B832" s="334" t="s">
        <v>58</v>
      </c>
      <c r="C832" s="328"/>
      <c r="D832" s="407">
        <f t="shared" si="608"/>
        <v>0.04</v>
      </c>
      <c r="E832" s="406">
        <f t="shared" si="609"/>
        <v>0.04</v>
      </c>
      <c r="F832" s="406">
        <f t="shared" si="610"/>
        <v>0</v>
      </c>
      <c r="G832" s="406">
        <f t="shared" si="607"/>
        <v>0</v>
      </c>
      <c r="H832" s="406">
        <f t="shared" si="607"/>
        <v>0.02</v>
      </c>
      <c r="I832" s="406">
        <f t="shared" si="607"/>
        <v>0.1</v>
      </c>
      <c r="J832" s="199">
        <f t="shared" si="607"/>
        <v>0</v>
      </c>
      <c r="K832" s="199">
        <f t="shared" si="607"/>
        <v>0</v>
      </c>
      <c r="L832" s="199">
        <f t="shared" si="607"/>
        <v>7.3999999999999996E-2</v>
      </c>
      <c r="M832" s="199">
        <f t="shared" si="607"/>
        <v>0</v>
      </c>
      <c r="N832" s="199">
        <f t="shared" si="607"/>
        <v>8.0000000000000002E-3</v>
      </c>
      <c r="O832" s="199">
        <f t="shared" si="607"/>
        <v>6.0000000000000001E-3</v>
      </c>
      <c r="P832" s="199">
        <f t="shared" si="607"/>
        <v>0.17599999999999999</v>
      </c>
      <c r="Q832" s="199">
        <f t="shared" si="607"/>
        <v>0.3</v>
      </c>
      <c r="R832" s="199">
        <f t="shared" si="607"/>
        <v>0.04</v>
      </c>
      <c r="S832" s="199">
        <f t="shared" si="607"/>
        <v>0.04</v>
      </c>
      <c r="T832" s="199">
        <f t="shared" si="607"/>
        <v>1.4000000000000002E-2</v>
      </c>
      <c r="U832" s="199">
        <f t="shared" si="607"/>
        <v>0</v>
      </c>
      <c r="V832" s="199">
        <f t="shared" si="607"/>
        <v>0</v>
      </c>
      <c r="W832" s="199">
        <f t="shared" si="607"/>
        <v>0</v>
      </c>
      <c r="X832" s="392"/>
      <c r="Y832" s="392"/>
      <c r="AB832" s="86" t="s">
        <v>58</v>
      </c>
      <c r="AC832" s="56">
        <v>0.2</v>
      </c>
      <c r="AD832" s="56">
        <v>0.2</v>
      </c>
      <c r="AE832" s="57">
        <v>0</v>
      </c>
      <c r="AF832" s="57">
        <v>0</v>
      </c>
      <c r="AG832" s="56">
        <v>0.1</v>
      </c>
      <c r="AH832" s="56">
        <v>0.5</v>
      </c>
      <c r="AI832" s="62">
        <v>0</v>
      </c>
      <c r="AJ832" s="62">
        <v>0</v>
      </c>
      <c r="AK832" s="43">
        <v>0.37</v>
      </c>
      <c r="AL832" s="62">
        <v>0</v>
      </c>
      <c r="AM832" s="64">
        <v>0.04</v>
      </c>
      <c r="AN832" s="64">
        <v>0.03</v>
      </c>
      <c r="AO832" s="64">
        <v>0.88</v>
      </c>
      <c r="AP832" s="63">
        <v>1.5</v>
      </c>
      <c r="AQ832" s="63">
        <v>0.2</v>
      </c>
      <c r="AR832" s="63">
        <v>0.2</v>
      </c>
      <c r="AS832" s="64">
        <v>7.0000000000000007E-2</v>
      </c>
      <c r="AT832" s="28">
        <v>0</v>
      </c>
      <c r="AU832" s="62">
        <v>0</v>
      </c>
      <c r="AV832" s="28">
        <v>0</v>
      </c>
    </row>
    <row r="833" spans="1:49" ht="15" customHeight="1" x14ac:dyDescent="0.3">
      <c r="A833" s="318"/>
      <c r="B833" s="334" t="s">
        <v>38</v>
      </c>
      <c r="C833" s="328"/>
      <c r="D833" s="407">
        <f t="shared" si="608"/>
        <v>0.3</v>
      </c>
      <c r="E833" s="406">
        <f t="shared" si="609"/>
        <v>0.3</v>
      </c>
      <c r="F833" s="406">
        <f t="shared" si="610"/>
        <v>0</v>
      </c>
      <c r="G833" s="406">
        <f t="shared" si="607"/>
        <v>0</v>
      </c>
      <c r="H833" s="406">
        <f t="shared" si="607"/>
        <v>0</v>
      </c>
      <c r="I833" s="406">
        <f t="shared" si="607"/>
        <v>0</v>
      </c>
      <c r="J833" s="199">
        <f t="shared" si="607"/>
        <v>0</v>
      </c>
      <c r="K833" s="199">
        <f t="shared" si="607"/>
        <v>0</v>
      </c>
      <c r="L833" s="199">
        <f t="shared" si="607"/>
        <v>0</v>
      </c>
      <c r="M833" s="199">
        <f t="shared" si="607"/>
        <v>0</v>
      </c>
      <c r="N833" s="199">
        <f t="shared" si="607"/>
        <v>0</v>
      </c>
      <c r="O833" s="199">
        <f t="shared" si="607"/>
        <v>88.2</v>
      </c>
      <c r="P833" s="199">
        <f t="shared" si="607"/>
        <v>2.1999999999999999E-2</v>
      </c>
      <c r="Q833" s="199">
        <f t="shared" si="607"/>
        <v>0.98000000000000009</v>
      </c>
      <c r="R833" s="199">
        <f t="shared" si="607"/>
        <v>0.06</v>
      </c>
      <c r="S833" s="199">
        <f t="shared" si="607"/>
        <v>0.2</v>
      </c>
      <c r="T833" s="199">
        <f t="shared" si="607"/>
        <v>8.0000000000000002E-3</v>
      </c>
      <c r="U833" s="199">
        <f t="shared" si="607"/>
        <v>12</v>
      </c>
      <c r="V833" s="199">
        <f t="shared" si="607"/>
        <v>0</v>
      </c>
      <c r="W833" s="199">
        <f t="shared" si="607"/>
        <v>0</v>
      </c>
      <c r="X833" s="392"/>
      <c r="Y833" s="392"/>
      <c r="AB833" s="86" t="s">
        <v>38</v>
      </c>
      <c r="AC833" s="56">
        <v>1.5</v>
      </c>
      <c r="AD833" s="56">
        <v>1.5</v>
      </c>
      <c r="AE833" s="57">
        <v>0</v>
      </c>
      <c r="AF833" s="57">
        <v>0</v>
      </c>
      <c r="AG833" s="57">
        <v>0</v>
      </c>
      <c r="AH833" s="57">
        <v>0</v>
      </c>
      <c r="AI833" s="62">
        <v>0</v>
      </c>
      <c r="AJ833" s="62">
        <v>0</v>
      </c>
      <c r="AK833" s="28">
        <v>0</v>
      </c>
      <c r="AL833" s="62">
        <v>0</v>
      </c>
      <c r="AM833" s="62">
        <v>0</v>
      </c>
      <c r="AN833" s="62">
        <v>441</v>
      </c>
      <c r="AO833" s="64">
        <v>0.11</v>
      </c>
      <c r="AP833" s="63">
        <v>4.9000000000000004</v>
      </c>
      <c r="AQ833" s="63">
        <v>0.3</v>
      </c>
      <c r="AR833" s="62">
        <v>1</v>
      </c>
      <c r="AS833" s="64">
        <v>0.04</v>
      </c>
      <c r="AT833" s="28">
        <v>60</v>
      </c>
      <c r="AU833" s="62">
        <v>0</v>
      </c>
      <c r="AV833" s="28">
        <v>0</v>
      </c>
    </row>
    <row r="834" spans="1:49" ht="15" customHeight="1" x14ac:dyDescent="0.3">
      <c r="A834" s="318"/>
      <c r="B834" s="334" t="s">
        <v>49</v>
      </c>
      <c r="C834" s="328"/>
      <c r="D834" s="407">
        <f t="shared" si="608"/>
        <v>0.2</v>
      </c>
      <c r="E834" s="406">
        <f t="shared" si="609"/>
        <v>0.2</v>
      </c>
      <c r="F834" s="406">
        <f t="shared" si="610"/>
        <v>0</v>
      </c>
      <c r="G834" s="406">
        <f t="shared" si="607"/>
        <v>0</v>
      </c>
      <c r="H834" s="406">
        <f t="shared" si="607"/>
        <v>0</v>
      </c>
      <c r="I834" s="406">
        <f t="shared" si="607"/>
        <v>0.06</v>
      </c>
      <c r="J834" s="199">
        <f t="shared" si="607"/>
        <v>0</v>
      </c>
      <c r="K834" s="199">
        <f t="shared" si="607"/>
        <v>0</v>
      </c>
      <c r="L834" s="199">
        <f t="shared" si="607"/>
        <v>4.0000000000000001E-3</v>
      </c>
      <c r="M834" s="199">
        <f t="shared" si="607"/>
        <v>0</v>
      </c>
      <c r="N834" s="199">
        <f t="shared" si="607"/>
        <v>0.104</v>
      </c>
      <c r="O834" s="199">
        <f t="shared" si="607"/>
        <v>0.01</v>
      </c>
      <c r="P834" s="199">
        <f t="shared" si="607"/>
        <v>0.26600000000000001</v>
      </c>
      <c r="Q834" s="199">
        <f t="shared" si="607"/>
        <v>0.24</v>
      </c>
      <c r="R834" s="199">
        <f t="shared" si="607"/>
        <v>0.02</v>
      </c>
      <c r="S834" s="199">
        <f t="shared" si="607"/>
        <v>0.02</v>
      </c>
      <c r="T834" s="199">
        <f t="shared" si="607"/>
        <v>2E-3</v>
      </c>
      <c r="U834" s="199">
        <f t="shared" si="607"/>
        <v>0</v>
      </c>
      <c r="V834" s="199">
        <f t="shared" si="607"/>
        <v>2E-3</v>
      </c>
      <c r="W834" s="199">
        <f t="shared" si="607"/>
        <v>0</v>
      </c>
      <c r="X834" s="392"/>
      <c r="Y834" s="392"/>
      <c r="AB834" s="86" t="s">
        <v>49</v>
      </c>
      <c r="AC834" s="57">
        <v>1</v>
      </c>
      <c r="AD834" s="57">
        <v>1</v>
      </c>
      <c r="AE834" s="57">
        <v>0</v>
      </c>
      <c r="AF834" s="57">
        <v>0</v>
      </c>
      <c r="AG834" s="57">
        <v>0</v>
      </c>
      <c r="AH834" s="56">
        <v>0.3</v>
      </c>
      <c r="AI834" s="62">
        <v>0</v>
      </c>
      <c r="AJ834" s="62">
        <v>0</v>
      </c>
      <c r="AK834" s="43">
        <v>0.02</v>
      </c>
      <c r="AL834" s="62">
        <v>0</v>
      </c>
      <c r="AM834" s="64">
        <v>0.52</v>
      </c>
      <c r="AN834" s="64">
        <v>0.05</v>
      </c>
      <c r="AO834" s="64">
        <v>1.33</v>
      </c>
      <c r="AP834" s="63">
        <v>1.2</v>
      </c>
      <c r="AQ834" s="63">
        <v>0.1</v>
      </c>
      <c r="AR834" s="63">
        <v>0.1</v>
      </c>
      <c r="AS834" s="64">
        <v>0.01</v>
      </c>
      <c r="AT834" s="28">
        <v>0</v>
      </c>
      <c r="AU834" s="64">
        <v>0.01</v>
      </c>
      <c r="AV834" s="28">
        <v>0</v>
      </c>
    </row>
    <row r="835" spans="1:49" x14ac:dyDescent="0.3">
      <c r="A835" s="318"/>
      <c r="B835" s="334" t="s">
        <v>62</v>
      </c>
      <c r="C835" s="328"/>
      <c r="D835" s="407">
        <f>C$821*AC835/AD$836</f>
        <v>160</v>
      </c>
      <c r="E835" s="406">
        <f t="shared" si="609"/>
        <v>160</v>
      </c>
      <c r="F835" s="406">
        <f t="shared" si="610"/>
        <v>3</v>
      </c>
      <c r="G835" s="406">
        <f t="shared" si="607"/>
        <v>0.7</v>
      </c>
      <c r="H835" s="406">
        <f t="shared" si="607"/>
        <v>0.44000000000000006</v>
      </c>
      <c r="I835" s="406">
        <f t="shared" si="607"/>
        <v>20.12</v>
      </c>
      <c r="J835" s="199">
        <f t="shared" si="607"/>
        <v>0</v>
      </c>
      <c r="K835" s="199">
        <f t="shared" si="607"/>
        <v>0</v>
      </c>
      <c r="L835" s="199">
        <f t="shared" si="607"/>
        <v>0</v>
      </c>
      <c r="M835" s="199">
        <f t="shared" si="607"/>
        <v>0</v>
      </c>
      <c r="N835" s="199">
        <f t="shared" si="607"/>
        <v>0</v>
      </c>
      <c r="O835" s="199">
        <f t="shared" si="607"/>
        <v>0</v>
      </c>
      <c r="P835" s="199">
        <f t="shared" si="607"/>
        <v>0</v>
      </c>
      <c r="Q835" s="199">
        <f t="shared" si="607"/>
        <v>0</v>
      </c>
      <c r="R835" s="199">
        <f t="shared" si="607"/>
        <v>0</v>
      </c>
      <c r="S835" s="199">
        <f t="shared" si="607"/>
        <v>0</v>
      </c>
      <c r="T835" s="199">
        <f t="shared" si="607"/>
        <v>0</v>
      </c>
      <c r="U835" s="199">
        <f t="shared" si="607"/>
        <v>0</v>
      </c>
      <c r="V835" s="199">
        <f t="shared" si="607"/>
        <v>0</v>
      </c>
      <c r="W835" s="199">
        <f t="shared" si="607"/>
        <v>0</v>
      </c>
      <c r="X835" s="392"/>
      <c r="Y835" s="392"/>
      <c r="AB835" s="86" t="s">
        <v>62</v>
      </c>
      <c r="AC835" s="57">
        <v>800</v>
      </c>
      <c r="AD835" s="57">
        <v>800</v>
      </c>
      <c r="AE835" s="57">
        <v>15</v>
      </c>
      <c r="AF835" s="56">
        <v>3.5</v>
      </c>
      <c r="AG835" s="56">
        <v>2.2000000000000002</v>
      </c>
      <c r="AH835" s="56">
        <v>100.6</v>
      </c>
      <c r="AI835" s="62">
        <v>0</v>
      </c>
      <c r="AJ835" s="62">
        <v>0</v>
      </c>
      <c r="AK835" s="28">
        <v>0</v>
      </c>
      <c r="AL835" s="62">
        <v>0</v>
      </c>
      <c r="AM835" s="62">
        <v>0</v>
      </c>
      <c r="AN835" s="62">
        <v>0</v>
      </c>
      <c r="AO835" s="62">
        <v>0</v>
      </c>
      <c r="AP835" s="62">
        <v>0</v>
      </c>
      <c r="AQ835" s="62">
        <v>0</v>
      </c>
      <c r="AR835" s="62">
        <v>0</v>
      </c>
      <c r="AS835" s="62">
        <v>0</v>
      </c>
      <c r="AT835" s="28">
        <v>0</v>
      </c>
      <c r="AU835" s="62">
        <v>0</v>
      </c>
      <c r="AV835" s="28">
        <v>0</v>
      </c>
    </row>
    <row r="836" spans="1:49" x14ac:dyDescent="0.3">
      <c r="A836" s="318"/>
      <c r="B836" s="69" t="s">
        <v>40</v>
      </c>
      <c r="C836" s="328"/>
      <c r="D836" s="406"/>
      <c r="E836" s="406"/>
      <c r="F836" s="406">
        <f>SUM(F822:F835)</f>
        <v>4.7</v>
      </c>
      <c r="G836" s="406">
        <f t="shared" ref="G836:W836" si="611">SUM(G822:G835)</f>
        <v>5.660000000000001</v>
      </c>
      <c r="H836" s="406">
        <f t="shared" si="611"/>
        <v>10.119999999999997</v>
      </c>
      <c r="I836" s="406">
        <f t="shared" si="611"/>
        <v>110.36</v>
      </c>
      <c r="J836" s="199">
        <f t="shared" si="611"/>
        <v>3.2000000000000001E-2</v>
      </c>
      <c r="K836" s="199">
        <f t="shared" si="611"/>
        <v>4.2000000000000003E-2</v>
      </c>
      <c r="L836" s="199">
        <f t="shared" si="611"/>
        <v>134.66200000000001</v>
      </c>
      <c r="M836" s="199">
        <f t="shared" si="611"/>
        <v>0</v>
      </c>
      <c r="N836" s="199">
        <f t="shared" si="611"/>
        <v>6.7680000000000007</v>
      </c>
      <c r="O836" s="199">
        <f t="shared" si="611"/>
        <v>106.96000000000001</v>
      </c>
      <c r="P836" s="199">
        <f t="shared" si="611"/>
        <v>264.49000000000007</v>
      </c>
      <c r="Q836" s="199">
        <f t="shared" si="611"/>
        <v>33.82</v>
      </c>
      <c r="R836" s="199">
        <f t="shared" si="611"/>
        <v>19.359999999999996</v>
      </c>
      <c r="S836" s="199">
        <f t="shared" si="611"/>
        <v>42.6</v>
      </c>
      <c r="T836" s="199">
        <f t="shared" si="611"/>
        <v>0.87000000000000011</v>
      </c>
      <c r="U836" s="199">
        <f t="shared" si="611"/>
        <v>17.12</v>
      </c>
      <c r="V836" s="199">
        <f t="shared" si="611"/>
        <v>0.39599999999999996</v>
      </c>
      <c r="W836" s="199">
        <f t="shared" si="611"/>
        <v>22.639999999999997</v>
      </c>
      <c r="X836" s="392"/>
      <c r="Y836" s="392"/>
      <c r="AB836" s="87" t="s">
        <v>40</v>
      </c>
      <c r="AC836" s="59"/>
      <c r="AD836" s="60">
        <v>1000</v>
      </c>
      <c r="AE836" s="61">
        <v>23.5</v>
      </c>
      <c r="AF836" s="61">
        <v>28.3</v>
      </c>
      <c r="AG836" s="61">
        <v>50.6</v>
      </c>
      <c r="AH836" s="61">
        <v>551.79999999999995</v>
      </c>
      <c r="AI836" s="65">
        <v>0.16</v>
      </c>
      <c r="AJ836" s="65">
        <v>0.21</v>
      </c>
      <c r="AK836" s="32">
        <v>673</v>
      </c>
      <c r="AL836" s="66">
        <v>0</v>
      </c>
      <c r="AM836" s="83">
        <v>33.799999999999997</v>
      </c>
      <c r="AN836" s="66">
        <v>535</v>
      </c>
      <c r="AO836" s="66">
        <v>1323</v>
      </c>
      <c r="AP836" s="66">
        <v>168</v>
      </c>
      <c r="AQ836" s="66">
        <v>96</v>
      </c>
      <c r="AR836" s="66">
        <v>213</v>
      </c>
      <c r="AS836" s="65">
        <v>4.3499999999999996</v>
      </c>
      <c r="AT836" s="32">
        <v>86</v>
      </c>
      <c r="AU836" s="65">
        <v>1.98</v>
      </c>
      <c r="AV836" s="32">
        <v>113</v>
      </c>
    </row>
    <row r="837" spans="1:49" x14ac:dyDescent="0.3">
      <c r="A837" s="318" t="s">
        <v>239</v>
      </c>
      <c r="B837" s="199"/>
      <c r="C837" s="328">
        <v>120</v>
      </c>
      <c r="D837" s="406"/>
      <c r="E837" s="406"/>
      <c r="F837" s="406"/>
      <c r="G837" s="406"/>
      <c r="H837" s="406"/>
      <c r="I837" s="406"/>
      <c r="J837" s="199"/>
      <c r="K837" s="199"/>
      <c r="L837" s="199"/>
      <c r="M837" s="199"/>
      <c r="N837" s="199"/>
      <c r="O837" s="199"/>
      <c r="P837" s="199"/>
      <c r="Q837" s="199"/>
      <c r="R837" s="199"/>
      <c r="S837" s="199"/>
      <c r="T837" s="199"/>
      <c r="U837" s="199"/>
      <c r="V837" s="199"/>
      <c r="W837" s="199"/>
      <c r="X837" s="392" t="s">
        <v>240</v>
      </c>
      <c r="Y837" s="392">
        <v>61</v>
      </c>
      <c r="AA837" t="s">
        <v>239</v>
      </c>
      <c r="AW837" t="s">
        <v>240</v>
      </c>
    </row>
    <row r="838" spans="1:49" ht="15" customHeight="1" x14ac:dyDescent="0.3">
      <c r="A838" s="318"/>
      <c r="B838" s="334" t="s">
        <v>34</v>
      </c>
      <c r="C838" s="328"/>
      <c r="D838" s="407">
        <f>C$837*AC838/AD$842</f>
        <v>55.2</v>
      </c>
      <c r="E838" s="406">
        <f>C$837*AD838/AD$842</f>
        <v>55.2</v>
      </c>
      <c r="F838" s="406">
        <f>$C$837*AE838/$AD$842</f>
        <v>6.6</v>
      </c>
      <c r="G838" s="406">
        <f t="shared" ref="G838:V838" si="612">$C$837*AF838/$AD$842</f>
        <v>1.6</v>
      </c>
      <c r="H838" s="406">
        <f t="shared" si="612"/>
        <v>28.7</v>
      </c>
      <c r="I838" s="406">
        <f t="shared" si="612"/>
        <v>155.30000000000001</v>
      </c>
      <c r="J838" s="199">
        <f t="shared" si="612"/>
        <v>0.17</v>
      </c>
      <c r="K838" s="199">
        <f t="shared" si="612"/>
        <v>0.09</v>
      </c>
      <c r="L838" s="199">
        <f t="shared" si="612"/>
        <v>0.66</v>
      </c>
      <c r="M838" s="199">
        <f t="shared" si="612"/>
        <v>0</v>
      </c>
      <c r="N838" s="199">
        <f t="shared" si="612"/>
        <v>0</v>
      </c>
      <c r="O838" s="199">
        <f t="shared" si="612"/>
        <v>1.3</v>
      </c>
      <c r="P838" s="199">
        <f t="shared" si="612"/>
        <v>174</v>
      </c>
      <c r="Q838" s="199">
        <f t="shared" si="612"/>
        <v>9.6999999999999993</v>
      </c>
      <c r="R838" s="199">
        <f t="shared" si="612"/>
        <v>96</v>
      </c>
      <c r="S838" s="199">
        <f t="shared" si="612"/>
        <v>143</v>
      </c>
      <c r="T838" s="199">
        <f t="shared" si="612"/>
        <v>3.22</v>
      </c>
      <c r="U838" s="199">
        <f t="shared" si="612"/>
        <v>1.8</v>
      </c>
      <c r="V838" s="199">
        <f t="shared" si="612"/>
        <v>2.77</v>
      </c>
      <c r="W838" s="199">
        <f t="shared" ref="G838:W841" si="613">$C$837*AV838/$AD$842</f>
        <v>13</v>
      </c>
      <c r="X838" s="392"/>
      <c r="Y838" s="392"/>
      <c r="AB838" s="86" t="s">
        <v>34</v>
      </c>
      <c r="AC838" s="56">
        <v>55.2</v>
      </c>
      <c r="AD838" s="56">
        <v>55.2</v>
      </c>
      <c r="AE838" s="56">
        <v>6.6</v>
      </c>
      <c r="AF838" s="56">
        <v>1.6</v>
      </c>
      <c r="AG838" s="56">
        <v>28.7</v>
      </c>
      <c r="AH838" s="56">
        <v>155.30000000000001</v>
      </c>
      <c r="AI838" s="71">
        <v>0.17</v>
      </c>
      <c r="AJ838" s="71">
        <v>0.09</v>
      </c>
      <c r="AK838" s="21">
        <v>0.66</v>
      </c>
      <c r="AL838" s="57">
        <v>0</v>
      </c>
      <c r="AM838" s="57">
        <v>0</v>
      </c>
      <c r="AN838" s="56">
        <v>1.3</v>
      </c>
      <c r="AO838" s="57">
        <v>174</v>
      </c>
      <c r="AP838" s="56">
        <v>9.6999999999999993</v>
      </c>
      <c r="AQ838" s="57">
        <v>96</v>
      </c>
      <c r="AR838" s="57">
        <v>143</v>
      </c>
      <c r="AS838" s="71">
        <v>3.22</v>
      </c>
      <c r="AT838" s="24">
        <v>1.8</v>
      </c>
      <c r="AU838" s="71">
        <v>2.77</v>
      </c>
      <c r="AV838" s="19">
        <v>13</v>
      </c>
    </row>
    <row r="839" spans="1:49" ht="15" customHeight="1" x14ac:dyDescent="0.3">
      <c r="A839" s="318"/>
      <c r="B839" s="334" t="s">
        <v>37</v>
      </c>
      <c r="C839" s="328"/>
      <c r="D839" s="407">
        <f t="shared" ref="D839:D841" si="614">C$837*AC839/AD$842</f>
        <v>5.4</v>
      </c>
      <c r="E839" s="406">
        <f t="shared" ref="E839:E841" si="615">C$837*AD839/AD$842</f>
        <v>5.4</v>
      </c>
      <c r="F839" s="406">
        <f t="shared" ref="F839:F841" si="616">$C$837*AE839/$AD$842</f>
        <v>0.1</v>
      </c>
      <c r="G839" s="406">
        <f t="shared" si="613"/>
        <v>3.4</v>
      </c>
      <c r="H839" s="406">
        <f t="shared" si="613"/>
        <v>0.1</v>
      </c>
      <c r="I839" s="406">
        <f t="shared" si="613"/>
        <v>31.7</v>
      </c>
      <c r="J839" s="199">
        <f t="shared" si="613"/>
        <v>0</v>
      </c>
      <c r="K839" s="199">
        <f t="shared" si="613"/>
        <v>0.01</v>
      </c>
      <c r="L839" s="199">
        <f t="shared" si="613"/>
        <v>14.7</v>
      </c>
      <c r="M839" s="199">
        <f t="shared" si="613"/>
        <v>7.0000000000000007E-2</v>
      </c>
      <c r="N839" s="199">
        <f t="shared" si="613"/>
        <v>0</v>
      </c>
      <c r="O839" s="199">
        <f t="shared" si="613"/>
        <v>0.6</v>
      </c>
      <c r="P839" s="199">
        <f t="shared" si="613"/>
        <v>1.4</v>
      </c>
      <c r="Q839" s="199">
        <f t="shared" si="613"/>
        <v>1.2</v>
      </c>
      <c r="R839" s="199">
        <f t="shared" si="613"/>
        <v>0</v>
      </c>
      <c r="S839" s="199">
        <f t="shared" si="613"/>
        <v>1.4</v>
      </c>
      <c r="T839" s="199">
        <f t="shared" si="613"/>
        <v>0.01</v>
      </c>
      <c r="U839" s="199">
        <f t="shared" si="613"/>
        <v>0</v>
      </c>
      <c r="V839" s="199">
        <f t="shared" si="613"/>
        <v>0.05</v>
      </c>
      <c r="W839" s="199">
        <f t="shared" si="613"/>
        <v>0.2</v>
      </c>
      <c r="X839" s="392"/>
      <c r="Y839" s="392"/>
      <c r="AB839" s="86" t="s">
        <v>37</v>
      </c>
      <c r="AC839" s="56">
        <v>5.4</v>
      </c>
      <c r="AD839" s="56">
        <v>5.4</v>
      </c>
      <c r="AE839" s="56">
        <v>0.1</v>
      </c>
      <c r="AF839" s="56">
        <v>3.4</v>
      </c>
      <c r="AG839" s="56">
        <v>0.1</v>
      </c>
      <c r="AH839" s="56">
        <v>31.7</v>
      </c>
      <c r="AI839" s="57">
        <v>0</v>
      </c>
      <c r="AJ839" s="71">
        <v>0.01</v>
      </c>
      <c r="AK839" s="20">
        <v>14.7</v>
      </c>
      <c r="AL839" s="71">
        <v>7.0000000000000007E-2</v>
      </c>
      <c r="AM839" s="57">
        <v>0</v>
      </c>
      <c r="AN839" s="56">
        <v>0.6</v>
      </c>
      <c r="AO839" s="56">
        <v>1.4</v>
      </c>
      <c r="AP839" s="56">
        <v>1.2</v>
      </c>
      <c r="AQ839" s="57">
        <v>0</v>
      </c>
      <c r="AR839" s="56">
        <v>1.4</v>
      </c>
      <c r="AS839" s="71">
        <v>0.01</v>
      </c>
      <c r="AT839" s="25">
        <v>0</v>
      </c>
      <c r="AU839" s="71">
        <v>0.05</v>
      </c>
      <c r="AV839" s="20">
        <v>0.2</v>
      </c>
    </row>
    <row r="840" spans="1:49" ht="15" customHeight="1" x14ac:dyDescent="0.3">
      <c r="A840" s="318"/>
      <c r="B840" s="334" t="s">
        <v>38</v>
      </c>
      <c r="C840" s="328"/>
      <c r="D840" s="407">
        <f t="shared" si="614"/>
        <v>0.4</v>
      </c>
      <c r="E840" s="406">
        <f t="shared" si="615"/>
        <v>0.4</v>
      </c>
      <c r="F840" s="406">
        <f t="shared" si="616"/>
        <v>0</v>
      </c>
      <c r="G840" s="406">
        <f t="shared" si="613"/>
        <v>0</v>
      </c>
      <c r="H840" s="406">
        <f t="shared" si="613"/>
        <v>0</v>
      </c>
      <c r="I840" s="406">
        <f t="shared" si="613"/>
        <v>0</v>
      </c>
      <c r="J840" s="199">
        <f t="shared" si="613"/>
        <v>0</v>
      </c>
      <c r="K840" s="199">
        <f t="shared" si="613"/>
        <v>0</v>
      </c>
      <c r="L840" s="199">
        <f t="shared" si="613"/>
        <v>0</v>
      </c>
      <c r="M840" s="199">
        <f t="shared" si="613"/>
        <v>0</v>
      </c>
      <c r="N840" s="199">
        <f t="shared" si="613"/>
        <v>0</v>
      </c>
      <c r="O840" s="199">
        <f t="shared" si="613"/>
        <v>118</v>
      </c>
      <c r="P840" s="199">
        <f t="shared" si="613"/>
        <v>0</v>
      </c>
      <c r="Q840" s="199">
        <f t="shared" si="613"/>
        <v>1.3</v>
      </c>
      <c r="R840" s="199">
        <f t="shared" si="613"/>
        <v>0.1</v>
      </c>
      <c r="S840" s="199">
        <f t="shared" si="613"/>
        <v>0.3</v>
      </c>
      <c r="T840" s="199">
        <f t="shared" si="613"/>
        <v>0.01</v>
      </c>
      <c r="U840" s="199">
        <f t="shared" si="613"/>
        <v>16</v>
      </c>
      <c r="V840" s="199">
        <f t="shared" si="613"/>
        <v>0</v>
      </c>
      <c r="W840" s="199">
        <f t="shared" si="613"/>
        <v>0</v>
      </c>
      <c r="X840" s="392"/>
      <c r="Y840" s="392"/>
      <c r="AB840" s="86" t="s">
        <v>38</v>
      </c>
      <c r="AC840" s="56">
        <v>0.4</v>
      </c>
      <c r="AD840" s="56">
        <v>0.4</v>
      </c>
      <c r="AE840" s="57">
        <v>0</v>
      </c>
      <c r="AF840" s="57">
        <v>0</v>
      </c>
      <c r="AG840" s="57">
        <v>0</v>
      </c>
      <c r="AH840" s="57">
        <v>0</v>
      </c>
      <c r="AI840" s="57">
        <v>0</v>
      </c>
      <c r="AJ840" s="57">
        <v>0</v>
      </c>
      <c r="AK840" s="19">
        <v>0</v>
      </c>
      <c r="AL840" s="57">
        <v>0</v>
      </c>
      <c r="AM840" s="57">
        <v>0</v>
      </c>
      <c r="AN840" s="57">
        <v>118</v>
      </c>
      <c r="AO840" s="57">
        <v>0</v>
      </c>
      <c r="AP840" s="56">
        <v>1.3</v>
      </c>
      <c r="AQ840" s="56">
        <v>0.1</v>
      </c>
      <c r="AR840" s="56">
        <v>0.3</v>
      </c>
      <c r="AS840" s="71">
        <v>0.01</v>
      </c>
      <c r="AT840" s="39">
        <v>16</v>
      </c>
      <c r="AU840" s="57">
        <v>0</v>
      </c>
      <c r="AV840" s="19">
        <v>0</v>
      </c>
    </row>
    <row r="841" spans="1:49" x14ac:dyDescent="0.3">
      <c r="A841" s="318"/>
      <c r="B841" s="334" t="s">
        <v>39</v>
      </c>
      <c r="C841" s="328"/>
      <c r="D841" s="407">
        <f t="shared" si="614"/>
        <v>81.599999999999994</v>
      </c>
      <c r="E841" s="406">
        <f t="shared" si="615"/>
        <v>81.599999999999994</v>
      </c>
      <c r="F841" s="406">
        <f t="shared" si="616"/>
        <v>0</v>
      </c>
      <c r="G841" s="406">
        <f t="shared" si="613"/>
        <v>0</v>
      </c>
      <c r="H841" s="406">
        <f t="shared" si="613"/>
        <v>0</v>
      </c>
      <c r="I841" s="406">
        <f t="shared" si="613"/>
        <v>0</v>
      </c>
      <c r="J841" s="199">
        <f t="shared" si="613"/>
        <v>0</v>
      </c>
      <c r="K841" s="199">
        <f t="shared" si="613"/>
        <v>0</v>
      </c>
      <c r="L841" s="199">
        <f t="shared" si="613"/>
        <v>0</v>
      </c>
      <c r="M841" s="199">
        <f t="shared" si="613"/>
        <v>0</v>
      </c>
      <c r="N841" s="199">
        <f t="shared" si="613"/>
        <v>0</v>
      </c>
      <c r="O841" s="199">
        <f t="shared" si="613"/>
        <v>0</v>
      </c>
      <c r="P841" s="199">
        <f t="shared" si="613"/>
        <v>0</v>
      </c>
      <c r="Q841" s="199">
        <f t="shared" si="613"/>
        <v>0</v>
      </c>
      <c r="R841" s="199">
        <f t="shared" si="613"/>
        <v>0</v>
      </c>
      <c r="S841" s="199">
        <f t="shared" si="613"/>
        <v>0</v>
      </c>
      <c r="T841" s="199">
        <f t="shared" si="613"/>
        <v>0</v>
      </c>
      <c r="U841" s="199">
        <f t="shared" si="613"/>
        <v>0</v>
      </c>
      <c r="V841" s="199">
        <f t="shared" si="613"/>
        <v>0</v>
      </c>
      <c r="W841" s="199">
        <f t="shared" si="613"/>
        <v>0</v>
      </c>
      <c r="X841" s="392"/>
      <c r="Y841" s="392"/>
      <c r="AB841" s="86" t="s">
        <v>39</v>
      </c>
      <c r="AC841" s="56">
        <v>81.599999999999994</v>
      </c>
      <c r="AD841" s="56">
        <v>81.599999999999994</v>
      </c>
      <c r="AE841" s="57">
        <v>0</v>
      </c>
      <c r="AF841" s="57">
        <v>0</v>
      </c>
      <c r="AG841" s="57">
        <v>0</v>
      </c>
      <c r="AH841" s="57">
        <v>0</v>
      </c>
      <c r="AI841" s="57">
        <v>0</v>
      </c>
      <c r="AJ841" s="57">
        <v>0</v>
      </c>
      <c r="AK841" s="19">
        <v>0</v>
      </c>
      <c r="AL841" s="57">
        <v>0</v>
      </c>
      <c r="AM841" s="57">
        <v>0</v>
      </c>
      <c r="AN841" s="57">
        <v>0</v>
      </c>
      <c r="AO841" s="57">
        <v>0</v>
      </c>
      <c r="AP841" s="57">
        <v>0</v>
      </c>
      <c r="AQ841" s="57">
        <v>0</v>
      </c>
      <c r="AR841" s="57">
        <v>0</v>
      </c>
      <c r="AS841" s="57">
        <v>0</v>
      </c>
      <c r="AT841" s="25">
        <v>0</v>
      </c>
      <c r="AU841" s="57">
        <v>0</v>
      </c>
      <c r="AV841" s="19">
        <v>0</v>
      </c>
    </row>
    <row r="842" spans="1:49" x14ac:dyDescent="0.3">
      <c r="A842" s="318"/>
      <c r="B842" s="69" t="s">
        <v>40</v>
      </c>
      <c r="C842" s="328"/>
      <c r="D842" s="406"/>
      <c r="E842" s="406"/>
      <c r="F842" s="406">
        <f>SUM(F838:F841)</f>
        <v>6.6999999999999993</v>
      </c>
      <c r="G842" s="406">
        <f t="shared" ref="G842:W842" si="617">SUM(G838:G841)</f>
        <v>5</v>
      </c>
      <c r="H842" s="406">
        <f t="shared" si="617"/>
        <v>28.8</v>
      </c>
      <c r="I842" s="406">
        <f t="shared" si="617"/>
        <v>187</v>
      </c>
      <c r="J842" s="199">
        <f t="shared" si="617"/>
        <v>0.17</v>
      </c>
      <c r="K842" s="199">
        <f t="shared" si="617"/>
        <v>9.9999999999999992E-2</v>
      </c>
      <c r="L842" s="199">
        <f t="shared" si="617"/>
        <v>15.36</v>
      </c>
      <c r="M842" s="199">
        <f t="shared" si="617"/>
        <v>7.0000000000000007E-2</v>
      </c>
      <c r="N842" s="199">
        <f t="shared" si="617"/>
        <v>0</v>
      </c>
      <c r="O842" s="199">
        <f t="shared" si="617"/>
        <v>119.9</v>
      </c>
      <c r="P842" s="199">
        <f t="shared" si="617"/>
        <v>175.4</v>
      </c>
      <c r="Q842" s="199">
        <f t="shared" si="617"/>
        <v>12.2</v>
      </c>
      <c r="R842" s="199">
        <f t="shared" si="617"/>
        <v>96.1</v>
      </c>
      <c r="S842" s="199">
        <f t="shared" si="617"/>
        <v>144.70000000000002</v>
      </c>
      <c r="T842" s="199">
        <f t="shared" si="617"/>
        <v>3.2399999999999998</v>
      </c>
      <c r="U842" s="199">
        <f t="shared" si="617"/>
        <v>17.8</v>
      </c>
      <c r="V842" s="199">
        <f t="shared" si="617"/>
        <v>2.82</v>
      </c>
      <c r="W842" s="199">
        <f t="shared" si="617"/>
        <v>13.2</v>
      </c>
      <c r="X842" s="392"/>
      <c r="Y842" s="392"/>
      <c r="AB842" s="87" t="s">
        <v>40</v>
      </c>
      <c r="AC842" s="59"/>
      <c r="AD842" s="60">
        <v>120</v>
      </c>
      <c r="AE842" s="61">
        <v>6.6</v>
      </c>
      <c r="AF842" s="61">
        <v>5</v>
      </c>
      <c r="AG842" s="61">
        <v>28.8</v>
      </c>
      <c r="AH842" s="61">
        <v>187</v>
      </c>
      <c r="AI842" s="88">
        <v>0.17</v>
      </c>
      <c r="AJ842" s="61">
        <v>0.1</v>
      </c>
      <c r="AK842" s="22">
        <v>15.4</v>
      </c>
      <c r="AL842" s="88">
        <v>7.0000000000000007E-2</v>
      </c>
      <c r="AM842" s="60">
        <v>0</v>
      </c>
      <c r="AN842" s="60">
        <v>120</v>
      </c>
      <c r="AO842" s="60">
        <v>175</v>
      </c>
      <c r="AP842" s="60">
        <v>12</v>
      </c>
      <c r="AQ842" s="60">
        <v>96</v>
      </c>
      <c r="AR842" s="60">
        <v>145</v>
      </c>
      <c r="AS842" s="88">
        <v>3.23</v>
      </c>
      <c r="AT842" s="27">
        <v>18</v>
      </c>
      <c r="AU842" s="88">
        <v>2.82</v>
      </c>
      <c r="AV842" s="23">
        <v>13</v>
      </c>
    </row>
    <row r="843" spans="1:49" x14ac:dyDescent="0.3">
      <c r="A843" s="318" t="s">
        <v>102</v>
      </c>
      <c r="B843" s="199"/>
      <c r="C843" s="328">
        <v>100</v>
      </c>
      <c r="D843" s="406"/>
      <c r="E843" s="406"/>
      <c r="F843" s="406"/>
      <c r="G843" s="406"/>
      <c r="H843" s="406"/>
      <c r="I843" s="406"/>
      <c r="J843" s="199"/>
      <c r="K843" s="199"/>
      <c r="L843" s="199"/>
      <c r="M843" s="199"/>
      <c r="N843" s="199"/>
      <c r="O843" s="199"/>
      <c r="P843" s="199"/>
      <c r="Q843" s="199"/>
      <c r="R843" s="199"/>
      <c r="S843" s="199"/>
      <c r="T843" s="199"/>
      <c r="U843" s="199"/>
      <c r="V843" s="199"/>
      <c r="W843" s="199"/>
      <c r="X843" s="392" t="s">
        <v>103</v>
      </c>
      <c r="Y843" s="392">
        <v>9</v>
      </c>
      <c r="AA843" t="s">
        <v>102</v>
      </c>
      <c r="AW843" t="s">
        <v>103</v>
      </c>
    </row>
    <row r="844" spans="1:49" ht="15" customHeight="1" x14ac:dyDescent="0.3">
      <c r="A844" s="318"/>
      <c r="B844" s="334" t="s">
        <v>64</v>
      </c>
      <c r="C844" s="332"/>
      <c r="D844" s="406">
        <f>C$843*AC844/AD$851</f>
        <v>104.5</v>
      </c>
      <c r="E844" s="406">
        <f>C$843*AD844/AD$851</f>
        <v>92.5</v>
      </c>
      <c r="F844" s="406">
        <f>$C$843*AE844/$AD$851</f>
        <v>16.125</v>
      </c>
      <c r="G844" s="406">
        <f t="shared" ref="G844:V844" si="618">$C$843*AF844/$AD$851</f>
        <v>13</v>
      </c>
      <c r="H844" s="406">
        <f t="shared" si="618"/>
        <v>0</v>
      </c>
      <c r="I844" s="406">
        <f t="shared" si="618"/>
        <v>181.875</v>
      </c>
      <c r="J844" s="199">
        <f t="shared" si="618"/>
        <v>3.7499999999999999E-2</v>
      </c>
      <c r="K844" s="199">
        <f t="shared" si="618"/>
        <v>0.1125</v>
      </c>
      <c r="L844" s="199">
        <f t="shared" si="618"/>
        <v>0</v>
      </c>
      <c r="M844" s="199">
        <f t="shared" si="618"/>
        <v>0</v>
      </c>
      <c r="N844" s="199">
        <f t="shared" si="618"/>
        <v>0</v>
      </c>
      <c r="O844" s="199">
        <f t="shared" si="618"/>
        <v>46.25</v>
      </c>
      <c r="P844" s="199">
        <f t="shared" si="618"/>
        <v>250</v>
      </c>
      <c r="Q844" s="199">
        <f t="shared" si="618"/>
        <v>7.375</v>
      </c>
      <c r="R844" s="199">
        <f t="shared" si="618"/>
        <v>17.5</v>
      </c>
      <c r="S844" s="199">
        <f t="shared" si="618"/>
        <v>151.25</v>
      </c>
      <c r="T844" s="199">
        <f t="shared" si="618"/>
        <v>2.1749999999999998</v>
      </c>
      <c r="U844" s="199">
        <f t="shared" si="618"/>
        <v>6.625</v>
      </c>
      <c r="V844" s="199">
        <f t="shared" si="618"/>
        <v>0</v>
      </c>
      <c r="W844" s="199">
        <f t="shared" ref="G844:W850" si="619">$C$843*AV844/$AD$851</f>
        <v>58.75</v>
      </c>
      <c r="X844" s="392"/>
      <c r="Y844" s="392"/>
      <c r="AA844" s="17"/>
      <c r="AB844" s="86" t="s">
        <v>64</v>
      </c>
      <c r="AC844" s="56">
        <v>83.6</v>
      </c>
      <c r="AD844" s="57">
        <v>74</v>
      </c>
      <c r="AE844" s="56">
        <v>12.9</v>
      </c>
      <c r="AF844" s="56">
        <v>10.4</v>
      </c>
      <c r="AG844" s="57">
        <v>0</v>
      </c>
      <c r="AH844" s="56">
        <v>145.5</v>
      </c>
      <c r="AI844" s="64">
        <v>0.03</v>
      </c>
      <c r="AJ844" s="64">
        <v>0.09</v>
      </c>
      <c r="AK844" s="28">
        <v>0</v>
      </c>
      <c r="AL844" s="62">
        <v>0</v>
      </c>
      <c r="AM844" s="62">
        <v>0</v>
      </c>
      <c r="AN844" s="62">
        <v>37</v>
      </c>
      <c r="AO844" s="62">
        <v>200</v>
      </c>
      <c r="AP844" s="63">
        <v>5.9</v>
      </c>
      <c r="AQ844" s="62">
        <v>14</v>
      </c>
      <c r="AR844" s="62">
        <v>121</v>
      </c>
      <c r="AS844" s="64">
        <v>1.74</v>
      </c>
      <c r="AT844" s="29">
        <v>5.3</v>
      </c>
      <c r="AU844" s="62">
        <v>0</v>
      </c>
      <c r="AV844" s="28">
        <v>47</v>
      </c>
    </row>
    <row r="845" spans="1:49" ht="15" customHeight="1" x14ac:dyDescent="0.3">
      <c r="A845" s="318"/>
      <c r="B845" s="334" t="s">
        <v>50</v>
      </c>
      <c r="C845" s="332"/>
      <c r="D845" s="406">
        <f t="shared" ref="D845:D850" si="620">C$843*AC845/AD$851</f>
        <v>14.5</v>
      </c>
      <c r="E845" s="406">
        <f t="shared" ref="E845:E850" si="621">C$843*AD845/AD$851</f>
        <v>11.625000000000002</v>
      </c>
      <c r="F845" s="406">
        <f t="shared" ref="F845:F849" si="622">$C$843*AE845/$AD$851</f>
        <v>0.125</v>
      </c>
      <c r="G845" s="406">
        <f t="shared" si="619"/>
        <v>0</v>
      </c>
      <c r="H845" s="406">
        <f t="shared" si="619"/>
        <v>0.875</v>
      </c>
      <c r="I845" s="406">
        <f t="shared" si="619"/>
        <v>4.25</v>
      </c>
      <c r="J845" s="199">
        <f t="shared" si="619"/>
        <v>0</v>
      </c>
      <c r="K845" s="199">
        <f t="shared" si="619"/>
        <v>0</v>
      </c>
      <c r="L845" s="199">
        <f t="shared" si="619"/>
        <v>0</v>
      </c>
      <c r="M845" s="199">
        <f t="shared" si="619"/>
        <v>0</v>
      </c>
      <c r="N845" s="199">
        <f t="shared" si="619"/>
        <v>0.46250000000000002</v>
      </c>
      <c r="O845" s="199">
        <f t="shared" si="619"/>
        <v>0.375</v>
      </c>
      <c r="P845" s="199">
        <f t="shared" si="619"/>
        <v>16.875</v>
      </c>
      <c r="Q845" s="199">
        <f t="shared" si="619"/>
        <v>3.125</v>
      </c>
      <c r="R845" s="199">
        <f t="shared" si="619"/>
        <v>1.3750000000000002</v>
      </c>
      <c r="S845" s="199">
        <f t="shared" si="619"/>
        <v>5.875</v>
      </c>
      <c r="T845" s="199">
        <f t="shared" si="619"/>
        <v>7.4999999999999997E-2</v>
      </c>
      <c r="U845" s="199">
        <f t="shared" si="619"/>
        <v>0.375</v>
      </c>
      <c r="V845" s="199">
        <f t="shared" si="619"/>
        <v>0.05</v>
      </c>
      <c r="W845" s="199">
        <f t="shared" si="619"/>
        <v>3.625</v>
      </c>
      <c r="X845" s="392"/>
      <c r="Y845" s="392"/>
      <c r="AA845" s="17"/>
      <c r="AB845" s="86" t="s">
        <v>50</v>
      </c>
      <c r="AC845" s="56">
        <v>11.6</v>
      </c>
      <c r="AD845" s="56">
        <v>9.3000000000000007</v>
      </c>
      <c r="AE845" s="56">
        <v>0.1</v>
      </c>
      <c r="AF845" s="57">
        <v>0</v>
      </c>
      <c r="AG845" s="56">
        <v>0.7</v>
      </c>
      <c r="AH845" s="56">
        <v>3.4</v>
      </c>
      <c r="AI845" s="62">
        <v>0</v>
      </c>
      <c r="AJ845" s="62">
        <v>0</v>
      </c>
      <c r="AK845" s="28">
        <v>0</v>
      </c>
      <c r="AL845" s="62">
        <v>0</v>
      </c>
      <c r="AM845" s="64">
        <v>0.37</v>
      </c>
      <c r="AN845" s="63">
        <v>0.3</v>
      </c>
      <c r="AO845" s="63">
        <v>13.5</v>
      </c>
      <c r="AP845" s="63">
        <v>2.5</v>
      </c>
      <c r="AQ845" s="63">
        <v>1.1000000000000001</v>
      </c>
      <c r="AR845" s="63">
        <v>4.7</v>
      </c>
      <c r="AS845" s="64">
        <v>0.06</v>
      </c>
      <c r="AT845" s="29">
        <v>0.3</v>
      </c>
      <c r="AU845" s="64">
        <v>0.04</v>
      </c>
      <c r="AV845" s="30">
        <v>2.9</v>
      </c>
    </row>
    <row r="846" spans="1:49" ht="15" customHeight="1" x14ac:dyDescent="0.3">
      <c r="A846" s="318"/>
      <c r="B846" s="334" t="s">
        <v>59</v>
      </c>
      <c r="C846" s="332"/>
      <c r="D846" s="406">
        <f t="shared" si="620"/>
        <v>3.125</v>
      </c>
      <c r="E846" s="406">
        <f t="shared" si="621"/>
        <v>3.125</v>
      </c>
      <c r="F846" s="406">
        <f t="shared" si="622"/>
        <v>0.375</v>
      </c>
      <c r="G846" s="406">
        <f t="shared" si="619"/>
        <v>0</v>
      </c>
      <c r="H846" s="406">
        <f t="shared" si="619"/>
        <v>2</v>
      </c>
      <c r="I846" s="406">
        <f t="shared" si="619"/>
        <v>9.5</v>
      </c>
      <c r="J846" s="199">
        <f t="shared" si="619"/>
        <v>0</v>
      </c>
      <c r="K846" s="199">
        <f t="shared" si="619"/>
        <v>0</v>
      </c>
      <c r="L846" s="199">
        <f t="shared" si="619"/>
        <v>0</v>
      </c>
      <c r="M846" s="199">
        <f t="shared" si="619"/>
        <v>0</v>
      </c>
      <c r="N846" s="199">
        <f t="shared" si="619"/>
        <v>0</v>
      </c>
      <c r="O846" s="199">
        <f t="shared" si="619"/>
        <v>0.125</v>
      </c>
      <c r="P846" s="199">
        <f t="shared" si="619"/>
        <v>3.1624999999999996</v>
      </c>
      <c r="Q846" s="199">
        <f t="shared" si="619"/>
        <v>0.5</v>
      </c>
      <c r="R846" s="199">
        <f t="shared" si="619"/>
        <v>0.5</v>
      </c>
      <c r="S846" s="199">
        <f t="shared" si="619"/>
        <v>2.375</v>
      </c>
      <c r="T846" s="199">
        <f t="shared" si="619"/>
        <v>3.7499999999999999E-2</v>
      </c>
      <c r="U846" s="199">
        <f t="shared" si="619"/>
        <v>0</v>
      </c>
      <c r="V846" s="199">
        <f t="shared" si="619"/>
        <v>0.16250000000000001</v>
      </c>
      <c r="W846" s="199">
        <f t="shared" si="619"/>
        <v>0.75</v>
      </c>
      <c r="X846" s="392"/>
      <c r="Y846" s="392"/>
      <c r="AA846" s="17"/>
      <c r="AB846" s="86" t="s">
        <v>59</v>
      </c>
      <c r="AC846" s="56">
        <v>2.5</v>
      </c>
      <c r="AD846" s="56">
        <v>2.5</v>
      </c>
      <c r="AE846" s="56">
        <v>0.3</v>
      </c>
      <c r="AF846" s="57">
        <v>0</v>
      </c>
      <c r="AG846" s="56">
        <v>1.6</v>
      </c>
      <c r="AH846" s="56">
        <v>7.6</v>
      </c>
      <c r="AI846" s="62">
        <v>0</v>
      </c>
      <c r="AJ846" s="62">
        <v>0</v>
      </c>
      <c r="AK846" s="28">
        <v>0</v>
      </c>
      <c r="AL846" s="62">
        <v>0</v>
      </c>
      <c r="AM846" s="62">
        <v>0</v>
      </c>
      <c r="AN846" s="63">
        <v>0.1</v>
      </c>
      <c r="AO846" s="64">
        <v>2.5299999999999998</v>
      </c>
      <c r="AP846" s="63">
        <v>0.4</v>
      </c>
      <c r="AQ846" s="63">
        <v>0.4</v>
      </c>
      <c r="AR846" s="63">
        <v>1.9</v>
      </c>
      <c r="AS846" s="64">
        <v>0.03</v>
      </c>
      <c r="AT846" s="31">
        <v>0</v>
      </c>
      <c r="AU846" s="64">
        <v>0.13</v>
      </c>
      <c r="AV846" s="30">
        <v>0.6</v>
      </c>
    </row>
    <row r="847" spans="1:49" ht="15" customHeight="1" x14ac:dyDescent="0.3">
      <c r="A847" s="318"/>
      <c r="B847" s="334" t="s">
        <v>53</v>
      </c>
      <c r="C847" s="332"/>
      <c r="D847" s="406">
        <f t="shared" si="620"/>
        <v>9.125</v>
      </c>
      <c r="E847" s="406">
        <f t="shared" si="621"/>
        <v>9.125</v>
      </c>
      <c r="F847" s="406">
        <f t="shared" si="622"/>
        <v>0.25</v>
      </c>
      <c r="G847" s="406">
        <f t="shared" si="619"/>
        <v>0</v>
      </c>
      <c r="H847" s="406">
        <f t="shared" si="619"/>
        <v>1</v>
      </c>
      <c r="I847" s="406">
        <f t="shared" si="619"/>
        <v>5.1249999999999991</v>
      </c>
      <c r="J847" s="199">
        <f t="shared" si="619"/>
        <v>0</v>
      </c>
      <c r="K847" s="199">
        <f t="shared" si="619"/>
        <v>0</v>
      </c>
      <c r="L847" s="199">
        <f t="shared" si="619"/>
        <v>10.95</v>
      </c>
      <c r="M847" s="199">
        <f t="shared" si="619"/>
        <v>0</v>
      </c>
      <c r="N847" s="199">
        <f t="shared" si="619"/>
        <v>0.95</v>
      </c>
      <c r="O847" s="199">
        <f t="shared" si="619"/>
        <v>0.75</v>
      </c>
      <c r="P847" s="199">
        <f t="shared" si="619"/>
        <v>50.75</v>
      </c>
      <c r="Q847" s="199">
        <f t="shared" si="619"/>
        <v>1.625</v>
      </c>
      <c r="R847" s="199">
        <f t="shared" si="619"/>
        <v>3.625</v>
      </c>
      <c r="S847" s="199">
        <f t="shared" si="619"/>
        <v>5.625</v>
      </c>
      <c r="T847" s="199">
        <f t="shared" si="619"/>
        <v>0.16250000000000001</v>
      </c>
      <c r="U847" s="199">
        <f t="shared" si="619"/>
        <v>0</v>
      </c>
      <c r="V847" s="199">
        <f t="shared" si="619"/>
        <v>0.05</v>
      </c>
      <c r="W847" s="199">
        <f t="shared" si="619"/>
        <v>0</v>
      </c>
      <c r="X847" s="392"/>
      <c r="Y847" s="392"/>
      <c r="AA847" s="17"/>
      <c r="AB847" s="86" t="s">
        <v>53</v>
      </c>
      <c r="AC847" s="56">
        <v>7.3</v>
      </c>
      <c r="AD847" s="56">
        <v>7.3</v>
      </c>
      <c r="AE847" s="56">
        <v>0.2</v>
      </c>
      <c r="AF847" s="57">
        <v>0</v>
      </c>
      <c r="AG847" s="56">
        <v>0.8</v>
      </c>
      <c r="AH847" s="56">
        <v>4.0999999999999996</v>
      </c>
      <c r="AI847" s="62">
        <v>0</v>
      </c>
      <c r="AJ847" s="62">
        <v>0</v>
      </c>
      <c r="AK847" s="43">
        <v>8.76</v>
      </c>
      <c r="AL847" s="62">
        <v>0</v>
      </c>
      <c r="AM847" s="64">
        <v>0.76</v>
      </c>
      <c r="AN847" s="63">
        <v>0.6</v>
      </c>
      <c r="AO847" s="63">
        <v>40.6</v>
      </c>
      <c r="AP847" s="63">
        <v>1.3</v>
      </c>
      <c r="AQ847" s="63">
        <v>2.9</v>
      </c>
      <c r="AR847" s="63">
        <v>4.5</v>
      </c>
      <c r="AS847" s="64">
        <v>0.13</v>
      </c>
      <c r="AT847" s="31">
        <v>0</v>
      </c>
      <c r="AU847" s="64">
        <v>0.04</v>
      </c>
      <c r="AV847" s="28">
        <v>0</v>
      </c>
    </row>
    <row r="848" spans="1:49" ht="15" customHeight="1" x14ac:dyDescent="0.3">
      <c r="A848" s="318"/>
      <c r="B848" s="334" t="s">
        <v>37</v>
      </c>
      <c r="C848" s="332"/>
      <c r="D848" s="406">
        <f t="shared" si="620"/>
        <v>5.375</v>
      </c>
      <c r="E848" s="406">
        <f t="shared" si="621"/>
        <v>5.375</v>
      </c>
      <c r="F848" s="406">
        <f t="shared" si="622"/>
        <v>0</v>
      </c>
      <c r="G848" s="406">
        <f t="shared" si="619"/>
        <v>3.375</v>
      </c>
      <c r="H848" s="406">
        <f t="shared" si="619"/>
        <v>0.125</v>
      </c>
      <c r="I848" s="406">
        <f t="shared" si="619"/>
        <v>31.25</v>
      </c>
      <c r="J848" s="199">
        <f t="shared" si="619"/>
        <v>0</v>
      </c>
      <c r="K848" s="199">
        <f t="shared" si="619"/>
        <v>0</v>
      </c>
      <c r="L848" s="199">
        <f t="shared" si="619"/>
        <v>14.5</v>
      </c>
      <c r="M848" s="199">
        <f t="shared" si="619"/>
        <v>7.4999999999999997E-2</v>
      </c>
      <c r="N848" s="199">
        <f t="shared" si="619"/>
        <v>0</v>
      </c>
      <c r="O848" s="199">
        <f t="shared" si="619"/>
        <v>0.625</v>
      </c>
      <c r="P848" s="199">
        <f t="shared" si="619"/>
        <v>1.3374999999999999</v>
      </c>
      <c r="Q848" s="199">
        <f t="shared" si="619"/>
        <v>1.125</v>
      </c>
      <c r="R848" s="199">
        <f t="shared" si="619"/>
        <v>0</v>
      </c>
      <c r="S848" s="199">
        <f t="shared" si="619"/>
        <v>1.3750000000000002</v>
      </c>
      <c r="T848" s="199">
        <f t="shared" si="619"/>
        <v>1.2500000000000001E-2</v>
      </c>
      <c r="U848" s="199">
        <f t="shared" si="619"/>
        <v>0</v>
      </c>
      <c r="V848" s="199">
        <f t="shared" si="619"/>
        <v>0.05</v>
      </c>
      <c r="W848" s="199">
        <f t="shared" si="619"/>
        <v>0.125</v>
      </c>
      <c r="X848" s="392"/>
      <c r="Y848" s="392"/>
      <c r="AA848" s="17"/>
      <c r="AB848" s="86" t="s">
        <v>37</v>
      </c>
      <c r="AC848" s="56">
        <v>4.3</v>
      </c>
      <c r="AD848" s="56">
        <v>4.3</v>
      </c>
      <c r="AE848" s="57">
        <v>0</v>
      </c>
      <c r="AF848" s="56">
        <v>2.7</v>
      </c>
      <c r="AG848" s="56">
        <v>0.1</v>
      </c>
      <c r="AH848" s="57">
        <v>25</v>
      </c>
      <c r="AI848" s="62">
        <v>0</v>
      </c>
      <c r="AJ848" s="62">
        <v>0</v>
      </c>
      <c r="AK848" s="30">
        <v>11.6</v>
      </c>
      <c r="AL848" s="64">
        <v>0.06</v>
      </c>
      <c r="AM848" s="62">
        <v>0</v>
      </c>
      <c r="AN848" s="63">
        <v>0.5</v>
      </c>
      <c r="AO848" s="64">
        <v>1.07</v>
      </c>
      <c r="AP848" s="63">
        <v>0.9</v>
      </c>
      <c r="AQ848" s="62">
        <v>0</v>
      </c>
      <c r="AR848" s="63">
        <v>1.1000000000000001</v>
      </c>
      <c r="AS848" s="64">
        <v>0.01</v>
      </c>
      <c r="AT848" s="31">
        <v>0</v>
      </c>
      <c r="AU848" s="64">
        <v>0.04</v>
      </c>
      <c r="AV848" s="30">
        <v>0.1</v>
      </c>
    </row>
    <row r="849" spans="1:70" ht="15" customHeight="1" x14ac:dyDescent="0.3">
      <c r="A849" s="318"/>
      <c r="B849" s="334" t="s">
        <v>38</v>
      </c>
      <c r="C849" s="332"/>
      <c r="D849" s="406">
        <f t="shared" si="620"/>
        <v>0.25</v>
      </c>
      <c r="E849" s="406">
        <f t="shared" si="621"/>
        <v>0.25</v>
      </c>
      <c r="F849" s="406">
        <f t="shared" si="622"/>
        <v>0</v>
      </c>
      <c r="G849" s="406">
        <f t="shared" si="619"/>
        <v>0</v>
      </c>
      <c r="H849" s="406">
        <f t="shared" si="619"/>
        <v>0</v>
      </c>
      <c r="I849" s="406">
        <f t="shared" si="619"/>
        <v>0</v>
      </c>
      <c r="J849" s="199">
        <f t="shared" si="619"/>
        <v>0</v>
      </c>
      <c r="K849" s="199">
        <f t="shared" si="619"/>
        <v>0</v>
      </c>
      <c r="L849" s="199">
        <f t="shared" si="619"/>
        <v>0</v>
      </c>
      <c r="M849" s="199">
        <f t="shared" si="619"/>
        <v>0</v>
      </c>
      <c r="N849" s="199">
        <f t="shared" si="619"/>
        <v>0</v>
      </c>
      <c r="O849" s="199">
        <f t="shared" si="619"/>
        <v>73.75</v>
      </c>
      <c r="P849" s="199">
        <f t="shared" si="619"/>
        <v>1.2500000000000001E-2</v>
      </c>
      <c r="Q849" s="199">
        <f t="shared" si="619"/>
        <v>0.875</v>
      </c>
      <c r="R849" s="199">
        <f t="shared" si="619"/>
        <v>0</v>
      </c>
      <c r="S849" s="199">
        <f t="shared" si="619"/>
        <v>0.125</v>
      </c>
      <c r="T849" s="199">
        <f t="shared" si="619"/>
        <v>1.2500000000000001E-2</v>
      </c>
      <c r="U849" s="199">
        <f t="shared" si="619"/>
        <v>10</v>
      </c>
      <c r="V849" s="199">
        <f t="shared" si="619"/>
        <v>0</v>
      </c>
      <c r="W849" s="199">
        <f t="shared" si="619"/>
        <v>0</v>
      </c>
      <c r="X849" s="392"/>
      <c r="Y849" s="392"/>
      <c r="AA849" s="17"/>
      <c r="AB849" s="86" t="s">
        <v>38</v>
      </c>
      <c r="AC849" s="56">
        <v>0.2</v>
      </c>
      <c r="AD849" s="56">
        <v>0.2</v>
      </c>
      <c r="AE849" s="57">
        <v>0</v>
      </c>
      <c r="AF849" s="57">
        <v>0</v>
      </c>
      <c r="AG849" s="57">
        <v>0</v>
      </c>
      <c r="AH849" s="57">
        <v>0</v>
      </c>
      <c r="AI849" s="62">
        <v>0</v>
      </c>
      <c r="AJ849" s="62">
        <v>0</v>
      </c>
      <c r="AK849" s="28">
        <v>0</v>
      </c>
      <c r="AL849" s="62">
        <v>0</v>
      </c>
      <c r="AM849" s="62">
        <v>0</v>
      </c>
      <c r="AN849" s="62">
        <v>59</v>
      </c>
      <c r="AO849" s="64">
        <v>0.01</v>
      </c>
      <c r="AP849" s="63">
        <v>0.7</v>
      </c>
      <c r="AQ849" s="62">
        <v>0</v>
      </c>
      <c r="AR849" s="63">
        <v>0.1</v>
      </c>
      <c r="AS849" s="64">
        <v>0.01</v>
      </c>
      <c r="AT849" s="31">
        <v>8</v>
      </c>
      <c r="AU849" s="62">
        <v>0</v>
      </c>
      <c r="AV849" s="28">
        <v>0</v>
      </c>
    </row>
    <row r="850" spans="1:70" ht="15" customHeight="1" x14ac:dyDescent="0.3">
      <c r="A850" s="318"/>
      <c r="B850" s="334" t="s">
        <v>39</v>
      </c>
      <c r="C850" s="332"/>
      <c r="D850" s="406">
        <f t="shared" si="620"/>
        <v>133.75</v>
      </c>
      <c r="E850" s="406">
        <f t="shared" si="621"/>
        <v>133.75</v>
      </c>
      <c r="F850" s="406">
        <f>$C$843*AE850/$AD$851</f>
        <v>0</v>
      </c>
      <c r="G850" s="406">
        <f t="shared" si="619"/>
        <v>0</v>
      </c>
      <c r="H850" s="406">
        <f t="shared" si="619"/>
        <v>0</v>
      </c>
      <c r="I850" s="406">
        <f t="shared" si="619"/>
        <v>0</v>
      </c>
      <c r="J850" s="199">
        <f t="shared" si="619"/>
        <v>0</v>
      </c>
      <c r="K850" s="199">
        <f t="shared" si="619"/>
        <v>0</v>
      </c>
      <c r="L850" s="199">
        <f t="shared" si="619"/>
        <v>0</v>
      </c>
      <c r="M850" s="199">
        <f t="shared" si="619"/>
        <v>0</v>
      </c>
      <c r="N850" s="199">
        <f t="shared" si="619"/>
        <v>0</v>
      </c>
      <c r="O850" s="199">
        <f t="shared" si="619"/>
        <v>0</v>
      </c>
      <c r="P850" s="199">
        <f t="shared" si="619"/>
        <v>0</v>
      </c>
      <c r="Q850" s="199">
        <f t="shared" si="619"/>
        <v>0</v>
      </c>
      <c r="R850" s="199">
        <f t="shared" si="619"/>
        <v>0</v>
      </c>
      <c r="S850" s="199">
        <f t="shared" si="619"/>
        <v>0</v>
      </c>
      <c r="T850" s="199">
        <f t="shared" si="619"/>
        <v>0</v>
      </c>
      <c r="U850" s="199">
        <f t="shared" si="619"/>
        <v>0</v>
      </c>
      <c r="V850" s="199">
        <f t="shared" si="619"/>
        <v>0</v>
      </c>
      <c r="W850" s="199">
        <f t="shared" si="619"/>
        <v>0</v>
      </c>
      <c r="X850" s="392"/>
      <c r="Y850" s="392"/>
      <c r="AA850" s="17"/>
      <c r="AB850" s="86" t="s">
        <v>39</v>
      </c>
      <c r="AC850" s="57">
        <v>107</v>
      </c>
      <c r="AD850" s="57">
        <v>107</v>
      </c>
      <c r="AE850" s="57">
        <v>0</v>
      </c>
      <c r="AF850" s="57">
        <v>0</v>
      </c>
      <c r="AG850" s="57">
        <v>0</v>
      </c>
      <c r="AH850" s="57">
        <v>0</v>
      </c>
      <c r="AI850" s="62">
        <v>0</v>
      </c>
      <c r="AJ850" s="62">
        <v>0</v>
      </c>
      <c r="AK850" s="28">
        <v>0</v>
      </c>
      <c r="AL850" s="62">
        <v>0</v>
      </c>
      <c r="AM850" s="62">
        <v>0</v>
      </c>
      <c r="AN850" s="62">
        <v>0</v>
      </c>
      <c r="AO850" s="62">
        <v>0</v>
      </c>
      <c r="AP850" s="62">
        <v>0</v>
      </c>
      <c r="AQ850" s="62">
        <v>0</v>
      </c>
      <c r="AR850" s="62">
        <v>0</v>
      </c>
      <c r="AS850" s="62">
        <v>0</v>
      </c>
      <c r="AT850" s="31">
        <v>0</v>
      </c>
      <c r="AU850" s="62">
        <v>0</v>
      </c>
      <c r="AV850" s="28">
        <v>0</v>
      </c>
    </row>
    <row r="851" spans="1:70" x14ac:dyDescent="0.3">
      <c r="A851" s="318"/>
      <c r="B851" s="69" t="s">
        <v>40</v>
      </c>
      <c r="C851" s="96"/>
      <c r="D851" s="406"/>
      <c r="E851" s="406"/>
      <c r="F851" s="407">
        <f>SUM(F844:F850)</f>
        <v>16.875</v>
      </c>
      <c r="G851" s="407">
        <f t="shared" ref="G851:W851" si="623">SUM(G844:G850)</f>
        <v>16.375</v>
      </c>
      <c r="H851" s="407">
        <f t="shared" si="623"/>
        <v>4</v>
      </c>
      <c r="I851" s="407">
        <f t="shared" si="623"/>
        <v>232</v>
      </c>
      <c r="J851" s="333">
        <f t="shared" si="623"/>
        <v>3.7499999999999999E-2</v>
      </c>
      <c r="K851" s="333">
        <f t="shared" si="623"/>
        <v>0.1125</v>
      </c>
      <c r="L851" s="333">
        <f t="shared" si="623"/>
        <v>25.45</v>
      </c>
      <c r="M851" s="333">
        <f t="shared" si="623"/>
        <v>7.4999999999999997E-2</v>
      </c>
      <c r="N851" s="333">
        <f t="shared" si="623"/>
        <v>1.4125000000000001</v>
      </c>
      <c r="O851" s="333">
        <f t="shared" si="623"/>
        <v>121.875</v>
      </c>
      <c r="P851" s="333">
        <f t="shared" si="623"/>
        <v>322.13749999999999</v>
      </c>
      <c r="Q851" s="333">
        <f t="shared" si="623"/>
        <v>14.625</v>
      </c>
      <c r="R851" s="333">
        <f t="shared" si="623"/>
        <v>23</v>
      </c>
      <c r="S851" s="333">
        <f t="shared" si="623"/>
        <v>166.625</v>
      </c>
      <c r="T851" s="333">
        <f t="shared" si="623"/>
        <v>2.4750000000000005</v>
      </c>
      <c r="U851" s="333">
        <f t="shared" si="623"/>
        <v>17</v>
      </c>
      <c r="V851" s="333">
        <f t="shared" si="623"/>
        <v>0.3125</v>
      </c>
      <c r="W851" s="333">
        <f t="shared" si="623"/>
        <v>63.25</v>
      </c>
      <c r="X851" s="392"/>
      <c r="Y851" s="392"/>
      <c r="AA851" s="59"/>
      <c r="AB851" t="s">
        <v>104</v>
      </c>
      <c r="AC851" s="59"/>
      <c r="AD851" s="60">
        <v>80</v>
      </c>
      <c r="AE851" s="61">
        <v>13.5</v>
      </c>
      <c r="AF851" s="61">
        <v>13.1</v>
      </c>
      <c r="AG851" s="61">
        <v>3.2</v>
      </c>
      <c r="AH851" s="61">
        <v>185.6</v>
      </c>
      <c r="AI851" s="65">
        <v>0.03</v>
      </c>
      <c r="AJ851" s="65">
        <v>0.09</v>
      </c>
      <c r="AK851" s="47">
        <v>20.399999999999999</v>
      </c>
      <c r="AL851" s="65">
        <v>0.06</v>
      </c>
      <c r="AM851" s="65">
        <v>1.1299999999999999</v>
      </c>
      <c r="AN851" s="66">
        <v>97</v>
      </c>
      <c r="AO851" s="66">
        <v>258</v>
      </c>
      <c r="AP851" s="66">
        <v>12</v>
      </c>
      <c r="AQ851" s="66">
        <v>19</v>
      </c>
      <c r="AR851" s="66">
        <v>133</v>
      </c>
      <c r="AS851" s="65">
        <v>1.98</v>
      </c>
      <c r="AT851" s="33">
        <v>14</v>
      </c>
      <c r="AU851" s="65">
        <v>0.25</v>
      </c>
      <c r="AV851" s="32">
        <v>50</v>
      </c>
    </row>
    <row r="852" spans="1:70" x14ac:dyDescent="0.3">
      <c r="A852" s="318" t="s">
        <v>241</v>
      </c>
      <c r="B852" s="199"/>
      <c r="C852" s="328">
        <v>60</v>
      </c>
      <c r="D852" s="406"/>
      <c r="E852" s="406"/>
      <c r="F852" s="406"/>
      <c r="G852" s="406"/>
      <c r="H852" s="406"/>
      <c r="I852" s="406"/>
      <c r="J852" s="199"/>
      <c r="K852" s="199"/>
      <c r="L852" s="199"/>
      <c r="M852" s="199"/>
      <c r="N852" s="199"/>
      <c r="O852" s="199"/>
      <c r="P852" s="199"/>
      <c r="Q852" s="199"/>
      <c r="R852" s="199"/>
      <c r="S852" s="199"/>
      <c r="T852" s="199"/>
      <c r="U852" s="199"/>
      <c r="V852" s="199"/>
      <c r="W852" s="199"/>
      <c r="X852" s="392" t="s">
        <v>242</v>
      </c>
      <c r="Y852" s="392">
        <v>41</v>
      </c>
      <c r="AA852" t="s">
        <v>241</v>
      </c>
      <c r="AW852" t="s">
        <v>242</v>
      </c>
    </row>
    <row r="853" spans="1:70" x14ac:dyDescent="0.3">
      <c r="A853" s="318"/>
      <c r="B853" s="176" t="s">
        <v>243</v>
      </c>
      <c r="C853" s="328"/>
      <c r="D853" s="406">
        <f>C$852*AC853/AD$856</f>
        <v>67.8</v>
      </c>
      <c r="E853" s="406">
        <f>C$852*AD853/AD$856</f>
        <v>60</v>
      </c>
      <c r="F853" s="406">
        <f>$C$852*AE853/$AD$856</f>
        <v>0.6</v>
      </c>
      <c r="G853" s="406">
        <f t="shared" ref="G853:W853" si="624">$C$852*AF853/$AD$856</f>
        <v>0.2</v>
      </c>
      <c r="H853" s="406">
        <f t="shared" si="624"/>
        <v>2.2000000000000002</v>
      </c>
      <c r="I853" s="406">
        <f t="shared" si="624"/>
        <v>12.8</v>
      </c>
      <c r="J853" s="199">
        <f t="shared" si="624"/>
        <v>0.04</v>
      </c>
      <c r="K853" s="199">
        <f t="shared" si="624"/>
        <v>0.02</v>
      </c>
      <c r="L853" s="199">
        <f t="shared" si="624"/>
        <v>79.8</v>
      </c>
      <c r="M853" s="199">
        <f t="shared" si="624"/>
        <v>0</v>
      </c>
      <c r="N853" s="199">
        <f t="shared" si="624"/>
        <v>15</v>
      </c>
      <c r="O853" s="199">
        <f t="shared" si="624"/>
        <v>1.8</v>
      </c>
      <c r="P853" s="199">
        <f t="shared" si="624"/>
        <v>174</v>
      </c>
      <c r="Q853" s="199">
        <f t="shared" si="624"/>
        <v>8.4</v>
      </c>
      <c r="R853" s="199">
        <f t="shared" si="624"/>
        <v>12</v>
      </c>
      <c r="S853" s="199">
        <f t="shared" si="624"/>
        <v>15.6</v>
      </c>
      <c r="T853" s="199">
        <f t="shared" si="624"/>
        <v>0.54000000000000015</v>
      </c>
      <c r="U853" s="199">
        <f t="shared" si="624"/>
        <v>1.2</v>
      </c>
      <c r="V853" s="199">
        <f t="shared" si="624"/>
        <v>0.23999999999999996</v>
      </c>
      <c r="W853" s="199">
        <f t="shared" si="624"/>
        <v>12</v>
      </c>
      <c r="X853" s="392"/>
      <c r="Y853" s="392"/>
      <c r="AB853" s="233" t="s">
        <v>243</v>
      </c>
      <c r="AC853" s="56">
        <v>33.9</v>
      </c>
      <c r="AD853" s="57">
        <v>30</v>
      </c>
      <c r="AE853" s="56">
        <v>0.3</v>
      </c>
      <c r="AF853" s="56">
        <v>0.1</v>
      </c>
      <c r="AG853" s="56">
        <v>1.1000000000000001</v>
      </c>
      <c r="AH853" s="56">
        <v>6.4</v>
      </c>
      <c r="AI853" s="71">
        <v>0.02</v>
      </c>
      <c r="AJ853" s="71">
        <v>0.01</v>
      </c>
      <c r="AK853" s="20">
        <v>39.9</v>
      </c>
      <c r="AL853" s="57">
        <v>0</v>
      </c>
      <c r="AM853" s="56">
        <v>7.5</v>
      </c>
      <c r="AN853" s="56">
        <v>0.9</v>
      </c>
      <c r="AO853" s="57">
        <v>87</v>
      </c>
      <c r="AP853" s="56">
        <v>4.2</v>
      </c>
      <c r="AQ853" s="57">
        <v>6</v>
      </c>
      <c r="AR853" s="56">
        <v>7.8</v>
      </c>
      <c r="AS853" s="71">
        <v>0.27</v>
      </c>
      <c r="AT853" s="20">
        <v>0.6</v>
      </c>
      <c r="AU853" s="71">
        <v>0.12</v>
      </c>
      <c r="AV853" s="19">
        <v>6</v>
      </c>
      <c r="AY853" s="100"/>
      <c r="AZ853" s="135"/>
      <c r="BA853" s="100"/>
      <c r="BB853" s="100"/>
      <c r="BC853" s="100"/>
      <c r="BD853" s="100"/>
      <c r="BE853" s="136"/>
      <c r="BF853" s="136"/>
      <c r="BG853" s="137"/>
      <c r="BH853" s="135"/>
      <c r="BI853" s="100"/>
      <c r="BJ853" s="100"/>
      <c r="BK853" s="135"/>
      <c r="BL853" s="100"/>
      <c r="BM853" s="135"/>
      <c r="BN853" s="100"/>
      <c r="BO853" s="136"/>
      <c r="BP853" s="137"/>
      <c r="BQ853" s="136"/>
      <c r="BR853" s="138"/>
    </row>
    <row r="854" spans="1:70" ht="15" customHeight="1" x14ac:dyDescent="0.3">
      <c r="A854" s="318"/>
      <c r="B854" s="334"/>
      <c r="C854" s="328"/>
      <c r="D854" s="406">
        <f t="shared" ref="D854:D855" si="625">C$406*AC854/AD$410</f>
        <v>0</v>
      </c>
      <c r="E854" s="406">
        <f t="shared" ref="E854:E855" si="626">C$406*AD854/AD$410</f>
        <v>0</v>
      </c>
      <c r="F854" s="409">
        <f>$C$406*AE$408/$AD$410</f>
        <v>0</v>
      </c>
      <c r="G854" s="409">
        <f t="shared" ref="G854:W854" si="627">$C$406*AF$408/$AD$410</f>
        <v>0</v>
      </c>
      <c r="H854" s="409">
        <f t="shared" si="627"/>
        <v>0</v>
      </c>
      <c r="I854" s="409">
        <f t="shared" si="627"/>
        <v>0</v>
      </c>
      <c r="J854" s="336">
        <f t="shared" si="627"/>
        <v>0</v>
      </c>
      <c r="K854" s="336">
        <f t="shared" si="627"/>
        <v>0</v>
      </c>
      <c r="L854" s="336">
        <f t="shared" si="627"/>
        <v>0</v>
      </c>
      <c r="M854" s="336">
        <f t="shared" si="627"/>
        <v>0</v>
      </c>
      <c r="N854" s="336">
        <f t="shared" si="627"/>
        <v>0</v>
      </c>
      <c r="O854" s="336">
        <f t="shared" si="627"/>
        <v>0</v>
      </c>
      <c r="P854" s="336">
        <f t="shared" si="627"/>
        <v>0</v>
      </c>
      <c r="Q854" s="336">
        <f t="shared" si="627"/>
        <v>0</v>
      </c>
      <c r="R854" s="336">
        <f t="shared" si="627"/>
        <v>0</v>
      </c>
      <c r="S854" s="336">
        <f t="shared" si="627"/>
        <v>0</v>
      </c>
      <c r="T854" s="336">
        <f t="shared" si="627"/>
        <v>0</v>
      </c>
      <c r="U854" s="336">
        <f t="shared" si="627"/>
        <v>0</v>
      </c>
      <c r="V854" s="336">
        <f t="shared" si="627"/>
        <v>0</v>
      </c>
      <c r="W854" s="336">
        <f t="shared" si="627"/>
        <v>0</v>
      </c>
      <c r="X854" s="392"/>
      <c r="Y854" s="392"/>
      <c r="AB854" s="86"/>
      <c r="AC854" s="56"/>
      <c r="AD854" s="56"/>
      <c r="AE854" s="57"/>
      <c r="AF854" s="56"/>
      <c r="AG854" s="57"/>
      <c r="AH854" s="56"/>
      <c r="AI854" s="57"/>
      <c r="AJ854" s="57"/>
      <c r="AK854" s="19"/>
      <c r="AL854" s="57"/>
      <c r="AM854" s="57"/>
      <c r="AN854" s="57"/>
      <c r="AO854" s="57"/>
      <c r="AP854" s="57"/>
      <c r="AQ854" s="57"/>
      <c r="AR854" s="57"/>
      <c r="AS854" s="57"/>
      <c r="AT854" s="19"/>
      <c r="AU854" s="57"/>
      <c r="AV854" s="19"/>
    </row>
    <row r="855" spans="1:70" ht="15" customHeight="1" x14ac:dyDescent="0.3">
      <c r="A855" s="318"/>
      <c r="B855" s="334"/>
      <c r="C855" s="328"/>
      <c r="D855" s="406">
        <f t="shared" si="625"/>
        <v>0</v>
      </c>
      <c r="E855" s="406">
        <f t="shared" si="626"/>
        <v>0</v>
      </c>
      <c r="F855" s="409">
        <f>$C$406*AE$409/$AD$410</f>
        <v>0</v>
      </c>
      <c r="G855" s="409">
        <f t="shared" ref="G855:W855" si="628">$C$406*AF$409/$AD$410</f>
        <v>0</v>
      </c>
      <c r="H855" s="409">
        <f t="shared" si="628"/>
        <v>0</v>
      </c>
      <c r="I855" s="409">
        <f t="shared" si="628"/>
        <v>0</v>
      </c>
      <c r="J855" s="336">
        <f t="shared" si="628"/>
        <v>0</v>
      </c>
      <c r="K855" s="336">
        <f t="shared" si="628"/>
        <v>0</v>
      </c>
      <c r="L855" s="336">
        <f t="shared" si="628"/>
        <v>0</v>
      </c>
      <c r="M855" s="336">
        <f t="shared" si="628"/>
        <v>0</v>
      </c>
      <c r="N855" s="336">
        <f t="shared" si="628"/>
        <v>0</v>
      </c>
      <c r="O855" s="336">
        <f t="shared" si="628"/>
        <v>0</v>
      </c>
      <c r="P855" s="336">
        <f t="shared" si="628"/>
        <v>0</v>
      </c>
      <c r="Q855" s="336">
        <f t="shared" si="628"/>
        <v>0</v>
      </c>
      <c r="R855" s="336">
        <f t="shared" si="628"/>
        <v>0</v>
      </c>
      <c r="S855" s="336">
        <f t="shared" si="628"/>
        <v>0</v>
      </c>
      <c r="T855" s="336">
        <f t="shared" si="628"/>
        <v>0</v>
      </c>
      <c r="U855" s="336">
        <f t="shared" si="628"/>
        <v>0</v>
      </c>
      <c r="V855" s="336">
        <f t="shared" si="628"/>
        <v>0</v>
      </c>
      <c r="W855" s="336">
        <f t="shared" si="628"/>
        <v>0</v>
      </c>
      <c r="X855" s="392"/>
      <c r="Y855" s="392"/>
      <c r="AB855" s="86"/>
      <c r="AC855" s="56"/>
      <c r="AD855" s="56"/>
      <c r="AE855" s="57"/>
      <c r="AF855" s="57"/>
      <c r="AG855" s="57"/>
      <c r="AH855" s="57"/>
      <c r="AI855" s="57"/>
      <c r="AJ855" s="57"/>
      <c r="AK855" s="19"/>
      <c r="AL855" s="57"/>
      <c r="AM855" s="57"/>
      <c r="AN855" s="57"/>
      <c r="AO855" s="57"/>
      <c r="AP855" s="56"/>
      <c r="AQ855" s="57"/>
      <c r="AR855" s="56"/>
      <c r="AS855" s="57"/>
      <c r="AT855" s="19"/>
      <c r="AU855" s="57"/>
      <c r="AV855" s="19"/>
    </row>
    <row r="856" spans="1:70" x14ac:dyDescent="0.3">
      <c r="A856" s="318"/>
      <c r="B856" s="69" t="s">
        <v>40</v>
      </c>
      <c r="C856" s="328"/>
      <c r="D856" s="406"/>
      <c r="E856" s="406"/>
      <c r="F856" s="409">
        <f>SUM(F853:F855)</f>
        <v>0.6</v>
      </c>
      <c r="G856" s="409">
        <f t="shared" ref="G856:W856" si="629">SUM(G853:G855)</f>
        <v>0.2</v>
      </c>
      <c r="H856" s="409">
        <f t="shared" si="629"/>
        <v>2.2000000000000002</v>
      </c>
      <c r="I856" s="409">
        <f t="shared" si="629"/>
        <v>12.8</v>
      </c>
      <c r="J856" s="337">
        <f t="shared" si="629"/>
        <v>0.04</v>
      </c>
      <c r="K856" s="337">
        <f t="shared" si="629"/>
        <v>0.02</v>
      </c>
      <c r="L856" s="337">
        <f t="shared" si="629"/>
        <v>79.8</v>
      </c>
      <c r="M856" s="337">
        <f t="shared" si="629"/>
        <v>0</v>
      </c>
      <c r="N856" s="337">
        <f t="shared" si="629"/>
        <v>15</v>
      </c>
      <c r="O856" s="337">
        <f t="shared" si="629"/>
        <v>1.8</v>
      </c>
      <c r="P856" s="337">
        <f t="shared" si="629"/>
        <v>174</v>
      </c>
      <c r="Q856" s="337">
        <f t="shared" si="629"/>
        <v>8.4</v>
      </c>
      <c r="R856" s="337">
        <f t="shared" si="629"/>
        <v>12</v>
      </c>
      <c r="S856" s="337">
        <f t="shared" si="629"/>
        <v>15.6</v>
      </c>
      <c r="T856" s="337">
        <f t="shared" si="629"/>
        <v>0.54000000000000015</v>
      </c>
      <c r="U856" s="337">
        <f t="shared" si="629"/>
        <v>1.2</v>
      </c>
      <c r="V856" s="337">
        <f t="shared" si="629"/>
        <v>0.23999999999999996</v>
      </c>
      <c r="W856" s="337">
        <f t="shared" si="629"/>
        <v>12</v>
      </c>
      <c r="X856" s="392"/>
      <c r="Y856" s="392"/>
      <c r="AB856" s="87" t="s">
        <v>40</v>
      </c>
      <c r="AC856" s="59"/>
      <c r="AD856" s="60">
        <v>30</v>
      </c>
      <c r="AE856" s="61">
        <v>0.4</v>
      </c>
      <c r="AF856" s="61">
        <v>1.3</v>
      </c>
      <c r="AG856" s="61">
        <v>2.2999999999999998</v>
      </c>
      <c r="AH856" s="61">
        <v>22.9</v>
      </c>
      <c r="AI856" s="60">
        <v>0</v>
      </c>
      <c r="AJ856" s="88">
        <v>0.01</v>
      </c>
      <c r="AK856" s="34">
        <v>0.34</v>
      </c>
      <c r="AL856" s="60">
        <v>0</v>
      </c>
      <c r="AM856" s="88">
        <v>1.1399999999999999</v>
      </c>
      <c r="AN856" s="60">
        <v>39</v>
      </c>
      <c r="AO856" s="60">
        <v>68</v>
      </c>
      <c r="AP856" s="61">
        <v>9.6</v>
      </c>
      <c r="AQ856" s="61">
        <v>5.5</v>
      </c>
      <c r="AR856" s="60">
        <v>11</v>
      </c>
      <c r="AS856" s="88">
        <v>0.35</v>
      </c>
      <c r="AT856" s="23">
        <v>6</v>
      </c>
      <c r="AU856" s="88">
        <v>0.18</v>
      </c>
      <c r="AV856" s="22">
        <v>5.7</v>
      </c>
    </row>
    <row r="857" spans="1:70" x14ac:dyDescent="0.3">
      <c r="A857" s="318" t="s">
        <v>107</v>
      </c>
      <c r="B857" s="199"/>
      <c r="C857" s="328">
        <v>180</v>
      </c>
      <c r="D857" s="406"/>
      <c r="E857" s="406"/>
      <c r="F857" s="406"/>
      <c r="G857" s="406"/>
      <c r="H857" s="406"/>
      <c r="I857" s="406"/>
      <c r="J857" s="199"/>
      <c r="K857" s="199"/>
      <c r="L857" s="199"/>
      <c r="M857" s="199"/>
      <c r="N857" s="199"/>
      <c r="O857" s="199"/>
      <c r="P857" s="199"/>
      <c r="Q857" s="199"/>
      <c r="R857" s="199"/>
      <c r="S857" s="199"/>
      <c r="T857" s="199"/>
      <c r="U857" s="199"/>
      <c r="V857" s="199"/>
      <c r="W857" s="199"/>
      <c r="X857" s="392" t="s">
        <v>108</v>
      </c>
      <c r="Y857" s="392">
        <v>11</v>
      </c>
      <c r="AA857" t="s">
        <v>107</v>
      </c>
      <c r="AW857" t="s">
        <v>108</v>
      </c>
    </row>
    <row r="858" spans="1:70" ht="15" customHeight="1" x14ac:dyDescent="0.3">
      <c r="A858" s="318"/>
      <c r="B858" s="334" t="s">
        <v>36</v>
      </c>
      <c r="C858" s="328"/>
      <c r="D858" s="407">
        <f>C$857*AC858/AD$861</f>
        <v>6.24</v>
      </c>
      <c r="E858" s="406">
        <f>C$857*AD858/AD$861</f>
        <v>6.24</v>
      </c>
      <c r="F858" s="406">
        <f t="shared" ref="F858:W860" si="630">$C$857*AE858/$AD$861</f>
        <v>0</v>
      </c>
      <c r="G858" s="406">
        <f t="shared" si="630"/>
        <v>0</v>
      </c>
      <c r="H858" s="406">
        <f t="shared" si="630"/>
        <v>5.76</v>
      </c>
      <c r="I858" s="406">
        <f t="shared" si="630"/>
        <v>22.92</v>
      </c>
      <c r="J858" s="199">
        <f t="shared" si="630"/>
        <v>0</v>
      </c>
      <c r="K858" s="199">
        <f t="shared" si="630"/>
        <v>0</v>
      </c>
      <c r="L858" s="199">
        <f t="shared" si="630"/>
        <v>0</v>
      </c>
      <c r="M858" s="199">
        <f t="shared" si="630"/>
        <v>0</v>
      </c>
      <c r="N858" s="199">
        <f t="shared" si="630"/>
        <v>0</v>
      </c>
      <c r="O858" s="199">
        <f t="shared" si="630"/>
        <v>0</v>
      </c>
      <c r="P858" s="199">
        <f t="shared" si="630"/>
        <v>0.15600000000000003</v>
      </c>
      <c r="Q858" s="199">
        <f t="shared" si="630"/>
        <v>0.12</v>
      </c>
      <c r="R858" s="199">
        <f t="shared" si="630"/>
        <v>0</v>
      </c>
      <c r="S858" s="199">
        <f t="shared" si="630"/>
        <v>0</v>
      </c>
      <c r="T858" s="199">
        <f t="shared" si="630"/>
        <v>1.2E-2</v>
      </c>
      <c r="U858" s="199">
        <f t="shared" si="630"/>
        <v>0</v>
      </c>
      <c r="V858" s="199">
        <f t="shared" si="630"/>
        <v>0</v>
      </c>
      <c r="W858" s="199">
        <f t="shared" si="630"/>
        <v>0</v>
      </c>
      <c r="X858" s="392"/>
      <c r="Y858" s="392"/>
      <c r="AB858" s="86" t="s">
        <v>36</v>
      </c>
      <c r="AC858" s="56">
        <v>5.2</v>
      </c>
      <c r="AD858" s="56">
        <v>5.2</v>
      </c>
      <c r="AE858" s="57">
        <v>0</v>
      </c>
      <c r="AF858" s="57">
        <v>0</v>
      </c>
      <c r="AG858" s="56">
        <v>4.8</v>
      </c>
      <c r="AH858" s="56">
        <v>19.100000000000001</v>
      </c>
      <c r="AI858" s="62">
        <v>0</v>
      </c>
      <c r="AJ858" s="62">
        <v>0</v>
      </c>
      <c r="AK858" s="28">
        <v>0</v>
      </c>
      <c r="AL858" s="62">
        <v>0</v>
      </c>
      <c r="AM858" s="62">
        <v>0</v>
      </c>
      <c r="AN858" s="62">
        <v>0</v>
      </c>
      <c r="AO858" s="64">
        <v>0.13</v>
      </c>
      <c r="AP858" s="63">
        <v>0.1</v>
      </c>
      <c r="AQ858" s="62">
        <v>0</v>
      </c>
      <c r="AR858" s="62">
        <v>0</v>
      </c>
      <c r="AS858" s="64">
        <v>0.01</v>
      </c>
      <c r="AT858" s="28">
        <v>0</v>
      </c>
      <c r="AU858" s="62">
        <v>0</v>
      </c>
      <c r="AV858" s="28">
        <v>0</v>
      </c>
    </row>
    <row r="859" spans="1:70" ht="15" customHeight="1" x14ac:dyDescent="0.3">
      <c r="A859" s="318"/>
      <c r="B859" s="334" t="s">
        <v>87</v>
      </c>
      <c r="C859" s="328"/>
      <c r="D859" s="407">
        <f t="shared" ref="D859:D860" si="631">C$857*AC859/AD$861</f>
        <v>24.120000000000005</v>
      </c>
      <c r="E859" s="406">
        <f t="shared" ref="E859:E860" si="632">C$857*AD859/AD$861</f>
        <v>21.36</v>
      </c>
      <c r="F859" s="406">
        <f t="shared" si="630"/>
        <v>0.48</v>
      </c>
      <c r="G859" s="406">
        <f t="shared" si="630"/>
        <v>0</v>
      </c>
      <c r="H859" s="406">
        <f t="shared" si="630"/>
        <v>12.12</v>
      </c>
      <c r="I859" s="406">
        <f t="shared" si="630"/>
        <v>50.040000000000006</v>
      </c>
      <c r="J859" s="199">
        <f t="shared" si="630"/>
        <v>0</v>
      </c>
      <c r="K859" s="199">
        <f t="shared" si="630"/>
        <v>0</v>
      </c>
      <c r="L859" s="199">
        <f t="shared" si="630"/>
        <v>13.560000000000002</v>
      </c>
      <c r="M859" s="199">
        <f t="shared" si="630"/>
        <v>0</v>
      </c>
      <c r="N859" s="199">
        <f t="shared" si="630"/>
        <v>2.4E-2</v>
      </c>
      <c r="O859" s="199">
        <f t="shared" si="630"/>
        <v>0</v>
      </c>
      <c r="P859" s="199">
        <f t="shared" si="630"/>
        <v>0</v>
      </c>
      <c r="Q859" s="199">
        <f t="shared" si="630"/>
        <v>44.4</v>
      </c>
      <c r="R859" s="199">
        <f t="shared" si="630"/>
        <v>1.92</v>
      </c>
      <c r="S859" s="199">
        <f t="shared" si="630"/>
        <v>3.84</v>
      </c>
      <c r="T859" s="199">
        <f t="shared" si="630"/>
        <v>0.06</v>
      </c>
      <c r="U859" s="199">
        <f t="shared" si="630"/>
        <v>0</v>
      </c>
      <c r="V859" s="199">
        <f t="shared" si="630"/>
        <v>0</v>
      </c>
      <c r="W859" s="199">
        <f t="shared" si="630"/>
        <v>0</v>
      </c>
      <c r="X859" s="392"/>
      <c r="Y859" s="392"/>
      <c r="AB859" s="86" t="s">
        <v>87</v>
      </c>
      <c r="AC859" s="56">
        <v>20.100000000000001</v>
      </c>
      <c r="AD859" s="299">
        <v>17.8</v>
      </c>
      <c r="AE859" s="56">
        <v>0.4</v>
      </c>
      <c r="AF859" s="57">
        <v>0</v>
      </c>
      <c r="AG859" s="56">
        <v>10.1</v>
      </c>
      <c r="AH859" s="56">
        <v>41.7</v>
      </c>
      <c r="AI859" s="62">
        <v>0</v>
      </c>
      <c r="AJ859" s="62">
        <v>0</v>
      </c>
      <c r="AK859" s="30">
        <v>11.3</v>
      </c>
      <c r="AL859" s="62">
        <v>0</v>
      </c>
      <c r="AM859" s="64">
        <v>0.02</v>
      </c>
      <c r="AN859" s="62">
        <v>0</v>
      </c>
      <c r="AO859" s="62">
        <v>0</v>
      </c>
      <c r="AP859" s="62">
        <v>37</v>
      </c>
      <c r="AQ859" s="63">
        <v>1.6</v>
      </c>
      <c r="AR859" s="63">
        <v>3.2</v>
      </c>
      <c r="AS859" s="64">
        <v>0.05</v>
      </c>
      <c r="AT859" s="28">
        <v>0</v>
      </c>
      <c r="AU859" s="62">
        <v>0</v>
      </c>
      <c r="AV859" s="28">
        <v>0</v>
      </c>
    </row>
    <row r="860" spans="1:70" x14ac:dyDescent="0.3">
      <c r="A860" s="318"/>
      <c r="B860" s="334" t="s">
        <v>39</v>
      </c>
      <c r="C860" s="328"/>
      <c r="D860" s="407">
        <f t="shared" si="631"/>
        <v>171</v>
      </c>
      <c r="E860" s="406">
        <f t="shared" si="632"/>
        <v>171</v>
      </c>
      <c r="F860" s="406">
        <f t="shared" si="630"/>
        <v>0</v>
      </c>
      <c r="G860" s="406">
        <f t="shared" si="630"/>
        <v>0</v>
      </c>
      <c r="H860" s="406">
        <f t="shared" si="630"/>
        <v>0</v>
      </c>
      <c r="I860" s="406">
        <f t="shared" si="630"/>
        <v>0</v>
      </c>
      <c r="J860" s="199">
        <f t="shared" si="630"/>
        <v>0</v>
      </c>
      <c r="K860" s="199">
        <f t="shared" si="630"/>
        <v>0</v>
      </c>
      <c r="L860" s="199">
        <f t="shared" si="630"/>
        <v>0</v>
      </c>
      <c r="M860" s="199">
        <f t="shared" si="630"/>
        <v>0</v>
      </c>
      <c r="N860" s="199">
        <f t="shared" si="630"/>
        <v>0</v>
      </c>
      <c r="O860" s="199">
        <f t="shared" si="630"/>
        <v>0</v>
      </c>
      <c r="P860" s="199">
        <f t="shared" si="630"/>
        <v>0</v>
      </c>
      <c r="Q860" s="199">
        <f t="shared" si="630"/>
        <v>0</v>
      </c>
      <c r="R860" s="199">
        <f t="shared" si="630"/>
        <v>0</v>
      </c>
      <c r="S860" s="199">
        <f t="shared" si="630"/>
        <v>0</v>
      </c>
      <c r="T860" s="199">
        <f t="shared" si="630"/>
        <v>0</v>
      </c>
      <c r="U860" s="199">
        <f t="shared" si="630"/>
        <v>0</v>
      </c>
      <c r="V860" s="199">
        <f t="shared" si="630"/>
        <v>0</v>
      </c>
      <c r="W860" s="199">
        <f t="shared" si="630"/>
        <v>0</v>
      </c>
      <c r="X860" s="392"/>
      <c r="Y860" s="392"/>
      <c r="AB860" s="86" t="s">
        <v>39</v>
      </c>
      <c r="AC860" s="56">
        <v>142.5</v>
      </c>
      <c r="AD860" s="56">
        <v>142.5</v>
      </c>
      <c r="AE860" s="57">
        <v>0</v>
      </c>
      <c r="AF860" s="57">
        <v>0</v>
      </c>
      <c r="AG860" s="57">
        <v>0</v>
      </c>
      <c r="AH860" s="57">
        <v>0</v>
      </c>
      <c r="AI860" s="62">
        <v>0</v>
      </c>
      <c r="AJ860" s="62">
        <v>0</v>
      </c>
      <c r="AK860" s="28">
        <v>0</v>
      </c>
      <c r="AL860" s="62">
        <v>0</v>
      </c>
      <c r="AM860" s="62">
        <v>0</v>
      </c>
      <c r="AN860" s="62">
        <v>0</v>
      </c>
      <c r="AO860" s="62">
        <v>0</v>
      </c>
      <c r="AP860" s="62">
        <v>0</v>
      </c>
      <c r="AQ860" s="62">
        <v>0</v>
      </c>
      <c r="AR860" s="62">
        <v>0</v>
      </c>
      <c r="AS860" s="62">
        <v>0</v>
      </c>
      <c r="AT860" s="28">
        <v>0</v>
      </c>
      <c r="AU860" s="62">
        <v>0</v>
      </c>
      <c r="AV860" s="28">
        <v>0</v>
      </c>
    </row>
    <row r="861" spans="1:70" x14ac:dyDescent="0.3">
      <c r="A861" s="318"/>
      <c r="B861" s="69" t="s">
        <v>40</v>
      </c>
      <c r="C861" s="328"/>
      <c r="D861" s="406"/>
      <c r="E861" s="406"/>
      <c r="F861" s="409">
        <f>SUM(F858:F860)</f>
        <v>0.48</v>
      </c>
      <c r="G861" s="409">
        <f t="shared" ref="G861:W861" si="633">SUM(G858:G860)</f>
        <v>0</v>
      </c>
      <c r="H861" s="409">
        <f t="shared" si="633"/>
        <v>17.88</v>
      </c>
      <c r="I861" s="409">
        <f t="shared" si="633"/>
        <v>72.960000000000008</v>
      </c>
      <c r="J861" s="337">
        <f t="shared" si="633"/>
        <v>0</v>
      </c>
      <c r="K861" s="337">
        <f t="shared" si="633"/>
        <v>0</v>
      </c>
      <c r="L861" s="337">
        <f t="shared" si="633"/>
        <v>13.560000000000002</v>
      </c>
      <c r="M861" s="337">
        <f t="shared" si="633"/>
        <v>0</v>
      </c>
      <c r="N861" s="337">
        <f t="shared" si="633"/>
        <v>2.4E-2</v>
      </c>
      <c r="O861" s="337">
        <f t="shared" si="633"/>
        <v>0</v>
      </c>
      <c r="P861" s="337">
        <f t="shared" si="633"/>
        <v>0.15600000000000003</v>
      </c>
      <c r="Q861" s="337">
        <f t="shared" si="633"/>
        <v>44.519999999999996</v>
      </c>
      <c r="R861" s="337">
        <f t="shared" si="633"/>
        <v>1.92</v>
      </c>
      <c r="S861" s="337">
        <f t="shared" si="633"/>
        <v>3.84</v>
      </c>
      <c r="T861" s="337">
        <f t="shared" si="633"/>
        <v>7.1999999999999995E-2</v>
      </c>
      <c r="U861" s="337">
        <f t="shared" si="633"/>
        <v>0</v>
      </c>
      <c r="V861" s="337">
        <f t="shared" si="633"/>
        <v>0</v>
      </c>
      <c r="W861" s="337">
        <f t="shared" si="633"/>
        <v>0</v>
      </c>
      <c r="X861" s="392"/>
      <c r="Y861" s="392"/>
      <c r="AB861" s="87" t="s">
        <v>40</v>
      </c>
      <c r="AC861" s="59"/>
      <c r="AD861" s="60">
        <v>150</v>
      </c>
      <c r="AE861" s="61">
        <v>0.4</v>
      </c>
      <c r="AF861" s="60">
        <v>0</v>
      </c>
      <c r="AG861" s="61">
        <v>14.9</v>
      </c>
      <c r="AH861" s="61">
        <v>60.8</v>
      </c>
      <c r="AI861" s="66">
        <v>0</v>
      </c>
      <c r="AJ861" s="66">
        <v>0</v>
      </c>
      <c r="AK861" s="47">
        <v>11.3</v>
      </c>
      <c r="AL861" s="66">
        <v>0</v>
      </c>
      <c r="AM861" s="65">
        <v>0.02</v>
      </c>
      <c r="AN861" s="66">
        <v>0</v>
      </c>
      <c r="AO861" s="65">
        <v>0.13</v>
      </c>
      <c r="AP861" s="66">
        <v>37</v>
      </c>
      <c r="AQ861" s="83">
        <v>1.6</v>
      </c>
      <c r="AR861" s="83">
        <v>3.2</v>
      </c>
      <c r="AS861" s="65">
        <v>0.06</v>
      </c>
      <c r="AT861" s="32">
        <v>0</v>
      </c>
      <c r="AU861" s="66">
        <v>0</v>
      </c>
      <c r="AV861" s="32">
        <v>0</v>
      </c>
    </row>
    <row r="862" spans="1:70" ht="15" customHeight="1" x14ac:dyDescent="0.3">
      <c r="A862" s="320" t="s">
        <v>109</v>
      </c>
      <c r="B862" s="334"/>
      <c r="C862" s="328">
        <v>50</v>
      </c>
      <c r="D862" s="406"/>
      <c r="E862" s="406"/>
      <c r="F862" s="406"/>
      <c r="G862" s="406"/>
      <c r="H862" s="406"/>
      <c r="I862" s="406"/>
      <c r="J862" s="199"/>
      <c r="K862" s="199"/>
      <c r="L862" s="199"/>
      <c r="M862" s="199"/>
      <c r="N862" s="199"/>
      <c r="O862" s="199"/>
      <c r="P862" s="199"/>
      <c r="Q862" s="199"/>
      <c r="R862" s="199"/>
      <c r="S862" s="199"/>
      <c r="T862" s="199"/>
      <c r="U862" s="199"/>
      <c r="V862" s="199"/>
      <c r="W862" s="199"/>
      <c r="X862" s="392" t="s">
        <v>96</v>
      </c>
      <c r="Y862" s="392">
        <v>12</v>
      </c>
      <c r="AA862" s="89" t="s">
        <v>109</v>
      </c>
      <c r="AB862" s="89"/>
      <c r="AW862" t="s">
        <v>96</v>
      </c>
    </row>
    <row r="863" spans="1:70" ht="13.5" customHeight="1" x14ac:dyDescent="0.35">
      <c r="A863" s="318"/>
      <c r="B863" s="234" t="s">
        <v>109</v>
      </c>
      <c r="C863" s="328"/>
      <c r="D863" s="406">
        <f>C862*AC863/AD864</f>
        <v>50</v>
      </c>
      <c r="E863" s="406">
        <f>C862*AD863/AD864</f>
        <v>50</v>
      </c>
      <c r="F863" s="406">
        <f>C862*AE863/AD864</f>
        <v>3.3333333333333335</v>
      </c>
      <c r="G863" s="406">
        <f>C862*AF863/AD864</f>
        <v>0.66666666666666663</v>
      </c>
      <c r="H863" s="406">
        <f>C862*AG863/AD864</f>
        <v>19.833333333333332</v>
      </c>
      <c r="I863" s="406">
        <f>C862*AH863/AD864</f>
        <v>97.833333333333329</v>
      </c>
      <c r="J863" s="199">
        <f>C862*AI863/AD864</f>
        <v>0</v>
      </c>
      <c r="K863" s="199">
        <f>C862*AJ863/AD864</f>
        <v>0</v>
      </c>
      <c r="L863" s="199">
        <f>C862*AK863/AD864</f>
        <v>0</v>
      </c>
      <c r="M863" s="199">
        <f>C862*AL863/AD864</f>
        <v>0</v>
      </c>
      <c r="N863" s="199">
        <f>C862*AM863/AD864</f>
        <v>0</v>
      </c>
      <c r="O863" s="199">
        <f>C862*AN863/AD864</f>
        <v>0</v>
      </c>
      <c r="P863" s="199">
        <f>C862*AO863/AD864</f>
        <v>0</v>
      </c>
      <c r="Q863" s="199">
        <f>C862*AP863/AD864</f>
        <v>0</v>
      </c>
      <c r="R863" s="199">
        <f>C862*AQ863/AD864</f>
        <v>0</v>
      </c>
      <c r="S863" s="199">
        <f>C862*AR863/AD864</f>
        <v>0</v>
      </c>
      <c r="T863" s="199">
        <f>C862*AS863/AD864</f>
        <v>0</v>
      </c>
      <c r="U863" s="199">
        <f>C862*AT863/AD864</f>
        <v>0</v>
      </c>
      <c r="V863" s="199">
        <f>C862*AU863/AD864</f>
        <v>0</v>
      </c>
      <c r="W863" s="199">
        <f>C862*AV863/AD864</f>
        <v>0</v>
      </c>
      <c r="X863" s="394"/>
      <c r="Y863" s="394"/>
      <c r="AB863" s="70" t="s">
        <v>109</v>
      </c>
      <c r="AC863" s="101">
        <v>30</v>
      </c>
      <c r="AD863" s="101">
        <v>30</v>
      </c>
      <c r="AE863" s="102">
        <v>2</v>
      </c>
      <c r="AF863" s="103">
        <v>0.4</v>
      </c>
      <c r="AG863" s="103">
        <v>11.9</v>
      </c>
      <c r="AH863" s="103">
        <v>58.7</v>
      </c>
      <c r="AI863" s="17"/>
      <c r="AJ863" s="17"/>
      <c r="AK863" s="17"/>
      <c r="AL863" s="17"/>
      <c r="AM863" s="17"/>
      <c r="AN863" s="17"/>
      <c r="AO863" s="17"/>
      <c r="AP863" s="17"/>
      <c r="AQ863" s="17"/>
      <c r="AR863" s="17"/>
      <c r="AS863" s="17"/>
      <c r="AT863" s="17"/>
      <c r="AU863" s="17"/>
      <c r="AV863" s="17"/>
    </row>
    <row r="864" spans="1:70" ht="18" x14ac:dyDescent="0.35">
      <c r="A864" s="318"/>
      <c r="B864" s="235" t="s">
        <v>244</v>
      </c>
      <c r="C864" s="328"/>
      <c r="D864" s="406"/>
      <c r="E864" s="406"/>
      <c r="F864" s="409">
        <f>SUM(F863)</f>
        <v>3.3333333333333335</v>
      </c>
      <c r="G864" s="409">
        <f t="shared" ref="G864:W864" si="634">SUM(G863)</f>
        <v>0.66666666666666663</v>
      </c>
      <c r="H864" s="409">
        <f t="shared" si="634"/>
        <v>19.833333333333332</v>
      </c>
      <c r="I864" s="409">
        <f t="shared" si="634"/>
        <v>97.833333333333329</v>
      </c>
      <c r="J864" s="337">
        <f t="shared" si="634"/>
        <v>0</v>
      </c>
      <c r="K864" s="337">
        <f t="shared" si="634"/>
        <v>0</v>
      </c>
      <c r="L864" s="337">
        <f t="shared" si="634"/>
        <v>0</v>
      </c>
      <c r="M864" s="337">
        <f t="shared" si="634"/>
        <v>0</v>
      </c>
      <c r="N864" s="337">
        <f t="shared" si="634"/>
        <v>0</v>
      </c>
      <c r="O864" s="337">
        <f t="shared" si="634"/>
        <v>0</v>
      </c>
      <c r="P864" s="337">
        <f t="shared" si="634"/>
        <v>0</v>
      </c>
      <c r="Q864" s="337">
        <f t="shared" si="634"/>
        <v>0</v>
      </c>
      <c r="R864" s="337">
        <f t="shared" si="634"/>
        <v>0</v>
      </c>
      <c r="S864" s="337">
        <f t="shared" si="634"/>
        <v>0</v>
      </c>
      <c r="T864" s="337">
        <f t="shared" si="634"/>
        <v>0</v>
      </c>
      <c r="U864" s="337">
        <f t="shared" si="634"/>
        <v>0</v>
      </c>
      <c r="V864" s="337">
        <f t="shared" si="634"/>
        <v>0</v>
      </c>
      <c r="W864" s="337">
        <f t="shared" si="634"/>
        <v>0</v>
      </c>
      <c r="X864" s="394"/>
      <c r="Y864" s="394"/>
      <c r="AB864" s="87" t="s">
        <v>40</v>
      </c>
      <c r="AC864" s="100">
        <v>30</v>
      </c>
      <c r="AD864" s="100">
        <v>30</v>
      </c>
      <c r="AE864" s="104">
        <f>AE863</f>
        <v>2</v>
      </c>
      <c r="AF864" s="104">
        <f t="shared" ref="AF864:AV864" si="635">AF863</f>
        <v>0.4</v>
      </c>
      <c r="AG864" s="104">
        <f t="shared" si="635"/>
        <v>11.9</v>
      </c>
      <c r="AH864" s="104">
        <f t="shared" si="635"/>
        <v>58.7</v>
      </c>
      <c r="AI864" s="104">
        <f t="shared" si="635"/>
        <v>0</v>
      </c>
      <c r="AJ864" s="104">
        <f t="shared" si="635"/>
        <v>0</v>
      </c>
      <c r="AK864" s="104">
        <f t="shared" si="635"/>
        <v>0</v>
      </c>
      <c r="AL864" s="104">
        <f t="shared" si="635"/>
        <v>0</v>
      </c>
      <c r="AM864" s="104">
        <f t="shared" si="635"/>
        <v>0</v>
      </c>
      <c r="AN864" s="104">
        <f t="shared" si="635"/>
        <v>0</v>
      </c>
      <c r="AO864" s="104">
        <f t="shared" si="635"/>
        <v>0</v>
      </c>
      <c r="AP864" s="104">
        <f t="shared" si="635"/>
        <v>0</v>
      </c>
      <c r="AQ864" s="104">
        <f t="shared" si="635"/>
        <v>0</v>
      </c>
      <c r="AR864" s="104">
        <f t="shared" si="635"/>
        <v>0</v>
      </c>
      <c r="AS864" s="104">
        <f t="shared" si="635"/>
        <v>0</v>
      </c>
      <c r="AT864" s="104">
        <f t="shared" si="635"/>
        <v>0</v>
      </c>
      <c r="AU864" s="104">
        <f t="shared" si="635"/>
        <v>0</v>
      </c>
      <c r="AV864" s="104">
        <f t="shared" si="635"/>
        <v>0</v>
      </c>
    </row>
    <row r="865" spans="1:49" ht="18" x14ac:dyDescent="0.35">
      <c r="A865" s="319" t="s">
        <v>133</v>
      </c>
      <c r="B865" s="207"/>
      <c r="C865" s="338">
        <f>SUM(C821:C864)</f>
        <v>710</v>
      </c>
      <c r="D865" s="410">
        <f t="shared" ref="D865:E865" si="636">SUM(D821:D864)</f>
        <v>1019.6849999999999</v>
      </c>
      <c r="E865" s="410">
        <f t="shared" si="636"/>
        <v>971.89</v>
      </c>
      <c r="F865" s="424">
        <f>SUM(F836+F851+F856+F861+F864+F842)</f>
        <v>32.688333333333333</v>
      </c>
      <c r="G865" s="424">
        <f t="shared" ref="G865:W865" si="637">SUM(G836+G851+G856+G861+G864+G842)</f>
        <v>27.901666666666667</v>
      </c>
      <c r="H865" s="424">
        <f t="shared" si="637"/>
        <v>82.833333333333329</v>
      </c>
      <c r="I865" s="424">
        <f t="shared" si="637"/>
        <v>712.95333333333338</v>
      </c>
      <c r="J865" s="359">
        <f t="shared" si="637"/>
        <v>0.27950000000000003</v>
      </c>
      <c r="K865" s="359">
        <f t="shared" si="637"/>
        <v>0.27449999999999997</v>
      </c>
      <c r="L865" s="359">
        <f t="shared" si="637"/>
        <v>268.83199999999999</v>
      </c>
      <c r="M865" s="359">
        <f t="shared" si="637"/>
        <v>0.14500000000000002</v>
      </c>
      <c r="N865" s="359">
        <f t="shared" si="637"/>
        <v>23.204500000000003</v>
      </c>
      <c r="O865" s="359">
        <f t="shared" si="637"/>
        <v>350.53500000000003</v>
      </c>
      <c r="P865" s="359">
        <f t="shared" si="637"/>
        <v>936.18349999999998</v>
      </c>
      <c r="Q865" s="359">
        <f t="shared" si="637"/>
        <v>113.565</v>
      </c>
      <c r="R865" s="359">
        <f t="shared" si="637"/>
        <v>152.38</v>
      </c>
      <c r="S865" s="359">
        <f t="shared" si="637"/>
        <v>373.36500000000001</v>
      </c>
      <c r="T865" s="359">
        <f t="shared" si="637"/>
        <v>7.197000000000001</v>
      </c>
      <c r="U865" s="359">
        <f t="shared" si="637"/>
        <v>53.120000000000005</v>
      </c>
      <c r="V865" s="359">
        <f t="shared" si="637"/>
        <v>3.7684999999999995</v>
      </c>
      <c r="W865" s="359">
        <f t="shared" si="637"/>
        <v>111.09</v>
      </c>
      <c r="X865" s="394"/>
      <c r="Y865" s="394"/>
    </row>
    <row r="866" spans="1:49" ht="18" x14ac:dyDescent="0.35">
      <c r="A866" s="319" t="s">
        <v>144</v>
      </c>
      <c r="B866" s="207"/>
      <c r="C866" s="338"/>
      <c r="D866" s="415"/>
      <c r="E866" s="415"/>
      <c r="F866" s="415"/>
      <c r="G866" s="415"/>
      <c r="H866" s="415"/>
      <c r="I866" s="415"/>
      <c r="J866" s="207"/>
      <c r="K866" s="207"/>
      <c r="L866" s="207"/>
      <c r="M866" s="207"/>
      <c r="N866" s="207"/>
      <c r="O866" s="207"/>
      <c r="P866" s="207"/>
      <c r="Q866" s="207"/>
      <c r="R866" s="207"/>
      <c r="S866" s="207"/>
      <c r="T866" s="207"/>
      <c r="U866" s="207"/>
      <c r="V866" s="207"/>
      <c r="W866" s="207"/>
      <c r="X866" s="394"/>
      <c r="Y866" s="394"/>
    </row>
    <row r="867" spans="1:49" x14ac:dyDescent="0.3">
      <c r="A867" s="318" t="s">
        <v>119</v>
      </c>
      <c r="B867" s="199"/>
      <c r="C867" s="328">
        <v>200</v>
      </c>
      <c r="D867" s="406"/>
      <c r="E867" s="406"/>
      <c r="F867" s="406"/>
      <c r="G867" s="406"/>
      <c r="H867" s="406"/>
      <c r="I867" s="406"/>
      <c r="J867" s="199"/>
      <c r="K867" s="199"/>
      <c r="L867" s="199"/>
      <c r="M867" s="199"/>
      <c r="N867" s="199"/>
      <c r="O867" s="199"/>
      <c r="P867" s="199"/>
      <c r="Q867" s="199"/>
      <c r="R867" s="199"/>
      <c r="S867" s="199"/>
      <c r="T867" s="199"/>
      <c r="U867" s="199"/>
      <c r="V867" s="199"/>
      <c r="W867" s="199"/>
      <c r="X867" s="392" t="s">
        <v>120</v>
      </c>
      <c r="Y867" s="392">
        <v>13</v>
      </c>
      <c r="AA867" t="s">
        <v>119</v>
      </c>
      <c r="AW867" t="s">
        <v>120</v>
      </c>
    </row>
    <row r="868" spans="1:49" ht="15" customHeight="1" x14ac:dyDescent="0.3">
      <c r="A868" s="318"/>
      <c r="B868" s="334" t="s">
        <v>47</v>
      </c>
      <c r="C868" s="328"/>
      <c r="D868" s="406">
        <f>C$867*AC868/AD$878</f>
        <v>316.66666666666669</v>
      </c>
      <c r="E868" s="406">
        <f>C$867*AD868/AD$878</f>
        <v>238.33333333333334</v>
      </c>
      <c r="F868" s="406">
        <f>$C$867*AE868/$AD$878</f>
        <v>3.666666666666667</v>
      </c>
      <c r="G868" s="406">
        <f t="shared" ref="G868:V868" si="638">$C$867*AF868/$AD$878</f>
        <v>0.16666666666666666</v>
      </c>
      <c r="H868" s="406">
        <f t="shared" si="638"/>
        <v>9</v>
      </c>
      <c r="I868" s="406">
        <f t="shared" si="638"/>
        <v>51.833333333333336</v>
      </c>
      <c r="J868" s="199">
        <f t="shared" si="638"/>
        <v>3.3333333333333333E-2</v>
      </c>
      <c r="K868" s="199">
        <f t="shared" si="638"/>
        <v>6.6666666666666666E-2</v>
      </c>
      <c r="L868" s="199">
        <f t="shared" si="638"/>
        <v>3.7666666666666662</v>
      </c>
      <c r="M868" s="199">
        <f t="shared" si="638"/>
        <v>0</v>
      </c>
      <c r="N868" s="199">
        <f t="shared" si="638"/>
        <v>37.833333333333336</v>
      </c>
      <c r="O868" s="199">
        <f t="shared" si="638"/>
        <v>20</v>
      </c>
      <c r="P868" s="199">
        <f t="shared" si="638"/>
        <v>523.33333333333337</v>
      </c>
      <c r="Q868" s="199">
        <f t="shared" si="638"/>
        <v>88.333333333333329</v>
      </c>
      <c r="R868" s="199">
        <f t="shared" si="638"/>
        <v>30</v>
      </c>
      <c r="S868" s="199">
        <f t="shared" si="638"/>
        <v>56.666666666666664</v>
      </c>
      <c r="T868" s="199">
        <f t="shared" si="638"/>
        <v>1.1000000000000001</v>
      </c>
      <c r="U868" s="199">
        <f t="shared" si="638"/>
        <v>6.333333333333333</v>
      </c>
      <c r="V868" s="199">
        <f t="shared" si="638"/>
        <v>0.56666666666666665</v>
      </c>
      <c r="W868" s="199">
        <f t="shared" ref="G868:W877" si="639">$C$867*AV868/$AD$878</f>
        <v>21.666666666666668</v>
      </c>
      <c r="X868" s="392"/>
      <c r="Y868" s="392"/>
      <c r="AB868" s="86" t="s">
        <v>47</v>
      </c>
      <c r="AC868" s="299">
        <v>190</v>
      </c>
      <c r="AD868" s="287">
        <v>143</v>
      </c>
      <c r="AE868" s="56">
        <v>2.2000000000000002</v>
      </c>
      <c r="AF868" s="56">
        <v>0.1</v>
      </c>
      <c r="AG868" s="56">
        <v>5.4</v>
      </c>
      <c r="AH868" s="56">
        <v>31.1</v>
      </c>
      <c r="AI868" s="71">
        <v>0.02</v>
      </c>
      <c r="AJ868" s="71">
        <v>0.04</v>
      </c>
      <c r="AK868" s="21">
        <v>2.2599999999999998</v>
      </c>
      <c r="AL868" s="57">
        <v>0</v>
      </c>
      <c r="AM868" s="56">
        <v>22.7</v>
      </c>
      <c r="AN868" s="57">
        <v>12</v>
      </c>
      <c r="AO868" s="57">
        <v>314</v>
      </c>
      <c r="AP868" s="57">
        <v>53</v>
      </c>
      <c r="AQ868" s="57">
        <v>18</v>
      </c>
      <c r="AR868" s="57">
        <v>34</v>
      </c>
      <c r="AS868" s="71">
        <v>0.66</v>
      </c>
      <c r="AT868" s="24">
        <v>3.8</v>
      </c>
      <c r="AU868" s="71">
        <v>0.34</v>
      </c>
      <c r="AV868" s="19">
        <v>13</v>
      </c>
    </row>
    <row r="869" spans="1:49" x14ac:dyDescent="0.3">
      <c r="A869" s="318"/>
      <c r="B869" s="334" t="s">
        <v>51</v>
      </c>
      <c r="C869" s="328"/>
      <c r="D869" s="406">
        <f t="shared" ref="D869:D877" si="640">C$867*AC869/AD$878</f>
        <v>10</v>
      </c>
      <c r="E869" s="406">
        <f t="shared" ref="E869:E877" si="641">C$867*AD869/AD$878</f>
        <v>8</v>
      </c>
      <c r="F869" s="406">
        <f t="shared" ref="F869:F877" si="642">$C$867*AE869/$AD$878</f>
        <v>0.16666666666666666</v>
      </c>
      <c r="G869" s="406">
        <f t="shared" si="639"/>
        <v>0</v>
      </c>
      <c r="H869" s="406">
        <f t="shared" si="639"/>
        <v>0.5</v>
      </c>
      <c r="I869" s="406">
        <f t="shared" si="639"/>
        <v>2.3333333333333335</v>
      </c>
      <c r="J869" s="199">
        <f t="shared" si="639"/>
        <v>0</v>
      </c>
      <c r="K869" s="199">
        <f t="shared" si="639"/>
        <v>0</v>
      </c>
      <c r="L869" s="199">
        <f t="shared" si="639"/>
        <v>96</v>
      </c>
      <c r="M869" s="199">
        <f t="shared" si="639"/>
        <v>0</v>
      </c>
      <c r="N869" s="199">
        <f t="shared" si="639"/>
        <v>0.16666666666666666</v>
      </c>
      <c r="O869" s="199">
        <f t="shared" si="639"/>
        <v>1.3333333333333333</v>
      </c>
      <c r="P869" s="199">
        <f t="shared" si="639"/>
        <v>13.333333333333334</v>
      </c>
      <c r="Q869" s="199">
        <f t="shared" si="639"/>
        <v>1.8333333333333335</v>
      </c>
      <c r="R869" s="199">
        <f t="shared" si="639"/>
        <v>2.6666666666666665</v>
      </c>
      <c r="S869" s="199">
        <f t="shared" si="639"/>
        <v>3.833333333333333</v>
      </c>
      <c r="T869" s="199">
        <f t="shared" si="639"/>
        <v>0.05</v>
      </c>
      <c r="U869" s="199">
        <f t="shared" si="639"/>
        <v>0.33333333333333331</v>
      </c>
      <c r="V869" s="199">
        <f t="shared" si="639"/>
        <v>1.6666666666666666E-2</v>
      </c>
      <c r="W869" s="199">
        <f t="shared" si="639"/>
        <v>4.333333333333333</v>
      </c>
      <c r="X869" s="392"/>
      <c r="Y869" s="392"/>
      <c r="AB869" s="86" t="s">
        <v>51</v>
      </c>
      <c r="AC869" s="57">
        <v>6</v>
      </c>
      <c r="AD869" s="56">
        <v>4.8</v>
      </c>
      <c r="AE869" s="56">
        <v>0.1</v>
      </c>
      <c r="AF869" s="57">
        <v>0</v>
      </c>
      <c r="AG869" s="56">
        <v>0.3</v>
      </c>
      <c r="AH869" s="56">
        <v>1.4</v>
      </c>
      <c r="AI869" s="57">
        <v>0</v>
      </c>
      <c r="AJ869" s="57">
        <v>0</v>
      </c>
      <c r="AK869" s="20">
        <v>57.6</v>
      </c>
      <c r="AL869" s="57">
        <v>0</v>
      </c>
      <c r="AM869" s="56">
        <v>0.1</v>
      </c>
      <c r="AN869" s="56">
        <v>0.8</v>
      </c>
      <c r="AO869" s="57">
        <v>8</v>
      </c>
      <c r="AP869" s="56">
        <v>1.1000000000000001</v>
      </c>
      <c r="AQ869" s="56">
        <v>1.6</v>
      </c>
      <c r="AR869" s="56">
        <v>2.2999999999999998</v>
      </c>
      <c r="AS869" s="71">
        <v>0.03</v>
      </c>
      <c r="AT869" s="24">
        <v>0.2</v>
      </c>
      <c r="AU869" s="71">
        <v>0.01</v>
      </c>
      <c r="AV869" s="20">
        <v>2.6</v>
      </c>
    </row>
    <row r="870" spans="1:49" ht="15" customHeight="1" x14ac:dyDescent="0.3">
      <c r="A870" s="318"/>
      <c r="B870" s="334" t="s">
        <v>50</v>
      </c>
      <c r="C870" s="328"/>
      <c r="D870" s="406">
        <f t="shared" si="640"/>
        <v>13.666666666666664</v>
      </c>
      <c r="E870" s="406">
        <f t="shared" si="641"/>
        <v>12</v>
      </c>
      <c r="F870" s="406">
        <f t="shared" si="642"/>
        <v>0.16666666666666666</v>
      </c>
      <c r="G870" s="406">
        <f t="shared" si="639"/>
        <v>0</v>
      </c>
      <c r="H870" s="406">
        <f t="shared" si="639"/>
        <v>1</v>
      </c>
      <c r="I870" s="406">
        <f t="shared" si="639"/>
        <v>4.333333333333333</v>
      </c>
      <c r="J870" s="199">
        <f t="shared" si="639"/>
        <v>0</v>
      </c>
      <c r="K870" s="199">
        <f t="shared" si="639"/>
        <v>0</v>
      </c>
      <c r="L870" s="199">
        <f t="shared" si="639"/>
        <v>0</v>
      </c>
      <c r="M870" s="199">
        <f t="shared" si="639"/>
        <v>0</v>
      </c>
      <c r="N870" s="199">
        <f t="shared" si="639"/>
        <v>0.48333333333333328</v>
      </c>
      <c r="O870" s="199">
        <f t="shared" si="639"/>
        <v>0.33333333333333331</v>
      </c>
      <c r="P870" s="199">
        <f t="shared" si="639"/>
        <v>16.666666666666668</v>
      </c>
      <c r="Q870" s="199">
        <f t="shared" si="639"/>
        <v>3.3333333333333335</v>
      </c>
      <c r="R870" s="199">
        <f t="shared" si="639"/>
        <v>1.5</v>
      </c>
      <c r="S870" s="199">
        <f t="shared" si="639"/>
        <v>6</v>
      </c>
      <c r="T870" s="199">
        <f t="shared" si="639"/>
        <v>8.3333333333333329E-2</v>
      </c>
      <c r="U870" s="199">
        <f t="shared" si="639"/>
        <v>0.33333333333333331</v>
      </c>
      <c r="V870" s="199">
        <f t="shared" si="639"/>
        <v>0.05</v>
      </c>
      <c r="W870" s="199">
        <f t="shared" si="639"/>
        <v>3.666666666666667</v>
      </c>
      <c r="X870" s="392"/>
      <c r="Y870" s="392"/>
      <c r="AB870" s="86" t="s">
        <v>50</v>
      </c>
      <c r="AC870" s="56">
        <v>8.1999999999999993</v>
      </c>
      <c r="AD870" s="56">
        <v>7.2</v>
      </c>
      <c r="AE870" s="56">
        <v>0.1</v>
      </c>
      <c r="AF870" s="57">
        <v>0</v>
      </c>
      <c r="AG870" s="56">
        <v>0.6</v>
      </c>
      <c r="AH870" s="56">
        <v>2.6</v>
      </c>
      <c r="AI870" s="57">
        <v>0</v>
      </c>
      <c r="AJ870" s="57">
        <v>0</v>
      </c>
      <c r="AK870" s="19">
        <v>0</v>
      </c>
      <c r="AL870" s="57">
        <v>0</v>
      </c>
      <c r="AM870" s="71">
        <v>0.28999999999999998</v>
      </c>
      <c r="AN870" s="56">
        <v>0.2</v>
      </c>
      <c r="AO870" s="57">
        <v>10</v>
      </c>
      <c r="AP870" s="57">
        <v>2</v>
      </c>
      <c r="AQ870" s="56">
        <v>0.9</v>
      </c>
      <c r="AR870" s="56">
        <v>3.6</v>
      </c>
      <c r="AS870" s="71">
        <v>0.05</v>
      </c>
      <c r="AT870" s="24">
        <v>0.2</v>
      </c>
      <c r="AU870" s="71">
        <v>0.03</v>
      </c>
      <c r="AV870" s="20">
        <v>2.2000000000000002</v>
      </c>
    </row>
    <row r="871" spans="1:49" ht="15" customHeight="1" x14ac:dyDescent="0.3">
      <c r="A871" s="318"/>
      <c r="B871" s="334" t="s">
        <v>67</v>
      </c>
      <c r="C871" s="328"/>
      <c r="D871" s="406">
        <f t="shared" si="640"/>
        <v>4.5</v>
      </c>
      <c r="E871" s="406">
        <f t="shared" si="641"/>
        <v>4</v>
      </c>
      <c r="F871" s="406">
        <f t="shared" si="642"/>
        <v>0.16666666666666666</v>
      </c>
      <c r="G871" s="406">
        <f t="shared" si="639"/>
        <v>0</v>
      </c>
      <c r="H871" s="406">
        <f t="shared" si="639"/>
        <v>0.33333333333333331</v>
      </c>
      <c r="I871" s="406">
        <f t="shared" si="639"/>
        <v>1.6666666666666667</v>
      </c>
      <c r="J871" s="199">
        <f t="shared" si="639"/>
        <v>0</v>
      </c>
      <c r="K871" s="199">
        <f t="shared" si="639"/>
        <v>0</v>
      </c>
      <c r="L871" s="199">
        <f t="shared" si="639"/>
        <v>22.833333333333332</v>
      </c>
      <c r="M871" s="199">
        <f t="shared" si="639"/>
        <v>0</v>
      </c>
      <c r="N871" s="199">
        <f t="shared" si="639"/>
        <v>2.4</v>
      </c>
      <c r="O871" s="199">
        <f t="shared" si="639"/>
        <v>1</v>
      </c>
      <c r="P871" s="199">
        <f t="shared" si="639"/>
        <v>26.666666666666668</v>
      </c>
      <c r="Q871" s="199">
        <f t="shared" si="639"/>
        <v>8.6666666666666661</v>
      </c>
      <c r="R871" s="199">
        <f t="shared" si="639"/>
        <v>3</v>
      </c>
      <c r="S871" s="199">
        <f t="shared" si="639"/>
        <v>3.3333333333333335</v>
      </c>
      <c r="T871" s="199">
        <f t="shared" si="639"/>
        <v>6.6666666666666666E-2</v>
      </c>
      <c r="U871" s="199">
        <f t="shared" si="639"/>
        <v>0.16666666666666666</v>
      </c>
      <c r="V871" s="199">
        <f t="shared" si="639"/>
        <v>0</v>
      </c>
      <c r="W871" s="199">
        <f t="shared" si="639"/>
        <v>9.1666666666666661</v>
      </c>
      <c r="X871" s="392"/>
      <c r="Y871" s="392"/>
      <c r="AB871" s="86" t="s">
        <v>67</v>
      </c>
      <c r="AC871" s="56">
        <v>2.7</v>
      </c>
      <c r="AD871" s="56">
        <v>2.4</v>
      </c>
      <c r="AE871" s="56">
        <v>0.1</v>
      </c>
      <c r="AF871" s="57">
        <v>0</v>
      </c>
      <c r="AG871" s="56">
        <v>0.2</v>
      </c>
      <c r="AH871" s="56">
        <v>1</v>
      </c>
      <c r="AI871" s="57">
        <v>0</v>
      </c>
      <c r="AJ871" s="57">
        <v>0</v>
      </c>
      <c r="AK871" s="20">
        <v>13.7</v>
      </c>
      <c r="AL871" s="57">
        <v>0</v>
      </c>
      <c r="AM871" s="71">
        <v>1.44</v>
      </c>
      <c r="AN871" s="56">
        <v>0.6</v>
      </c>
      <c r="AO871" s="57">
        <v>16</v>
      </c>
      <c r="AP871" s="56">
        <v>5.2</v>
      </c>
      <c r="AQ871" s="56">
        <v>1.8</v>
      </c>
      <c r="AR871" s="57">
        <v>2</v>
      </c>
      <c r="AS871" s="71">
        <v>0.04</v>
      </c>
      <c r="AT871" s="24">
        <v>0.1</v>
      </c>
      <c r="AU871" s="57">
        <v>0</v>
      </c>
      <c r="AV871" s="20">
        <v>5.5</v>
      </c>
    </row>
    <row r="872" spans="1:49" ht="15" customHeight="1" x14ac:dyDescent="0.3">
      <c r="A872" s="318"/>
      <c r="B872" s="334" t="s">
        <v>36</v>
      </c>
      <c r="C872" s="328"/>
      <c r="D872" s="406">
        <f t="shared" si="640"/>
        <v>13.333333333333334</v>
      </c>
      <c r="E872" s="406">
        <f t="shared" si="641"/>
        <v>13.333333333333334</v>
      </c>
      <c r="F872" s="406">
        <f t="shared" si="642"/>
        <v>0</v>
      </c>
      <c r="G872" s="406">
        <f t="shared" si="639"/>
        <v>0</v>
      </c>
      <c r="H872" s="406">
        <f t="shared" si="639"/>
        <v>5.5</v>
      </c>
      <c r="I872" s="406">
        <f t="shared" si="639"/>
        <v>21.666666666666668</v>
      </c>
      <c r="J872" s="199">
        <f t="shared" si="639"/>
        <v>0</v>
      </c>
      <c r="K872" s="199">
        <f t="shared" si="639"/>
        <v>0</v>
      </c>
      <c r="L872" s="199">
        <f t="shared" si="639"/>
        <v>0</v>
      </c>
      <c r="M872" s="199">
        <f t="shared" si="639"/>
        <v>0</v>
      </c>
      <c r="N872" s="199">
        <f t="shared" si="639"/>
        <v>0</v>
      </c>
      <c r="O872" s="199">
        <f t="shared" si="639"/>
        <v>0</v>
      </c>
      <c r="P872" s="199">
        <f t="shared" si="639"/>
        <v>0.16666666666666666</v>
      </c>
      <c r="Q872" s="199">
        <f t="shared" si="639"/>
        <v>0.16666666666666666</v>
      </c>
      <c r="R872" s="199">
        <f t="shared" si="639"/>
        <v>0</v>
      </c>
      <c r="S872" s="199">
        <f t="shared" si="639"/>
        <v>0</v>
      </c>
      <c r="T872" s="199">
        <f t="shared" si="639"/>
        <v>1.6666666666666666E-2</v>
      </c>
      <c r="U872" s="199">
        <f t="shared" si="639"/>
        <v>0</v>
      </c>
      <c r="V872" s="199">
        <f t="shared" si="639"/>
        <v>0</v>
      </c>
      <c r="W872" s="199">
        <f t="shared" si="639"/>
        <v>0</v>
      </c>
      <c r="X872" s="392"/>
      <c r="Y872" s="392"/>
      <c r="AB872" s="86" t="s">
        <v>36</v>
      </c>
      <c r="AC872" s="299">
        <v>8</v>
      </c>
      <c r="AD872" s="299">
        <v>8</v>
      </c>
      <c r="AE872" s="57">
        <v>0</v>
      </c>
      <c r="AF872" s="57">
        <v>0</v>
      </c>
      <c r="AG872" s="56">
        <v>3.3</v>
      </c>
      <c r="AH872" s="56">
        <v>13</v>
      </c>
      <c r="AI872" s="57">
        <v>0</v>
      </c>
      <c r="AJ872" s="57">
        <v>0</v>
      </c>
      <c r="AK872" s="19">
        <v>0</v>
      </c>
      <c r="AL872" s="57">
        <v>0</v>
      </c>
      <c r="AM872" s="57">
        <v>0</v>
      </c>
      <c r="AN872" s="57">
        <v>0</v>
      </c>
      <c r="AO872" s="56">
        <v>0.1</v>
      </c>
      <c r="AP872" s="56">
        <v>0.1</v>
      </c>
      <c r="AQ872" s="57">
        <v>0</v>
      </c>
      <c r="AR872" s="57">
        <v>0</v>
      </c>
      <c r="AS872" s="71">
        <v>0.01</v>
      </c>
      <c r="AT872" s="25">
        <v>0</v>
      </c>
      <c r="AU872" s="57">
        <v>0</v>
      </c>
      <c r="AV872" s="19">
        <v>0</v>
      </c>
    </row>
    <row r="873" spans="1:49" ht="15" customHeight="1" x14ac:dyDescent="0.3">
      <c r="A873" s="318"/>
      <c r="B873" s="334" t="s">
        <v>59</v>
      </c>
      <c r="C873" s="328"/>
      <c r="D873" s="406">
        <f t="shared" si="640"/>
        <v>2.3333333333333335</v>
      </c>
      <c r="E873" s="406">
        <f t="shared" si="641"/>
        <v>2.3333333333333335</v>
      </c>
      <c r="F873" s="406">
        <f t="shared" si="642"/>
        <v>0.33333333333333331</v>
      </c>
      <c r="G873" s="406">
        <f t="shared" si="639"/>
        <v>0</v>
      </c>
      <c r="H873" s="406">
        <f t="shared" si="639"/>
        <v>1.5</v>
      </c>
      <c r="I873" s="406">
        <f t="shared" si="639"/>
        <v>7.3333333333333339</v>
      </c>
      <c r="J873" s="199">
        <f t="shared" si="639"/>
        <v>0</v>
      </c>
      <c r="K873" s="199">
        <f t="shared" si="639"/>
        <v>0</v>
      </c>
      <c r="L873" s="199">
        <f t="shared" si="639"/>
        <v>0</v>
      </c>
      <c r="M873" s="199">
        <f t="shared" si="639"/>
        <v>0</v>
      </c>
      <c r="N873" s="199">
        <f t="shared" si="639"/>
        <v>0</v>
      </c>
      <c r="O873" s="199">
        <f t="shared" si="639"/>
        <v>0</v>
      </c>
      <c r="P873" s="199">
        <f t="shared" si="639"/>
        <v>2.5</v>
      </c>
      <c r="Q873" s="199">
        <f t="shared" si="639"/>
        <v>0.33333333333333331</v>
      </c>
      <c r="R873" s="199">
        <f t="shared" si="639"/>
        <v>0.33333333333333331</v>
      </c>
      <c r="S873" s="199">
        <f t="shared" si="639"/>
        <v>1.8333333333333335</v>
      </c>
      <c r="T873" s="199">
        <f t="shared" si="639"/>
        <v>3.3333333333333333E-2</v>
      </c>
      <c r="U873" s="199">
        <f t="shared" si="639"/>
        <v>0</v>
      </c>
      <c r="V873" s="199">
        <f t="shared" si="639"/>
        <v>0.13333333333333333</v>
      </c>
      <c r="W873" s="199">
        <f t="shared" si="639"/>
        <v>0.5</v>
      </c>
      <c r="X873" s="392"/>
      <c r="Y873" s="392"/>
      <c r="AB873" s="86" t="s">
        <v>59</v>
      </c>
      <c r="AC873" s="56">
        <v>1.4</v>
      </c>
      <c r="AD873" s="56">
        <v>1.4</v>
      </c>
      <c r="AE873" s="56">
        <v>0.2</v>
      </c>
      <c r="AF873" s="57">
        <v>0</v>
      </c>
      <c r="AG873" s="56">
        <v>0.9</v>
      </c>
      <c r="AH873" s="56">
        <v>4.4000000000000004</v>
      </c>
      <c r="AI873" s="57">
        <v>0</v>
      </c>
      <c r="AJ873" s="57">
        <v>0</v>
      </c>
      <c r="AK873" s="19">
        <v>0</v>
      </c>
      <c r="AL873" s="57">
        <v>0</v>
      </c>
      <c r="AM873" s="57">
        <v>0</v>
      </c>
      <c r="AN873" s="57">
        <v>0</v>
      </c>
      <c r="AO873" s="56">
        <v>1.5</v>
      </c>
      <c r="AP873" s="56">
        <v>0.2</v>
      </c>
      <c r="AQ873" s="56">
        <v>0.2</v>
      </c>
      <c r="AR873" s="56">
        <v>1.1000000000000001</v>
      </c>
      <c r="AS873" s="71">
        <v>0.02</v>
      </c>
      <c r="AT873" s="25">
        <v>0</v>
      </c>
      <c r="AU873" s="71">
        <v>0.08</v>
      </c>
      <c r="AV873" s="20">
        <v>0.3</v>
      </c>
    </row>
    <row r="874" spans="1:49" ht="15" customHeight="1" x14ac:dyDescent="0.3">
      <c r="A874" s="318"/>
      <c r="B874" s="334" t="s">
        <v>53</v>
      </c>
      <c r="C874" s="328"/>
      <c r="D874" s="406">
        <f t="shared" si="640"/>
        <v>16</v>
      </c>
      <c r="E874" s="406">
        <f t="shared" si="641"/>
        <v>16</v>
      </c>
      <c r="F874" s="406">
        <f t="shared" si="642"/>
        <v>0.5</v>
      </c>
      <c r="G874" s="406">
        <f t="shared" si="639"/>
        <v>0</v>
      </c>
      <c r="H874" s="406">
        <f t="shared" si="639"/>
        <v>1.6666666666666667</v>
      </c>
      <c r="I874" s="406">
        <f t="shared" si="639"/>
        <v>9</v>
      </c>
      <c r="J874" s="199">
        <f t="shared" si="639"/>
        <v>0</v>
      </c>
      <c r="K874" s="199">
        <f t="shared" si="639"/>
        <v>0</v>
      </c>
      <c r="L874" s="199">
        <f t="shared" si="639"/>
        <v>19.166666666666668</v>
      </c>
      <c r="M874" s="199">
        <f t="shared" si="639"/>
        <v>0</v>
      </c>
      <c r="N874" s="199">
        <f t="shared" si="639"/>
        <v>1.6666666666666667</v>
      </c>
      <c r="O874" s="199">
        <f t="shared" si="639"/>
        <v>1.1666666666666667</v>
      </c>
      <c r="P874" s="199">
        <f t="shared" si="639"/>
        <v>88.333333333333329</v>
      </c>
      <c r="Q874" s="199">
        <f t="shared" si="639"/>
        <v>2.8333333333333335</v>
      </c>
      <c r="R874" s="199">
        <f t="shared" si="639"/>
        <v>6.333333333333333</v>
      </c>
      <c r="S874" s="199">
        <f t="shared" si="639"/>
        <v>9.6666666666666661</v>
      </c>
      <c r="T874" s="199">
        <f t="shared" si="639"/>
        <v>0.28333333333333333</v>
      </c>
      <c r="U874" s="199">
        <f t="shared" si="639"/>
        <v>0</v>
      </c>
      <c r="V874" s="199">
        <f t="shared" si="639"/>
        <v>0.1</v>
      </c>
      <c r="W874" s="199">
        <f t="shared" si="639"/>
        <v>0</v>
      </c>
      <c r="X874" s="392"/>
      <c r="Y874" s="392"/>
      <c r="AB874" s="86" t="s">
        <v>53</v>
      </c>
      <c r="AC874" s="56">
        <v>9.6</v>
      </c>
      <c r="AD874" s="56">
        <v>9.6</v>
      </c>
      <c r="AE874" s="56">
        <v>0.3</v>
      </c>
      <c r="AF874" s="57">
        <v>0</v>
      </c>
      <c r="AG874" s="56">
        <v>1</v>
      </c>
      <c r="AH874" s="56">
        <v>5.4</v>
      </c>
      <c r="AI874" s="57">
        <v>0</v>
      </c>
      <c r="AJ874" s="57">
        <v>0</v>
      </c>
      <c r="AK874" s="20">
        <v>11.5</v>
      </c>
      <c r="AL874" s="57">
        <v>0</v>
      </c>
      <c r="AM874" s="57">
        <v>1</v>
      </c>
      <c r="AN874" s="56">
        <v>0.7</v>
      </c>
      <c r="AO874" s="57">
        <v>53</v>
      </c>
      <c r="AP874" s="56">
        <v>1.7</v>
      </c>
      <c r="AQ874" s="56">
        <v>3.8</v>
      </c>
      <c r="AR874" s="56">
        <v>5.8</v>
      </c>
      <c r="AS874" s="71">
        <v>0.17</v>
      </c>
      <c r="AT874" s="25">
        <v>0</v>
      </c>
      <c r="AU874" s="71">
        <v>0.06</v>
      </c>
      <c r="AV874" s="19">
        <v>0</v>
      </c>
    </row>
    <row r="875" spans="1:49" ht="15" customHeight="1" x14ac:dyDescent="0.3">
      <c r="A875" s="318"/>
      <c r="B875" s="334" t="s">
        <v>37</v>
      </c>
      <c r="C875" s="328"/>
      <c r="D875" s="406">
        <f>C$867*AC875/AD$878</f>
        <v>9</v>
      </c>
      <c r="E875" s="406">
        <f t="shared" si="641"/>
        <v>9</v>
      </c>
      <c r="F875" s="406">
        <f t="shared" si="642"/>
        <v>0.16666666666666666</v>
      </c>
      <c r="G875" s="406">
        <f t="shared" si="639"/>
        <v>5.666666666666667</v>
      </c>
      <c r="H875" s="406">
        <f t="shared" si="639"/>
        <v>0.16666666666666666</v>
      </c>
      <c r="I875" s="406">
        <f t="shared" si="639"/>
        <v>52.833333333333336</v>
      </c>
      <c r="J875" s="199">
        <f t="shared" si="639"/>
        <v>0</v>
      </c>
      <c r="K875" s="199">
        <f t="shared" si="639"/>
        <v>1.6666666666666666E-2</v>
      </c>
      <c r="L875" s="199">
        <f t="shared" si="639"/>
        <v>24.5</v>
      </c>
      <c r="M875" s="199">
        <f t="shared" si="639"/>
        <v>0.11666666666666668</v>
      </c>
      <c r="N875" s="199">
        <f t="shared" si="639"/>
        <v>0</v>
      </c>
      <c r="O875" s="199">
        <f t="shared" si="639"/>
        <v>1</v>
      </c>
      <c r="P875" s="199">
        <f t="shared" si="639"/>
        <v>2.3333333333333335</v>
      </c>
      <c r="Q875" s="199">
        <f t="shared" si="639"/>
        <v>2</v>
      </c>
      <c r="R875" s="199">
        <f t="shared" si="639"/>
        <v>0</v>
      </c>
      <c r="S875" s="199">
        <f t="shared" si="639"/>
        <v>2.3333333333333335</v>
      </c>
      <c r="T875" s="199">
        <f t="shared" si="639"/>
        <v>1.6666666666666666E-2</v>
      </c>
      <c r="U875" s="199">
        <f t="shared" si="639"/>
        <v>0</v>
      </c>
      <c r="V875" s="199">
        <f t="shared" si="639"/>
        <v>8.3333333333333329E-2</v>
      </c>
      <c r="W875" s="199">
        <f t="shared" si="639"/>
        <v>0.33333333333333331</v>
      </c>
      <c r="X875" s="392"/>
      <c r="Y875" s="392"/>
      <c r="AB875" s="86" t="s">
        <v>37</v>
      </c>
      <c r="AC875" s="56">
        <v>5.4</v>
      </c>
      <c r="AD875" s="56">
        <v>5.4</v>
      </c>
      <c r="AE875" s="56">
        <v>0.1</v>
      </c>
      <c r="AF875" s="56">
        <v>3.4</v>
      </c>
      <c r="AG875" s="56">
        <v>0.1</v>
      </c>
      <c r="AH875" s="56">
        <v>31.7</v>
      </c>
      <c r="AI875" s="57">
        <v>0</v>
      </c>
      <c r="AJ875" s="71">
        <v>0.01</v>
      </c>
      <c r="AK875" s="20">
        <v>14.7</v>
      </c>
      <c r="AL875" s="71">
        <v>7.0000000000000007E-2</v>
      </c>
      <c r="AM875" s="57">
        <v>0</v>
      </c>
      <c r="AN875" s="56">
        <v>0.6</v>
      </c>
      <c r="AO875" s="56">
        <v>1.4</v>
      </c>
      <c r="AP875" s="56">
        <v>1.2</v>
      </c>
      <c r="AQ875" s="57">
        <v>0</v>
      </c>
      <c r="AR875" s="56">
        <v>1.4</v>
      </c>
      <c r="AS875" s="71">
        <v>0.01</v>
      </c>
      <c r="AT875" s="25">
        <v>0</v>
      </c>
      <c r="AU875" s="71">
        <v>0.05</v>
      </c>
      <c r="AV875" s="20">
        <v>0.2</v>
      </c>
    </row>
    <row r="876" spans="1:49" ht="15" customHeight="1" x14ac:dyDescent="0.3">
      <c r="A876" s="318"/>
      <c r="B876" s="334" t="s">
        <v>38</v>
      </c>
      <c r="C876" s="328"/>
      <c r="D876" s="406">
        <f t="shared" si="640"/>
        <v>0.66666666666666663</v>
      </c>
      <c r="E876" s="406">
        <f t="shared" si="641"/>
        <v>0.66666666666666663</v>
      </c>
      <c r="F876" s="406">
        <f t="shared" si="642"/>
        <v>0</v>
      </c>
      <c r="G876" s="406">
        <f t="shared" si="639"/>
        <v>0</v>
      </c>
      <c r="H876" s="406">
        <f t="shared" si="639"/>
        <v>0</v>
      </c>
      <c r="I876" s="406">
        <f t="shared" si="639"/>
        <v>0</v>
      </c>
      <c r="J876" s="199">
        <f t="shared" si="639"/>
        <v>0</v>
      </c>
      <c r="K876" s="199">
        <f t="shared" si="639"/>
        <v>0</v>
      </c>
      <c r="L876" s="199">
        <f t="shared" si="639"/>
        <v>0</v>
      </c>
      <c r="M876" s="199">
        <f t="shared" si="639"/>
        <v>0</v>
      </c>
      <c r="N876" s="199">
        <f t="shared" si="639"/>
        <v>0</v>
      </c>
      <c r="O876" s="199">
        <f t="shared" si="639"/>
        <v>196.66666666666666</v>
      </c>
      <c r="P876" s="199">
        <f t="shared" si="639"/>
        <v>0</v>
      </c>
      <c r="Q876" s="199">
        <f t="shared" si="639"/>
        <v>2.1666666666666665</v>
      </c>
      <c r="R876" s="199">
        <f t="shared" si="639"/>
        <v>0.16666666666666666</v>
      </c>
      <c r="S876" s="199">
        <f t="shared" si="639"/>
        <v>0.5</v>
      </c>
      <c r="T876" s="199">
        <f t="shared" si="639"/>
        <v>1.6666666666666666E-2</v>
      </c>
      <c r="U876" s="199">
        <f t="shared" si="639"/>
        <v>26.666666666666668</v>
      </c>
      <c r="V876" s="199">
        <f t="shared" si="639"/>
        <v>0</v>
      </c>
      <c r="W876" s="199">
        <f t="shared" si="639"/>
        <v>0</v>
      </c>
      <c r="X876" s="392"/>
      <c r="Y876" s="392"/>
      <c r="AB876" s="86" t="s">
        <v>38</v>
      </c>
      <c r="AC876" s="56">
        <v>0.4</v>
      </c>
      <c r="AD876" s="56">
        <v>0.4</v>
      </c>
      <c r="AE876" s="57">
        <v>0</v>
      </c>
      <c r="AF876" s="57">
        <v>0</v>
      </c>
      <c r="AG876" s="57">
        <v>0</v>
      </c>
      <c r="AH876" s="57">
        <v>0</v>
      </c>
      <c r="AI876" s="57">
        <v>0</v>
      </c>
      <c r="AJ876" s="57">
        <v>0</v>
      </c>
      <c r="AK876" s="19">
        <v>0</v>
      </c>
      <c r="AL876" s="57">
        <v>0</v>
      </c>
      <c r="AM876" s="57">
        <v>0</v>
      </c>
      <c r="AN876" s="57">
        <v>118</v>
      </c>
      <c r="AO876" s="57">
        <v>0</v>
      </c>
      <c r="AP876" s="56">
        <v>1.3</v>
      </c>
      <c r="AQ876" s="56">
        <v>0.1</v>
      </c>
      <c r="AR876" s="56">
        <v>0.3</v>
      </c>
      <c r="AS876" s="71">
        <v>0.01</v>
      </c>
      <c r="AT876" s="39">
        <v>16</v>
      </c>
      <c r="AU876" s="57">
        <v>0</v>
      </c>
      <c r="AV876" s="19">
        <v>0</v>
      </c>
    </row>
    <row r="877" spans="1:49" x14ac:dyDescent="0.3">
      <c r="A877" s="318"/>
      <c r="B877" s="334" t="s">
        <v>39</v>
      </c>
      <c r="C877" s="328"/>
      <c r="D877" s="406">
        <f t="shared" si="640"/>
        <v>273.00000000000006</v>
      </c>
      <c r="E877" s="406">
        <f t="shared" si="641"/>
        <v>273.00000000000006</v>
      </c>
      <c r="F877" s="406">
        <f t="shared" si="642"/>
        <v>0</v>
      </c>
      <c r="G877" s="406">
        <f t="shared" si="639"/>
        <v>0</v>
      </c>
      <c r="H877" s="406">
        <f t="shared" si="639"/>
        <v>0</v>
      </c>
      <c r="I877" s="406">
        <f t="shared" si="639"/>
        <v>0</v>
      </c>
      <c r="J877" s="199">
        <f t="shared" si="639"/>
        <v>0</v>
      </c>
      <c r="K877" s="199">
        <f t="shared" si="639"/>
        <v>0</v>
      </c>
      <c r="L877" s="199">
        <f t="shared" si="639"/>
        <v>0</v>
      </c>
      <c r="M877" s="199">
        <f t="shared" si="639"/>
        <v>0</v>
      </c>
      <c r="N877" s="199">
        <f t="shared" si="639"/>
        <v>0</v>
      </c>
      <c r="O877" s="199">
        <f t="shared" si="639"/>
        <v>0</v>
      </c>
      <c r="P877" s="199">
        <f t="shared" si="639"/>
        <v>0</v>
      </c>
      <c r="Q877" s="199">
        <f t="shared" si="639"/>
        <v>0</v>
      </c>
      <c r="R877" s="199">
        <f t="shared" si="639"/>
        <v>0</v>
      </c>
      <c r="S877" s="199">
        <f t="shared" si="639"/>
        <v>0</v>
      </c>
      <c r="T877" s="199">
        <f t="shared" si="639"/>
        <v>0</v>
      </c>
      <c r="U877" s="199">
        <f t="shared" si="639"/>
        <v>0</v>
      </c>
      <c r="V877" s="199">
        <f t="shared" si="639"/>
        <v>0</v>
      </c>
      <c r="W877" s="199">
        <f t="shared" si="639"/>
        <v>0</v>
      </c>
      <c r="X877" s="392"/>
      <c r="Y877" s="392"/>
      <c r="AB877" s="86" t="s">
        <v>39</v>
      </c>
      <c r="AC877" s="56">
        <v>163.80000000000001</v>
      </c>
      <c r="AD877" s="56">
        <v>163.80000000000001</v>
      </c>
      <c r="AE877" s="57">
        <v>0</v>
      </c>
      <c r="AF877" s="57">
        <v>0</v>
      </c>
      <c r="AG877" s="57">
        <v>0</v>
      </c>
      <c r="AH877" s="57">
        <v>0</v>
      </c>
      <c r="AI877" s="57">
        <v>0</v>
      </c>
      <c r="AJ877" s="57">
        <v>0</v>
      </c>
      <c r="AK877" s="19">
        <v>0</v>
      </c>
      <c r="AL877" s="57">
        <v>0</v>
      </c>
      <c r="AM877" s="57">
        <v>0</v>
      </c>
      <c r="AN877" s="57">
        <v>0</v>
      </c>
      <c r="AO877" s="57">
        <v>0</v>
      </c>
      <c r="AP877" s="57">
        <v>0</v>
      </c>
      <c r="AQ877" s="57">
        <v>0</v>
      </c>
      <c r="AR877" s="57">
        <v>0</v>
      </c>
      <c r="AS877" s="57">
        <v>0</v>
      </c>
      <c r="AT877" s="25">
        <v>0</v>
      </c>
      <c r="AU877" s="57">
        <v>0</v>
      </c>
      <c r="AV877" s="19">
        <v>0</v>
      </c>
    </row>
    <row r="878" spans="1:49" x14ac:dyDescent="0.3">
      <c r="A878" s="318"/>
      <c r="B878" s="69" t="s">
        <v>40</v>
      </c>
      <c r="C878" s="328"/>
      <c r="D878" s="406"/>
      <c r="E878" s="406"/>
      <c r="F878" s="406">
        <f>SUM(F868:F877)</f>
        <v>5.166666666666667</v>
      </c>
      <c r="G878" s="406">
        <f t="shared" ref="G878:W878" si="643">SUM(G868:G877)</f>
        <v>5.8333333333333339</v>
      </c>
      <c r="H878" s="406">
        <f t="shared" si="643"/>
        <v>19.666666666666671</v>
      </c>
      <c r="I878" s="406">
        <f t="shared" si="643"/>
        <v>151</v>
      </c>
      <c r="J878" s="199">
        <f t="shared" si="643"/>
        <v>3.3333333333333333E-2</v>
      </c>
      <c r="K878" s="199">
        <f t="shared" si="643"/>
        <v>8.3333333333333329E-2</v>
      </c>
      <c r="L878" s="199">
        <f t="shared" si="643"/>
        <v>166.26666666666665</v>
      </c>
      <c r="M878" s="199">
        <f t="shared" si="643"/>
        <v>0.11666666666666668</v>
      </c>
      <c r="N878" s="199">
        <f t="shared" si="643"/>
        <v>42.55</v>
      </c>
      <c r="O878" s="199">
        <f t="shared" si="643"/>
        <v>221.5</v>
      </c>
      <c r="P878" s="199">
        <f t="shared" si="643"/>
        <v>673.33333333333337</v>
      </c>
      <c r="Q878" s="199">
        <f t="shared" si="643"/>
        <v>109.66666666666666</v>
      </c>
      <c r="R878" s="199">
        <f t="shared" si="643"/>
        <v>44</v>
      </c>
      <c r="S878" s="199">
        <f t="shared" si="643"/>
        <v>84.166666666666657</v>
      </c>
      <c r="T878" s="199">
        <f t="shared" si="643"/>
        <v>1.6666666666666665</v>
      </c>
      <c r="U878" s="199">
        <f t="shared" si="643"/>
        <v>33.833333333333336</v>
      </c>
      <c r="V878" s="199">
        <f t="shared" si="643"/>
        <v>0.95000000000000007</v>
      </c>
      <c r="W878" s="199">
        <f t="shared" si="643"/>
        <v>39.666666666666671</v>
      </c>
      <c r="X878" s="392"/>
      <c r="Y878" s="392"/>
      <c r="AB878" s="87" t="s">
        <v>40</v>
      </c>
      <c r="AC878" s="59"/>
      <c r="AD878" s="60">
        <v>120</v>
      </c>
      <c r="AE878" s="61">
        <v>3</v>
      </c>
      <c r="AF878" s="61">
        <v>3.5</v>
      </c>
      <c r="AG878" s="61">
        <v>11.7</v>
      </c>
      <c r="AH878" s="61">
        <v>90.8</v>
      </c>
      <c r="AI878" s="88">
        <v>0.02</v>
      </c>
      <c r="AJ878" s="88">
        <v>0.05</v>
      </c>
      <c r="AK878" s="22">
        <v>99.8</v>
      </c>
      <c r="AL878" s="88">
        <v>7.0000000000000007E-2</v>
      </c>
      <c r="AM878" s="61">
        <v>25.5</v>
      </c>
      <c r="AN878" s="60">
        <v>133</v>
      </c>
      <c r="AO878" s="60">
        <v>404</v>
      </c>
      <c r="AP878" s="60">
        <v>66</v>
      </c>
      <c r="AQ878" s="60">
        <v>26</v>
      </c>
      <c r="AR878" s="60">
        <v>51</v>
      </c>
      <c r="AS878" s="88">
        <v>0.98</v>
      </c>
      <c r="AT878" s="27">
        <v>20</v>
      </c>
      <c r="AU878" s="88">
        <v>0.56000000000000005</v>
      </c>
      <c r="AV878" s="23">
        <v>23</v>
      </c>
    </row>
    <row r="879" spans="1:49" x14ac:dyDescent="0.3">
      <c r="A879" s="318" t="s">
        <v>187</v>
      </c>
      <c r="B879" s="96"/>
      <c r="C879" s="328">
        <v>40</v>
      </c>
      <c r="D879" s="406"/>
      <c r="E879" s="406"/>
      <c r="F879" s="409"/>
      <c r="G879" s="409"/>
      <c r="H879" s="409"/>
      <c r="I879" s="409"/>
      <c r="J879" s="337"/>
      <c r="K879" s="337"/>
      <c r="L879" s="337"/>
      <c r="M879" s="337"/>
      <c r="N879" s="337"/>
      <c r="O879" s="337"/>
      <c r="P879" s="337"/>
      <c r="Q879" s="337"/>
      <c r="R879" s="337"/>
      <c r="S879" s="337"/>
      <c r="T879" s="337"/>
      <c r="U879" s="337"/>
      <c r="V879" s="337"/>
      <c r="W879" s="337"/>
      <c r="X879" s="392" t="s">
        <v>188</v>
      </c>
      <c r="Y879" s="392">
        <v>21</v>
      </c>
      <c r="AA879" t="s">
        <v>187</v>
      </c>
      <c r="AB879" s="96"/>
      <c r="AC879" s="169"/>
      <c r="AD879" s="170"/>
      <c r="AE879" s="170"/>
      <c r="AF879" s="171"/>
      <c r="AG879" s="171"/>
      <c r="AH879" s="171"/>
      <c r="AI879" s="172"/>
      <c r="AJ879" s="172"/>
      <c r="AK879" s="173"/>
      <c r="AL879" s="174"/>
      <c r="AM879" s="175"/>
      <c r="AN879" s="174"/>
      <c r="AO879" s="174"/>
      <c r="AP879" s="174"/>
      <c r="AQ879" s="174"/>
      <c r="AR879" s="174"/>
      <c r="AS879" s="172"/>
      <c r="AT879" s="173"/>
      <c r="AU879" s="172"/>
      <c r="AV879" s="173"/>
      <c r="AW879" t="s">
        <v>188</v>
      </c>
    </row>
    <row r="880" spans="1:49" ht="15" customHeight="1" x14ac:dyDescent="0.3">
      <c r="A880" s="318"/>
      <c r="B880" s="334" t="s">
        <v>48</v>
      </c>
      <c r="C880" s="328"/>
      <c r="D880" s="406">
        <f>C879*AC880/AD881</f>
        <v>1</v>
      </c>
      <c r="E880" s="406">
        <f>C879*AD880/AD881</f>
        <v>1</v>
      </c>
      <c r="F880" s="406">
        <f>C879*AE880/AD881</f>
        <v>4.8</v>
      </c>
      <c r="G880" s="406">
        <f>C879*AF880/AD881</f>
        <v>4</v>
      </c>
      <c r="H880" s="406">
        <f>C879*AG880/AD881</f>
        <v>0.3</v>
      </c>
      <c r="I880" s="406">
        <f>C879*AH880/AD881</f>
        <v>56.6</v>
      </c>
      <c r="J880" s="199">
        <f>C879*AI880/AD881</f>
        <v>0.02</v>
      </c>
      <c r="K880" s="199">
        <f>C879*AJ880/AD881</f>
        <v>0.14000000000000001</v>
      </c>
      <c r="L880" s="199">
        <f>C879*AK880/AD881</f>
        <v>62.4</v>
      </c>
      <c r="M880" s="199">
        <f>C879*AL880/AD881</f>
        <v>0.88000000000000012</v>
      </c>
      <c r="N880" s="199">
        <f>C879*AM880/AD881</f>
        <v>0</v>
      </c>
      <c r="O880" s="199">
        <f>C879*AN880/AD881</f>
        <v>41</v>
      </c>
      <c r="P880" s="199">
        <f>C879*AO880/AD881</f>
        <v>46</v>
      </c>
      <c r="Q880" s="199">
        <f>C879*AP880/AD881</f>
        <v>19</v>
      </c>
      <c r="R880" s="199">
        <f>C879*AQ880/AD881</f>
        <v>4.2</v>
      </c>
      <c r="S880" s="199">
        <f>C879*AR880/AD881</f>
        <v>67</v>
      </c>
      <c r="T880" s="199">
        <f>C879*AS880/AD881</f>
        <v>0.86999999999999988</v>
      </c>
      <c r="U880" s="199">
        <f>C879*AT880/AD881</f>
        <v>8</v>
      </c>
      <c r="V880" s="199">
        <f>C879*AU880/AD881</f>
        <v>10.8</v>
      </c>
      <c r="W880" s="199">
        <f>C879*AV880/AD881</f>
        <v>22</v>
      </c>
      <c r="X880" s="392"/>
      <c r="Y880" s="392"/>
      <c r="AB880" s="208" t="s">
        <v>48</v>
      </c>
      <c r="AC880" s="209">
        <v>1</v>
      </c>
      <c r="AD880" s="209">
        <v>1</v>
      </c>
      <c r="AE880" s="210">
        <v>4.8</v>
      </c>
      <c r="AF880" s="57">
        <v>4</v>
      </c>
      <c r="AG880" s="56">
        <v>0.3</v>
      </c>
      <c r="AH880" s="56">
        <v>56.6</v>
      </c>
      <c r="AI880" s="211">
        <v>0.02</v>
      </c>
      <c r="AJ880" s="211">
        <v>0.14000000000000001</v>
      </c>
      <c r="AK880" s="20">
        <v>62.4</v>
      </c>
      <c r="AL880" s="211">
        <v>0.88</v>
      </c>
      <c r="AM880" s="209">
        <v>0</v>
      </c>
      <c r="AN880" s="209">
        <v>41</v>
      </c>
      <c r="AO880" s="57">
        <v>46</v>
      </c>
      <c r="AP880" s="57">
        <v>19</v>
      </c>
      <c r="AQ880" s="56">
        <v>4.2</v>
      </c>
      <c r="AR880" s="57">
        <v>67</v>
      </c>
      <c r="AS880" s="71">
        <v>0.87</v>
      </c>
      <c r="AT880" s="19">
        <v>8</v>
      </c>
      <c r="AU880" s="56">
        <v>10.8</v>
      </c>
      <c r="AV880" s="35">
        <v>22</v>
      </c>
    </row>
    <row r="881" spans="1:49" x14ac:dyDescent="0.3">
      <c r="A881" s="318"/>
      <c r="B881" s="69" t="s">
        <v>40</v>
      </c>
      <c r="C881" s="328"/>
      <c r="D881" s="406"/>
      <c r="E881" s="406"/>
      <c r="F881" s="409">
        <f>SUM(F880)</f>
        <v>4.8</v>
      </c>
      <c r="G881" s="409">
        <f t="shared" ref="G881:W881" si="644">SUM(G880)</f>
        <v>4</v>
      </c>
      <c r="H881" s="409">
        <f t="shared" si="644"/>
        <v>0.3</v>
      </c>
      <c r="I881" s="409">
        <f t="shared" si="644"/>
        <v>56.6</v>
      </c>
      <c r="J881" s="337">
        <f t="shared" si="644"/>
        <v>0.02</v>
      </c>
      <c r="K881" s="337">
        <f t="shared" si="644"/>
        <v>0.14000000000000001</v>
      </c>
      <c r="L881" s="337">
        <f t="shared" si="644"/>
        <v>62.4</v>
      </c>
      <c r="M881" s="337">
        <f t="shared" si="644"/>
        <v>0.88000000000000012</v>
      </c>
      <c r="N881" s="337">
        <f t="shared" si="644"/>
        <v>0</v>
      </c>
      <c r="O881" s="337">
        <f t="shared" si="644"/>
        <v>41</v>
      </c>
      <c r="P881" s="337">
        <f t="shared" si="644"/>
        <v>46</v>
      </c>
      <c r="Q881" s="337">
        <f t="shared" si="644"/>
        <v>19</v>
      </c>
      <c r="R881" s="337">
        <f t="shared" si="644"/>
        <v>4.2</v>
      </c>
      <c r="S881" s="337">
        <f t="shared" si="644"/>
        <v>67</v>
      </c>
      <c r="T881" s="337">
        <f t="shared" si="644"/>
        <v>0.86999999999999988</v>
      </c>
      <c r="U881" s="337">
        <f t="shared" si="644"/>
        <v>8</v>
      </c>
      <c r="V881" s="337">
        <f t="shared" si="644"/>
        <v>10.8</v>
      </c>
      <c r="W881" s="337">
        <f t="shared" si="644"/>
        <v>22</v>
      </c>
      <c r="X881" s="392"/>
      <c r="Y881" s="392"/>
      <c r="AB881" s="96"/>
      <c r="AC881" s="169"/>
      <c r="AD881" s="170">
        <v>40</v>
      </c>
      <c r="AE881" s="170">
        <f>SUM(AE880)</f>
        <v>4.8</v>
      </c>
      <c r="AF881" s="170">
        <f t="shared" ref="AF881:AV881" si="645">SUM(AF880)</f>
        <v>4</v>
      </c>
      <c r="AG881" s="170">
        <f t="shared" si="645"/>
        <v>0.3</v>
      </c>
      <c r="AH881" s="170">
        <f t="shared" si="645"/>
        <v>56.6</v>
      </c>
      <c r="AI881" s="170">
        <f t="shared" si="645"/>
        <v>0.02</v>
      </c>
      <c r="AJ881" s="170">
        <f t="shared" si="645"/>
        <v>0.14000000000000001</v>
      </c>
      <c r="AK881" s="170">
        <f t="shared" si="645"/>
        <v>62.4</v>
      </c>
      <c r="AL881" s="170">
        <f t="shared" si="645"/>
        <v>0.88</v>
      </c>
      <c r="AM881" s="170">
        <f t="shared" si="645"/>
        <v>0</v>
      </c>
      <c r="AN881" s="170">
        <f t="shared" si="645"/>
        <v>41</v>
      </c>
      <c r="AO881" s="170">
        <f t="shared" si="645"/>
        <v>46</v>
      </c>
      <c r="AP881" s="170">
        <f t="shared" si="645"/>
        <v>19</v>
      </c>
      <c r="AQ881" s="170">
        <f t="shared" si="645"/>
        <v>4.2</v>
      </c>
      <c r="AR881" s="170">
        <f t="shared" si="645"/>
        <v>67</v>
      </c>
      <c r="AS881" s="170">
        <f t="shared" si="645"/>
        <v>0.87</v>
      </c>
      <c r="AT881" s="170">
        <f t="shared" si="645"/>
        <v>8</v>
      </c>
      <c r="AU881" s="170">
        <f t="shared" si="645"/>
        <v>10.8</v>
      </c>
      <c r="AV881" s="170">
        <f t="shared" si="645"/>
        <v>22</v>
      </c>
    </row>
    <row r="882" spans="1:49" x14ac:dyDescent="0.3">
      <c r="A882" s="318" t="s">
        <v>173</v>
      </c>
      <c r="B882" s="199"/>
      <c r="C882" s="328">
        <v>65</v>
      </c>
      <c r="D882" s="406"/>
      <c r="E882" s="406"/>
      <c r="F882" s="406"/>
      <c r="G882" s="406"/>
      <c r="H882" s="406"/>
      <c r="I882" s="406"/>
      <c r="J882" s="199"/>
      <c r="K882" s="199"/>
      <c r="L882" s="199"/>
      <c r="M882" s="199"/>
      <c r="N882" s="199"/>
      <c r="O882" s="199"/>
      <c r="P882" s="199"/>
      <c r="Q882" s="199"/>
      <c r="R882" s="199"/>
      <c r="S882" s="199"/>
      <c r="T882" s="199"/>
      <c r="U882" s="199"/>
      <c r="V882" s="199"/>
      <c r="W882" s="199"/>
      <c r="X882" s="392"/>
      <c r="Y882" s="392">
        <v>36</v>
      </c>
      <c r="AA882" t="s">
        <v>173</v>
      </c>
      <c r="AW882" t="s">
        <v>174</v>
      </c>
    </row>
    <row r="883" spans="1:49" ht="15" customHeight="1" x14ac:dyDescent="0.3">
      <c r="A883" s="318"/>
      <c r="B883" s="334" t="s">
        <v>36</v>
      </c>
      <c r="C883" s="328"/>
      <c r="D883" s="406">
        <f>C$882*AC883/AD$891</f>
        <v>10.833333333333334</v>
      </c>
      <c r="E883" s="406">
        <f>C$882*AD883/AD$891</f>
        <v>10.833333333333334</v>
      </c>
      <c r="F883" s="406">
        <f>$C$882*AE883/$AD$891</f>
        <v>0</v>
      </c>
      <c r="G883" s="406">
        <f t="shared" ref="G883:V883" si="646">$C$882*AF883/$AD$891</f>
        <v>0</v>
      </c>
      <c r="H883" s="406">
        <f t="shared" si="646"/>
        <v>2.9249999999999998</v>
      </c>
      <c r="I883" s="406">
        <f t="shared" si="646"/>
        <v>11.808333333333334</v>
      </c>
      <c r="J883" s="199">
        <f t="shared" si="646"/>
        <v>0</v>
      </c>
      <c r="K883" s="199">
        <f t="shared" si="646"/>
        <v>0</v>
      </c>
      <c r="L883" s="199">
        <f t="shared" si="646"/>
        <v>0</v>
      </c>
      <c r="M883" s="199">
        <f t="shared" si="646"/>
        <v>0</v>
      </c>
      <c r="N883" s="199">
        <f t="shared" si="646"/>
        <v>0</v>
      </c>
      <c r="O883" s="199">
        <f t="shared" si="646"/>
        <v>0</v>
      </c>
      <c r="P883" s="199">
        <f t="shared" si="646"/>
        <v>7.583333333333335E-2</v>
      </c>
      <c r="Q883" s="199">
        <f t="shared" si="646"/>
        <v>0.10833333333333334</v>
      </c>
      <c r="R883" s="199">
        <f t="shared" si="646"/>
        <v>0</v>
      </c>
      <c r="S883" s="199">
        <f t="shared" si="646"/>
        <v>0</v>
      </c>
      <c r="T883" s="199">
        <f t="shared" si="646"/>
        <v>1.0833333333333334E-2</v>
      </c>
      <c r="U883" s="199">
        <f t="shared" si="646"/>
        <v>0</v>
      </c>
      <c r="V883" s="199">
        <f t="shared" si="646"/>
        <v>0</v>
      </c>
      <c r="W883" s="199">
        <f t="shared" ref="G883:W890" si="647">$C$882*AV883/$AD$891</f>
        <v>0</v>
      </c>
      <c r="X883" s="392" t="s">
        <v>174</v>
      </c>
      <c r="Y883" s="392"/>
      <c r="AB883" s="70" t="s">
        <v>36</v>
      </c>
      <c r="AC883" s="285">
        <v>10</v>
      </c>
      <c r="AD883" s="285">
        <v>10</v>
      </c>
      <c r="AE883" s="180">
        <v>0</v>
      </c>
      <c r="AF883" s="180">
        <v>0</v>
      </c>
      <c r="AG883" s="101">
        <v>2.7</v>
      </c>
      <c r="AH883" s="101">
        <v>10.9</v>
      </c>
      <c r="AI883" s="102">
        <v>0</v>
      </c>
      <c r="AJ883" s="102">
        <v>0</v>
      </c>
      <c r="AK883" s="181">
        <v>0</v>
      </c>
      <c r="AL883" s="102">
        <v>0</v>
      </c>
      <c r="AM883" s="102">
        <v>0</v>
      </c>
      <c r="AN883" s="102">
        <v>0</v>
      </c>
      <c r="AO883" s="182">
        <v>7.0000000000000007E-2</v>
      </c>
      <c r="AP883" s="103">
        <v>0.1</v>
      </c>
      <c r="AQ883" s="102">
        <v>0</v>
      </c>
      <c r="AR883" s="102">
        <v>0</v>
      </c>
      <c r="AS883" s="182">
        <v>0.01</v>
      </c>
      <c r="AT883" s="183">
        <v>0</v>
      </c>
      <c r="AU883" s="102">
        <v>0</v>
      </c>
      <c r="AV883" s="184">
        <v>0</v>
      </c>
    </row>
    <row r="884" spans="1:49" ht="15" customHeight="1" x14ac:dyDescent="0.3">
      <c r="A884" s="318"/>
      <c r="B884" s="334" t="s">
        <v>89</v>
      </c>
      <c r="C884" s="328"/>
      <c r="D884" s="406">
        <f t="shared" ref="D884:D889" si="648">C$882*AC884/AD$891</f>
        <v>1.1916666666666667</v>
      </c>
      <c r="E884" s="406">
        <f t="shared" ref="E884:E890" si="649">C$882*AD884/AD$891</f>
        <v>1.1916666666666667</v>
      </c>
      <c r="F884" s="406">
        <f t="shared" ref="F884:F890" si="650">$C$882*AE884/$AD$891</f>
        <v>0.21666666666666667</v>
      </c>
      <c r="G884" s="406">
        <f t="shared" si="647"/>
        <v>0</v>
      </c>
      <c r="H884" s="406">
        <f t="shared" si="647"/>
        <v>0.10833333333333334</v>
      </c>
      <c r="I884" s="406">
        <f t="shared" si="647"/>
        <v>1.625</v>
      </c>
      <c r="J884" s="199">
        <f t="shared" si="647"/>
        <v>1.0833333333333334E-2</v>
      </c>
      <c r="K884" s="199">
        <f t="shared" si="647"/>
        <v>1.0833333333333334E-2</v>
      </c>
      <c r="L884" s="199">
        <f t="shared" si="647"/>
        <v>0</v>
      </c>
      <c r="M884" s="199">
        <f t="shared" si="647"/>
        <v>0</v>
      </c>
      <c r="N884" s="199">
        <f t="shared" si="647"/>
        <v>0</v>
      </c>
      <c r="O884" s="199">
        <f t="shared" si="647"/>
        <v>0.21666666666666667</v>
      </c>
      <c r="P884" s="199">
        <f t="shared" si="647"/>
        <v>7.9625000000000004</v>
      </c>
      <c r="Q884" s="199">
        <f t="shared" si="647"/>
        <v>0.43333333333333335</v>
      </c>
      <c r="R884" s="199">
        <f t="shared" si="647"/>
        <v>0.7583333333333333</v>
      </c>
      <c r="S884" s="199">
        <f t="shared" si="647"/>
        <v>5.6333333333333337</v>
      </c>
      <c r="T884" s="199">
        <f t="shared" si="647"/>
        <v>4.3333333333333335E-2</v>
      </c>
      <c r="U884" s="199">
        <f t="shared" si="647"/>
        <v>0.10833333333333334</v>
      </c>
      <c r="V884" s="199">
        <f t="shared" si="647"/>
        <v>0</v>
      </c>
      <c r="W884" s="199">
        <f t="shared" si="647"/>
        <v>0</v>
      </c>
      <c r="X884" s="392"/>
      <c r="Y884" s="392"/>
      <c r="AB884" s="70" t="s">
        <v>89</v>
      </c>
      <c r="AC884" s="286">
        <v>1.1000000000000001</v>
      </c>
      <c r="AD884" s="286">
        <v>1.1000000000000001</v>
      </c>
      <c r="AE884" s="101">
        <v>0.2</v>
      </c>
      <c r="AF884" s="180">
        <v>0</v>
      </c>
      <c r="AG884" s="101">
        <v>0.1</v>
      </c>
      <c r="AH884" s="101">
        <v>1.5</v>
      </c>
      <c r="AI884" s="182">
        <v>0.01</v>
      </c>
      <c r="AJ884" s="182">
        <v>0.01</v>
      </c>
      <c r="AK884" s="181">
        <v>0</v>
      </c>
      <c r="AL884" s="102">
        <v>0</v>
      </c>
      <c r="AM884" s="102">
        <v>0</v>
      </c>
      <c r="AN884" s="103">
        <v>0.2</v>
      </c>
      <c r="AO884" s="182">
        <v>7.35</v>
      </c>
      <c r="AP884" s="103">
        <v>0.4</v>
      </c>
      <c r="AQ884" s="103">
        <v>0.7</v>
      </c>
      <c r="AR884" s="103">
        <v>5.2</v>
      </c>
      <c r="AS884" s="182">
        <v>0.04</v>
      </c>
      <c r="AT884" s="185">
        <v>0.1</v>
      </c>
      <c r="AU884" s="102">
        <v>0</v>
      </c>
      <c r="AV884" s="184">
        <v>0</v>
      </c>
    </row>
    <row r="885" spans="1:49" ht="15" customHeight="1" x14ac:dyDescent="0.3">
      <c r="A885" s="318"/>
      <c r="B885" s="334" t="s">
        <v>59</v>
      </c>
      <c r="C885" s="328"/>
      <c r="D885" s="406">
        <f t="shared" si="648"/>
        <v>59.583333333333336</v>
      </c>
      <c r="E885" s="406">
        <f t="shared" si="649"/>
        <v>59.583333333333336</v>
      </c>
      <c r="F885" s="406">
        <f t="shared" si="650"/>
        <v>5.416666666666667</v>
      </c>
      <c r="G885" s="406">
        <f t="shared" si="647"/>
        <v>0.65</v>
      </c>
      <c r="H885" s="406">
        <f t="shared" si="647"/>
        <v>33.799999999999997</v>
      </c>
      <c r="I885" s="406">
        <f t="shared" si="647"/>
        <v>162.06666666666666</v>
      </c>
      <c r="J885" s="199">
        <f t="shared" si="647"/>
        <v>6.5000000000000002E-2</v>
      </c>
      <c r="K885" s="199">
        <f t="shared" si="647"/>
        <v>2.1666666666666667E-2</v>
      </c>
      <c r="L885" s="199">
        <f t="shared" si="647"/>
        <v>0</v>
      </c>
      <c r="M885" s="199">
        <f t="shared" si="647"/>
        <v>0</v>
      </c>
      <c r="N885" s="199">
        <f t="shared" si="647"/>
        <v>0</v>
      </c>
      <c r="O885" s="199">
        <f t="shared" si="647"/>
        <v>1.1916666666666667</v>
      </c>
      <c r="P885" s="199">
        <f t="shared" si="647"/>
        <v>53.733333333333334</v>
      </c>
      <c r="Q885" s="199">
        <f t="shared" si="647"/>
        <v>8.4499999999999993</v>
      </c>
      <c r="R885" s="199">
        <f t="shared" si="647"/>
        <v>7.3666666666666663</v>
      </c>
      <c r="S885" s="199">
        <f t="shared" si="647"/>
        <v>40.083333333333336</v>
      </c>
      <c r="T885" s="199">
        <f t="shared" si="647"/>
        <v>0.55249999999999999</v>
      </c>
      <c r="U885" s="199">
        <f t="shared" si="647"/>
        <v>0.7583333333333333</v>
      </c>
      <c r="V885" s="199">
        <f t="shared" si="647"/>
        <v>2.8058333333333332</v>
      </c>
      <c r="W885" s="199">
        <f t="shared" si="647"/>
        <v>11.916666666666666</v>
      </c>
      <c r="X885" s="392"/>
      <c r="Y885" s="392"/>
      <c r="AB885" s="70" t="s">
        <v>59</v>
      </c>
      <c r="AC885" s="285">
        <v>55</v>
      </c>
      <c r="AD885" s="285">
        <v>55</v>
      </c>
      <c r="AE885" s="180">
        <v>5</v>
      </c>
      <c r="AF885" s="101">
        <v>0.6</v>
      </c>
      <c r="AG885" s="101">
        <v>31.2</v>
      </c>
      <c r="AH885" s="101">
        <v>149.6</v>
      </c>
      <c r="AI885" s="182">
        <v>0.06</v>
      </c>
      <c r="AJ885" s="182">
        <v>0.02</v>
      </c>
      <c r="AK885" s="181">
        <v>0</v>
      </c>
      <c r="AL885" s="102">
        <v>0</v>
      </c>
      <c r="AM885" s="102">
        <v>0</v>
      </c>
      <c r="AN885" s="103">
        <v>1.1000000000000001</v>
      </c>
      <c r="AO885" s="103">
        <v>49.6</v>
      </c>
      <c r="AP885" s="103">
        <v>7.8</v>
      </c>
      <c r="AQ885" s="103">
        <v>6.8</v>
      </c>
      <c r="AR885" s="102">
        <v>37</v>
      </c>
      <c r="AS885" s="182">
        <v>0.51</v>
      </c>
      <c r="AT885" s="185">
        <v>0.7</v>
      </c>
      <c r="AU885" s="182">
        <v>2.59</v>
      </c>
      <c r="AV885" s="186">
        <v>11</v>
      </c>
    </row>
    <row r="886" spans="1:49" ht="15" customHeight="1" x14ac:dyDescent="0.3">
      <c r="A886" s="318"/>
      <c r="B886" s="334" t="s">
        <v>37</v>
      </c>
      <c r="C886" s="328"/>
      <c r="D886" s="406">
        <f t="shared" si="648"/>
        <v>1.625</v>
      </c>
      <c r="E886" s="406">
        <f t="shared" si="649"/>
        <v>1.625</v>
      </c>
      <c r="F886" s="406">
        <f t="shared" si="650"/>
        <v>0</v>
      </c>
      <c r="G886" s="406">
        <f t="shared" si="647"/>
        <v>1.0833333333333333</v>
      </c>
      <c r="H886" s="406">
        <f t="shared" si="647"/>
        <v>0</v>
      </c>
      <c r="I886" s="406">
        <f t="shared" si="647"/>
        <v>9.4250000000000007</v>
      </c>
      <c r="J886" s="199">
        <f t="shared" si="647"/>
        <v>0</v>
      </c>
      <c r="K886" s="199">
        <f t="shared" si="647"/>
        <v>0</v>
      </c>
      <c r="L886" s="199">
        <f t="shared" si="647"/>
        <v>4.3875000000000002</v>
      </c>
      <c r="M886" s="199">
        <f t="shared" si="647"/>
        <v>2.1666666666666667E-2</v>
      </c>
      <c r="N886" s="199">
        <f t="shared" si="647"/>
        <v>0</v>
      </c>
      <c r="O886" s="199">
        <f t="shared" si="647"/>
        <v>0.21666666666666667</v>
      </c>
      <c r="P886" s="199">
        <f t="shared" si="647"/>
        <v>0.40083333333333332</v>
      </c>
      <c r="Q886" s="199">
        <f t="shared" si="647"/>
        <v>0.32500000000000001</v>
      </c>
      <c r="R886" s="199">
        <f t="shared" si="647"/>
        <v>0</v>
      </c>
      <c r="S886" s="199">
        <f t="shared" si="647"/>
        <v>0.43333333333333335</v>
      </c>
      <c r="T886" s="199">
        <f t="shared" si="647"/>
        <v>0</v>
      </c>
      <c r="U886" s="199">
        <f t="shared" si="647"/>
        <v>0</v>
      </c>
      <c r="V886" s="199">
        <f t="shared" si="647"/>
        <v>1.0833333333333334E-2</v>
      </c>
      <c r="W886" s="199">
        <f t="shared" si="647"/>
        <v>0</v>
      </c>
      <c r="X886" s="392"/>
      <c r="Y886" s="392"/>
      <c r="AB886" s="70" t="s">
        <v>37</v>
      </c>
      <c r="AC886" s="101">
        <v>1.5</v>
      </c>
      <c r="AD886" s="101">
        <v>1.5</v>
      </c>
      <c r="AE886" s="180">
        <v>0</v>
      </c>
      <c r="AF886" s="180">
        <v>1</v>
      </c>
      <c r="AG886" s="180">
        <v>0</v>
      </c>
      <c r="AH886" s="101">
        <v>8.6999999999999993</v>
      </c>
      <c r="AI886" s="102">
        <v>0</v>
      </c>
      <c r="AJ886" s="102">
        <v>0</v>
      </c>
      <c r="AK886" s="187">
        <v>4.05</v>
      </c>
      <c r="AL886" s="182">
        <v>0.02</v>
      </c>
      <c r="AM886" s="102">
        <v>0</v>
      </c>
      <c r="AN886" s="103">
        <v>0.2</v>
      </c>
      <c r="AO886" s="182">
        <v>0.37</v>
      </c>
      <c r="AP886" s="103">
        <v>0.3</v>
      </c>
      <c r="AQ886" s="102">
        <v>0</v>
      </c>
      <c r="AR886" s="103">
        <v>0.4</v>
      </c>
      <c r="AS886" s="102">
        <v>0</v>
      </c>
      <c r="AT886" s="183">
        <v>0</v>
      </c>
      <c r="AU886" s="182">
        <v>0.01</v>
      </c>
      <c r="AV886" s="184">
        <v>0</v>
      </c>
    </row>
    <row r="887" spans="1:49" ht="15" customHeight="1" x14ac:dyDescent="0.3">
      <c r="A887" s="318"/>
      <c r="B887" s="334" t="s">
        <v>46</v>
      </c>
      <c r="C887" s="328"/>
      <c r="D887" s="406">
        <f t="shared" si="648"/>
        <v>0.21666666666666667</v>
      </c>
      <c r="E887" s="406">
        <f t="shared" si="649"/>
        <v>0.21666666666666667</v>
      </c>
      <c r="F887" s="406">
        <f t="shared" si="650"/>
        <v>0</v>
      </c>
      <c r="G887" s="406">
        <f t="shared" si="647"/>
        <v>0.21666666666666667</v>
      </c>
      <c r="H887" s="406">
        <f t="shared" si="647"/>
        <v>0</v>
      </c>
      <c r="I887" s="406">
        <f t="shared" si="647"/>
        <v>2.0583333333333331</v>
      </c>
      <c r="J887" s="199">
        <f t="shared" si="647"/>
        <v>0</v>
      </c>
      <c r="K887" s="199">
        <f t="shared" si="647"/>
        <v>0</v>
      </c>
      <c r="L887" s="199">
        <f t="shared" si="647"/>
        <v>0</v>
      </c>
      <c r="M887" s="199">
        <f t="shared" si="647"/>
        <v>0</v>
      </c>
      <c r="N887" s="199">
        <f t="shared" si="647"/>
        <v>0</v>
      </c>
      <c r="O887" s="199">
        <f t="shared" si="647"/>
        <v>0</v>
      </c>
      <c r="P887" s="199">
        <f t="shared" si="647"/>
        <v>0</v>
      </c>
      <c r="Q887" s="199">
        <f t="shared" si="647"/>
        <v>0</v>
      </c>
      <c r="R887" s="199">
        <f t="shared" si="647"/>
        <v>0</v>
      </c>
      <c r="S887" s="199">
        <f t="shared" si="647"/>
        <v>0</v>
      </c>
      <c r="T887" s="199">
        <f t="shared" si="647"/>
        <v>0</v>
      </c>
      <c r="U887" s="199">
        <f t="shared" si="647"/>
        <v>0</v>
      </c>
      <c r="V887" s="199">
        <f t="shared" si="647"/>
        <v>0</v>
      </c>
      <c r="W887" s="199">
        <f t="shared" si="647"/>
        <v>0</v>
      </c>
      <c r="X887" s="392"/>
      <c r="Y887" s="392"/>
      <c r="AB887" s="70" t="s">
        <v>46</v>
      </c>
      <c r="AC887" s="101">
        <v>0.2</v>
      </c>
      <c r="AD887" s="101">
        <v>0.2</v>
      </c>
      <c r="AE887" s="180">
        <v>0</v>
      </c>
      <c r="AF887" s="101">
        <v>0.2</v>
      </c>
      <c r="AG887" s="180">
        <v>0</v>
      </c>
      <c r="AH887" s="101">
        <v>1.9</v>
      </c>
      <c r="AI887" s="102">
        <v>0</v>
      </c>
      <c r="AJ887" s="102">
        <v>0</v>
      </c>
      <c r="AK887" s="181">
        <v>0</v>
      </c>
      <c r="AL887" s="102">
        <v>0</v>
      </c>
      <c r="AM887" s="102">
        <v>0</v>
      </c>
      <c r="AN887" s="102">
        <v>0</v>
      </c>
      <c r="AO887" s="102">
        <v>0</v>
      </c>
      <c r="AP887" s="102">
        <v>0</v>
      </c>
      <c r="AQ887" s="102">
        <v>0</v>
      </c>
      <c r="AR887" s="102">
        <v>0</v>
      </c>
      <c r="AS887" s="102">
        <v>0</v>
      </c>
      <c r="AT887" s="183">
        <v>0</v>
      </c>
      <c r="AU887" s="102">
        <v>0</v>
      </c>
      <c r="AV887" s="184">
        <v>0</v>
      </c>
    </row>
    <row r="888" spans="1:49" ht="15" customHeight="1" x14ac:dyDescent="0.3">
      <c r="A888" s="318"/>
      <c r="B888" s="334" t="s">
        <v>38</v>
      </c>
      <c r="C888" s="328"/>
      <c r="D888" s="406">
        <f t="shared" si="648"/>
        <v>2.1666666666666665</v>
      </c>
      <c r="E888" s="406">
        <f t="shared" si="649"/>
        <v>2.1666666666666665</v>
      </c>
      <c r="F888" s="406">
        <f t="shared" si="650"/>
        <v>0</v>
      </c>
      <c r="G888" s="406">
        <f t="shared" si="647"/>
        <v>0</v>
      </c>
      <c r="H888" s="406">
        <f t="shared" si="647"/>
        <v>0</v>
      </c>
      <c r="I888" s="406">
        <f t="shared" si="647"/>
        <v>0</v>
      </c>
      <c r="J888" s="199">
        <f t="shared" si="647"/>
        <v>0</v>
      </c>
      <c r="K888" s="199">
        <f t="shared" si="647"/>
        <v>0</v>
      </c>
      <c r="L888" s="199">
        <f t="shared" si="647"/>
        <v>0</v>
      </c>
      <c r="M888" s="199">
        <f t="shared" si="647"/>
        <v>0</v>
      </c>
      <c r="N888" s="199">
        <f t="shared" si="647"/>
        <v>0</v>
      </c>
      <c r="O888" s="199">
        <f t="shared" si="647"/>
        <v>223.16666666666666</v>
      </c>
      <c r="P888" s="199">
        <f t="shared" si="647"/>
        <v>5.4166666666666669E-2</v>
      </c>
      <c r="Q888" s="199">
        <f t="shared" si="647"/>
        <v>2.4916666666666667</v>
      </c>
      <c r="R888" s="199">
        <f t="shared" si="647"/>
        <v>0.10833333333333334</v>
      </c>
      <c r="S888" s="199">
        <f t="shared" si="647"/>
        <v>0.54166666666666663</v>
      </c>
      <c r="T888" s="199">
        <f t="shared" si="647"/>
        <v>2.1666666666666667E-2</v>
      </c>
      <c r="U888" s="199">
        <f t="shared" si="647"/>
        <v>30.333333333333332</v>
      </c>
      <c r="V888" s="199">
        <f t="shared" si="647"/>
        <v>0</v>
      </c>
      <c r="W888" s="199">
        <f t="shared" si="647"/>
        <v>0</v>
      </c>
      <c r="X888" s="392"/>
      <c r="Y888" s="392"/>
      <c r="AB888" s="70" t="s">
        <v>38</v>
      </c>
      <c r="AC888" s="286">
        <v>2</v>
      </c>
      <c r="AD888" s="286">
        <v>2</v>
      </c>
      <c r="AE888" s="180">
        <v>0</v>
      </c>
      <c r="AF888" s="180">
        <v>0</v>
      </c>
      <c r="AG888" s="180">
        <v>0</v>
      </c>
      <c r="AH888" s="180">
        <v>0</v>
      </c>
      <c r="AI888" s="102">
        <v>0</v>
      </c>
      <c r="AJ888" s="102">
        <v>0</v>
      </c>
      <c r="AK888" s="181">
        <v>0</v>
      </c>
      <c r="AL888" s="102">
        <v>0</v>
      </c>
      <c r="AM888" s="102">
        <v>0</v>
      </c>
      <c r="AN888" s="102">
        <v>206</v>
      </c>
      <c r="AO888" s="182">
        <v>0.05</v>
      </c>
      <c r="AP888" s="103">
        <v>2.2999999999999998</v>
      </c>
      <c r="AQ888" s="103">
        <v>0.1</v>
      </c>
      <c r="AR888" s="103">
        <v>0.5</v>
      </c>
      <c r="AS888" s="182">
        <v>0.02</v>
      </c>
      <c r="AT888" s="188">
        <v>28</v>
      </c>
      <c r="AU888" s="102">
        <v>0</v>
      </c>
      <c r="AV888" s="184">
        <v>0</v>
      </c>
    </row>
    <row r="889" spans="1:49" x14ac:dyDescent="0.3">
      <c r="A889" s="318"/>
      <c r="B889" s="334" t="s">
        <v>39</v>
      </c>
      <c r="C889" s="328"/>
      <c r="D889" s="406">
        <f t="shared" si="648"/>
        <v>26</v>
      </c>
      <c r="E889" s="406">
        <f t="shared" si="649"/>
        <v>26</v>
      </c>
      <c r="F889" s="406">
        <f t="shared" si="650"/>
        <v>0</v>
      </c>
      <c r="G889" s="406">
        <f t="shared" si="647"/>
        <v>0</v>
      </c>
      <c r="H889" s="406">
        <f t="shared" si="647"/>
        <v>0</v>
      </c>
      <c r="I889" s="406">
        <f t="shared" si="647"/>
        <v>0</v>
      </c>
      <c r="J889" s="199">
        <f t="shared" si="647"/>
        <v>0</v>
      </c>
      <c r="K889" s="199">
        <f t="shared" si="647"/>
        <v>0</v>
      </c>
      <c r="L889" s="199">
        <f t="shared" si="647"/>
        <v>0</v>
      </c>
      <c r="M889" s="199">
        <f t="shared" si="647"/>
        <v>0</v>
      </c>
      <c r="N889" s="199">
        <f t="shared" si="647"/>
        <v>0</v>
      </c>
      <c r="O889" s="199">
        <f t="shared" si="647"/>
        <v>0</v>
      </c>
      <c r="P889" s="199">
        <f t="shared" si="647"/>
        <v>0</v>
      </c>
      <c r="Q889" s="199">
        <f t="shared" si="647"/>
        <v>0</v>
      </c>
      <c r="R889" s="199">
        <f t="shared" si="647"/>
        <v>0</v>
      </c>
      <c r="S889" s="199">
        <f t="shared" si="647"/>
        <v>0</v>
      </c>
      <c r="T889" s="199">
        <f t="shared" si="647"/>
        <v>0</v>
      </c>
      <c r="U889" s="199">
        <f t="shared" si="647"/>
        <v>0</v>
      </c>
      <c r="V889" s="199">
        <f t="shared" si="647"/>
        <v>0</v>
      </c>
      <c r="W889" s="199">
        <f t="shared" si="647"/>
        <v>0</v>
      </c>
      <c r="X889" s="392"/>
      <c r="Y889" s="392"/>
      <c r="AB889" s="70" t="s">
        <v>39</v>
      </c>
      <c r="AC889" s="180">
        <v>24</v>
      </c>
      <c r="AD889" s="180">
        <v>24</v>
      </c>
      <c r="AE889" s="180">
        <v>0</v>
      </c>
      <c r="AF889" s="180">
        <v>0</v>
      </c>
      <c r="AG889" s="180">
        <v>0</v>
      </c>
      <c r="AH889" s="180">
        <v>0</v>
      </c>
      <c r="AI889" s="102">
        <v>0</v>
      </c>
      <c r="AJ889" s="102">
        <v>0</v>
      </c>
      <c r="AK889" s="181">
        <v>0</v>
      </c>
      <c r="AL889" s="102">
        <v>0</v>
      </c>
      <c r="AM889" s="102">
        <v>0</v>
      </c>
      <c r="AN889" s="102">
        <v>0</v>
      </c>
      <c r="AO889" s="102">
        <v>0</v>
      </c>
      <c r="AP889" s="102">
        <v>0</v>
      </c>
      <c r="AQ889" s="102">
        <v>0</v>
      </c>
      <c r="AR889" s="102">
        <v>0</v>
      </c>
      <c r="AS889" s="102">
        <v>0</v>
      </c>
      <c r="AT889" s="183">
        <v>0</v>
      </c>
      <c r="AU889" s="102">
        <v>0</v>
      </c>
      <c r="AV889" s="184">
        <v>0</v>
      </c>
    </row>
    <row r="890" spans="1:49" ht="15" customHeight="1" x14ac:dyDescent="0.3">
      <c r="A890" s="318"/>
      <c r="B890" s="349" t="s">
        <v>88</v>
      </c>
      <c r="C890" s="328"/>
      <c r="D890" s="406">
        <f t="shared" ref="D890" si="651">C$330*AC890/AD$339</f>
        <v>0</v>
      </c>
      <c r="E890" s="406">
        <f t="shared" si="649"/>
        <v>86.558333333333337</v>
      </c>
      <c r="F890" s="406">
        <f t="shared" si="650"/>
        <v>0</v>
      </c>
      <c r="G890" s="406">
        <f t="shared" si="647"/>
        <v>0</v>
      </c>
      <c r="H890" s="406">
        <f t="shared" si="647"/>
        <v>0</v>
      </c>
      <c r="I890" s="406">
        <f t="shared" si="647"/>
        <v>0</v>
      </c>
      <c r="J890" s="199">
        <f t="shared" si="647"/>
        <v>0</v>
      </c>
      <c r="K890" s="199">
        <f t="shared" si="647"/>
        <v>0</v>
      </c>
      <c r="L890" s="199">
        <f t="shared" si="647"/>
        <v>0</v>
      </c>
      <c r="M890" s="199">
        <f t="shared" si="647"/>
        <v>0</v>
      </c>
      <c r="N890" s="199">
        <f t="shared" si="647"/>
        <v>0</v>
      </c>
      <c r="O890" s="199">
        <f t="shared" si="647"/>
        <v>0</v>
      </c>
      <c r="P890" s="199">
        <f t="shared" si="647"/>
        <v>0</v>
      </c>
      <c r="Q890" s="199">
        <f t="shared" si="647"/>
        <v>0</v>
      </c>
      <c r="R890" s="199">
        <f t="shared" si="647"/>
        <v>0</v>
      </c>
      <c r="S890" s="199">
        <f t="shared" si="647"/>
        <v>0</v>
      </c>
      <c r="T890" s="199">
        <f t="shared" si="647"/>
        <v>0</v>
      </c>
      <c r="U890" s="199">
        <f t="shared" si="647"/>
        <v>0</v>
      </c>
      <c r="V890" s="199">
        <f t="shared" si="647"/>
        <v>0</v>
      </c>
      <c r="W890" s="199">
        <f t="shared" si="647"/>
        <v>0</v>
      </c>
      <c r="X890" s="392"/>
      <c r="Y890" s="392"/>
      <c r="AB890" s="150" t="s">
        <v>88</v>
      </c>
      <c r="AC890" s="189"/>
      <c r="AD890" s="190">
        <v>79.900000000000006</v>
      </c>
      <c r="AE890" s="189"/>
      <c r="AF890" s="189"/>
      <c r="AG890" s="189"/>
      <c r="AH890" s="189"/>
      <c r="AI890" s="17"/>
      <c r="AJ890" s="17"/>
      <c r="AK890" s="17"/>
      <c r="AL890" s="17"/>
      <c r="AM890" s="17"/>
      <c r="AN890" s="17"/>
      <c r="AO890" s="17"/>
      <c r="AP890" s="17"/>
      <c r="AQ890" s="17"/>
      <c r="AR890" s="17"/>
      <c r="AS890" s="17"/>
      <c r="AT890" s="17"/>
      <c r="AU890" s="17"/>
      <c r="AV890" s="17"/>
    </row>
    <row r="891" spans="1:49" x14ac:dyDescent="0.3">
      <c r="A891" s="318"/>
      <c r="B891" s="69" t="s">
        <v>40</v>
      </c>
      <c r="C891" s="328"/>
      <c r="D891" s="406"/>
      <c r="E891" s="406"/>
      <c r="F891" s="409">
        <f>SUM(F883:F890)</f>
        <v>5.6333333333333337</v>
      </c>
      <c r="G891" s="409">
        <f t="shared" ref="G891:W891" si="652">SUM(G883:G890)</f>
        <v>1.9500000000000002</v>
      </c>
      <c r="H891" s="409">
        <f t="shared" si="652"/>
        <v>36.833333333333329</v>
      </c>
      <c r="I891" s="409">
        <f t="shared" si="652"/>
        <v>186.98333333333335</v>
      </c>
      <c r="J891" s="337">
        <f t="shared" si="652"/>
        <v>7.5833333333333336E-2</v>
      </c>
      <c r="K891" s="337">
        <f t="shared" si="652"/>
        <v>3.2500000000000001E-2</v>
      </c>
      <c r="L891" s="337">
        <f t="shared" si="652"/>
        <v>4.3875000000000002</v>
      </c>
      <c r="M891" s="337">
        <f t="shared" si="652"/>
        <v>2.1666666666666667E-2</v>
      </c>
      <c r="N891" s="337">
        <f t="shared" si="652"/>
        <v>0</v>
      </c>
      <c r="O891" s="337">
        <f t="shared" si="652"/>
        <v>224.79166666666666</v>
      </c>
      <c r="P891" s="337">
        <f t="shared" si="652"/>
        <v>62.226666666666667</v>
      </c>
      <c r="Q891" s="337">
        <f t="shared" si="652"/>
        <v>11.808333333333332</v>
      </c>
      <c r="R891" s="337">
        <f t="shared" si="652"/>
        <v>8.2333333333333325</v>
      </c>
      <c r="S891" s="337">
        <f t="shared" si="652"/>
        <v>46.691666666666663</v>
      </c>
      <c r="T891" s="337">
        <f t="shared" si="652"/>
        <v>0.62833333333333341</v>
      </c>
      <c r="U891" s="337">
        <f t="shared" si="652"/>
        <v>31.2</v>
      </c>
      <c r="V891" s="337">
        <f t="shared" si="652"/>
        <v>2.8166666666666664</v>
      </c>
      <c r="W891" s="337">
        <f t="shared" si="652"/>
        <v>11.916666666666666</v>
      </c>
      <c r="X891" s="392"/>
      <c r="Y891" s="392"/>
      <c r="AB891" s="69" t="s">
        <v>40</v>
      </c>
      <c r="AC891" s="126"/>
      <c r="AD891" s="191">
        <v>60</v>
      </c>
      <c r="AE891" s="192">
        <v>5.2</v>
      </c>
      <c r="AF891" s="192">
        <v>1.8</v>
      </c>
      <c r="AG891" s="191">
        <v>34</v>
      </c>
      <c r="AH891" s="192">
        <v>172.6</v>
      </c>
      <c r="AI891" s="193">
        <v>7.0000000000000007E-2</v>
      </c>
      <c r="AJ891" s="193">
        <v>0.03</v>
      </c>
      <c r="AK891" s="194">
        <v>4.05</v>
      </c>
      <c r="AL891" s="193">
        <v>0.02</v>
      </c>
      <c r="AM891" s="195">
        <v>0</v>
      </c>
      <c r="AN891" s="195">
        <v>207</v>
      </c>
      <c r="AO891" s="196">
        <v>57.5</v>
      </c>
      <c r="AP891" s="195">
        <v>11</v>
      </c>
      <c r="AQ891" s="196">
        <v>7.6</v>
      </c>
      <c r="AR891" s="195">
        <v>43</v>
      </c>
      <c r="AS891" s="193">
        <v>0.57999999999999996</v>
      </c>
      <c r="AT891" s="197">
        <v>29</v>
      </c>
      <c r="AU891" s="196">
        <v>2.6</v>
      </c>
      <c r="AV891" s="198">
        <v>11</v>
      </c>
    </row>
    <row r="892" spans="1:49" x14ac:dyDescent="0.3">
      <c r="A892" s="318" t="s">
        <v>177</v>
      </c>
      <c r="B892" s="199"/>
      <c r="C892" s="328">
        <v>200</v>
      </c>
      <c r="D892" s="406"/>
      <c r="E892" s="406"/>
      <c r="F892" s="406"/>
      <c r="G892" s="406"/>
      <c r="H892" s="406"/>
      <c r="I892" s="406"/>
      <c r="J892" s="199"/>
      <c r="K892" s="199"/>
      <c r="L892" s="199"/>
      <c r="M892" s="199"/>
      <c r="N892" s="199"/>
      <c r="O892" s="199"/>
      <c r="P892" s="199"/>
      <c r="Q892" s="199"/>
      <c r="R892" s="199"/>
      <c r="S892" s="199"/>
      <c r="T892" s="199"/>
      <c r="U892" s="199"/>
      <c r="V892" s="199"/>
      <c r="W892" s="199"/>
      <c r="X892" s="392" t="s">
        <v>96</v>
      </c>
      <c r="Y892" s="392">
        <v>37</v>
      </c>
      <c r="AA892" t="s">
        <v>175</v>
      </c>
      <c r="AB892" s="17"/>
      <c r="AC892" s="17"/>
      <c r="AD892" s="17"/>
      <c r="AE892" s="17"/>
      <c r="AF892" s="17"/>
      <c r="AG892" s="17"/>
      <c r="AH892" s="17"/>
      <c r="AI892" s="17"/>
      <c r="AJ892" s="17"/>
      <c r="AK892" s="17"/>
      <c r="AL892" s="17"/>
      <c r="AM892" s="17"/>
      <c r="AN892" s="17"/>
      <c r="AO892" s="17"/>
      <c r="AP892" s="17"/>
      <c r="AQ892" s="17"/>
      <c r="AR892" s="17"/>
      <c r="AS892" s="17"/>
      <c r="AT892" s="17"/>
      <c r="AU892" s="17"/>
      <c r="AV892" s="17"/>
      <c r="AW892" t="s">
        <v>114</v>
      </c>
    </row>
    <row r="893" spans="1:49" x14ac:dyDescent="0.3">
      <c r="A893" s="318"/>
      <c r="B893" s="199" t="s">
        <v>176</v>
      </c>
      <c r="C893" s="328"/>
      <c r="D893" s="406">
        <f>C892*AC893/AD894</f>
        <v>205</v>
      </c>
      <c r="E893" s="406">
        <f>C892*AD893/AD894</f>
        <v>200</v>
      </c>
      <c r="F893" s="406">
        <f>C892*AE893/AD894</f>
        <v>5.8</v>
      </c>
      <c r="G893" s="406">
        <f>C892*AF893/AD894</f>
        <v>5</v>
      </c>
      <c r="H893" s="406">
        <f>C892*AG893/AD894</f>
        <v>9.6</v>
      </c>
      <c r="I893" s="406">
        <f>C892*AH893/AD894</f>
        <v>106.6</v>
      </c>
      <c r="J893" s="199">
        <f>C892*AI893/AD894</f>
        <v>0</v>
      </c>
      <c r="K893" s="199">
        <f>C892*AJ893/AD894</f>
        <v>0</v>
      </c>
      <c r="L893" s="199">
        <f>C892*AK893/AD894</f>
        <v>0</v>
      </c>
      <c r="M893" s="199">
        <f>C892*AL893/AD894</f>
        <v>0</v>
      </c>
      <c r="N893" s="199">
        <f>C892*AM893/AD894</f>
        <v>0</v>
      </c>
      <c r="O893" s="199">
        <f>C892*AN893/AD894</f>
        <v>0</v>
      </c>
      <c r="P893" s="199">
        <f>C892*AO893/AD894</f>
        <v>0</v>
      </c>
      <c r="Q893" s="199">
        <f>C892*AP893/AD894</f>
        <v>0</v>
      </c>
      <c r="R893" s="199">
        <f>C892*AQ893/AD894</f>
        <v>0</v>
      </c>
      <c r="S893" s="199">
        <f>C892*AR893/AD894</f>
        <v>0</v>
      </c>
      <c r="T893" s="199">
        <f>C892*AS893/AD894</f>
        <v>0</v>
      </c>
      <c r="U893" s="199">
        <f>C892*AT893/AD894</f>
        <v>0</v>
      </c>
      <c r="V893" s="199">
        <f>C892*AU893/AD894</f>
        <v>0</v>
      </c>
      <c r="W893" s="199">
        <f>C892*AV893/AD894</f>
        <v>0</v>
      </c>
      <c r="X893" s="392"/>
      <c r="Y893" s="392"/>
      <c r="AB893" s="17" t="s">
        <v>176</v>
      </c>
      <c r="AC893" s="17">
        <v>205</v>
      </c>
      <c r="AD893" s="102">
        <v>200</v>
      </c>
      <c r="AE893" s="103">
        <v>5.8</v>
      </c>
      <c r="AF893" s="102">
        <v>5</v>
      </c>
      <c r="AG893" s="103">
        <v>9.6</v>
      </c>
      <c r="AH893" s="103">
        <v>106.6</v>
      </c>
      <c r="AI893" s="17"/>
      <c r="AJ893" s="17"/>
      <c r="AK893" s="17"/>
      <c r="AL893" s="17"/>
      <c r="AM893" s="17"/>
      <c r="AN893" s="17"/>
      <c r="AO893" s="17"/>
      <c r="AP893" s="17"/>
      <c r="AQ893" s="17"/>
      <c r="AR893" s="17"/>
      <c r="AS893" s="17"/>
      <c r="AT893" s="17"/>
      <c r="AU893" s="17"/>
      <c r="AV893" s="17"/>
    </row>
    <row r="894" spans="1:49" x14ac:dyDescent="0.3">
      <c r="A894" s="318"/>
      <c r="B894" s="69" t="s">
        <v>40</v>
      </c>
      <c r="C894" s="328"/>
      <c r="D894" s="406"/>
      <c r="E894" s="406"/>
      <c r="F894" s="409">
        <f>SUM(F893)</f>
        <v>5.8</v>
      </c>
      <c r="G894" s="409">
        <f t="shared" ref="G894:W894" si="653">SUM(G893)</f>
        <v>5</v>
      </c>
      <c r="H894" s="409">
        <f t="shared" si="653"/>
        <v>9.6</v>
      </c>
      <c r="I894" s="409">
        <f t="shared" si="653"/>
        <v>106.6</v>
      </c>
      <c r="J894" s="337">
        <f t="shared" si="653"/>
        <v>0</v>
      </c>
      <c r="K894" s="337">
        <f t="shared" si="653"/>
        <v>0</v>
      </c>
      <c r="L894" s="337">
        <f t="shared" si="653"/>
        <v>0</v>
      </c>
      <c r="M894" s="337">
        <f t="shared" si="653"/>
        <v>0</v>
      </c>
      <c r="N894" s="337">
        <f t="shared" si="653"/>
        <v>0</v>
      </c>
      <c r="O894" s="337">
        <f t="shared" si="653"/>
        <v>0</v>
      </c>
      <c r="P894" s="337">
        <f t="shared" si="653"/>
        <v>0</v>
      </c>
      <c r="Q894" s="337">
        <f t="shared" si="653"/>
        <v>0</v>
      </c>
      <c r="R894" s="337">
        <f t="shared" si="653"/>
        <v>0</v>
      </c>
      <c r="S894" s="337">
        <f t="shared" si="653"/>
        <v>0</v>
      </c>
      <c r="T894" s="337">
        <f t="shared" si="653"/>
        <v>0</v>
      </c>
      <c r="U894" s="337">
        <f t="shared" si="653"/>
        <v>0</v>
      </c>
      <c r="V894" s="337">
        <f t="shared" si="653"/>
        <v>0</v>
      </c>
      <c r="W894" s="337">
        <f t="shared" si="653"/>
        <v>0</v>
      </c>
      <c r="X894" s="392"/>
      <c r="Y894" s="392"/>
      <c r="AB894" s="69" t="s">
        <v>40</v>
      </c>
      <c r="AD894">
        <v>200</v>
      </c>
      <c r="AE894">
        <v>5.8</v>
      </c>
      <c r="AF894">
        <v>5</v>
      </c>
      <c r="AG894">
        <v>9.6</v>
      </c>
      <c r="AH894">
        <v>106.6</v>
      </c>
    </row>
    <row r="895" spans="1:49" x14ac:dyDescent="0.3">
      <c r="A895" s="318" t="s">
        <v>95</v>
      </c>
      <c r="B895" s="199"/>
      <c r="C895" s="328">
        <v>40</v>
      </c>
      <c r="D895" s="406"/>
      <c r="E895" s="406"/>
      <c r="F895" s="406"/>
      <c r="G895" s="406"/>
      <c r="H895" s="406"/>
      <c r="I895" s="406"/>
      <c r="J895" s="199"/>
      <c r="K895" s="199"/>
      <c r="L895" s="199"/>
      <c r="M895" s="199"/>
      <c r="N895" s="199"/>
      <c r="O895" s="199"/>
      <c r="P895" s="199"/>
      <c r="Q895" s="199"/>
      <c r="R895" s="199"/>
      <c r="S895" s="199"/>
      <c r="T895" s="199"/>
      <c r="U895" s="199"/>
      <c r="V895" s="199"/>
      <c r="W895" s="199"/>
      <c r="X895" s="392" t="s">
        <v>96</v>
      </c>
      <c r="Y895" s="392">
        <v>4</v>
      </c>
      <c r="AA895" s="17" t="s">
        <v>95</v>
      </c>
      <c r="AB895" s="17"/>
      <c r="AC895" s="17"/>
      <c r="AD895" s="17"/>
      <c r="AE895" s="17"/>
      <c r="AF895" s="17"/>
      <c r="AG895" s="17"/>
      <c r="AH895" s="17"/>
      <c r="AI895" s="17"/>
      <c r="AJ895" s="17"/>
      <c r="AK895" s="17"/>
      <c r="AL895" s="17"/>
      <c r="AM895" s="17"/>
      <c r="AN895" s="17"/>
      <c r="AO895" s="17"/>
      <c r="AP895" s="17"/>
      <c r="AQ895" s="17"/>
      <c r="AR895" s="17"/>
      <c r="AS895" s="17"/>
      <c r="AT895" s="17"/>
      <c r="AU895" s="17"/>
      <c r="AV895" s="17"/>
      <c r="AW895" t="s">
        <v>96</v>
      </c>
    </row>
    <row r="896" spans="1:49" x14ac:dyDescent="0.3">
      <c r="A896" s="318"/>
      <c r="B896" s="199" t="s">
        <v>95</v>
      </c>
      <c r="C896" s="328"/>
      <c r="D896" s="406">
        <f>C895*AC896/AD897</f>
        <v>40</v>
      </c>
      <c r="E896" s="406">
        <f>C895*AD896/AD897</f>
        <v>40</v>
      </c>
      <c r="F896" s="406">
        <f>C895*AE896/AD897</f>
        <v>3</v>
      </c>
      <c r="G896" s="406">
        <f>C895*AF896/AD897</f>
        <v>0.4</v>
      </c>
      <c r="H896" s="406">
        <f>C895*AG896/AD897</f>
        <v>20</v>
      </c>
      <c r="I896" s="406">
        <f>C895*AH896/AD897</f>
        <v>96</v>
      </c>
      <c r="J896" s="199">
        <f>C895*AI896/AD897</f>
        <v>0</v>
      </c>
      <c r="K896" s="199">
        <f>C895*AJ896/AD897</f>
        <v>0</v>
      </c>
      <c r="L896" s="199">
        <f>C895*AK896/AD897</f>
        <v>0</v>
      </c>
      <c r="M896" s="199">
        <f>C895*AL896/AD897</f>
        <v>0</v>
      </c>
      <c r="N896" s="199">
        <f>C895*AM896/AD897</f>
        <v>0</v>
      </c>
      <c r="O896" s="199">
        <f>C895*AN896/AD897</f>
        <v>0</v>
      </c>
      <c r="P896" s="199">
        <f>C895*AO896/AD897</f>
        <v>0</v>
      </c>
      <c r="Q896" s="199">
        <f>C895*AP896/AD897</f>
        <v>0</v>
      </c>
      <c r="R896" s="199">
        <f>C895*AQ896/AD897</f>
        <v>0</v>
      </c>
      <c r="S896" s="199">
        <f>C895*AR896/AD897</f>
        <v>0</v>
      </c>
      <c r="T896" s="199">
        <f>C895*AS896/AD897</f>
        <v>0</v>
      </c>
      <c r="U896" s="199">
        <f>C895*AT896/AD897</f>
        <v>0</v>
      </c>
      <c r="V896" s="199">
        <f>C895*AU896/AD897</f>
        <v>0</v>
      </c>
      <c r="W896" s="199">
        <f>C895*AV896/AD897</f>
        <v>0</v>
      </c>
      <c r="X896" s="392"/>
      <c r="Y896" s="392"/>
      <c r="AA896" s="17"/>
      <c r="AB896" s="17" t="s">
        <v>95</v>
      </c>
      <c r="AC896" s="17">
        <v>100</v>
      </c>
      <c r="AD896" s="17">
        <v>100</v>
      </c>
      <c r="AE896" s="17">
        <v>7.5</v>
      </c>
      <c r="AF896" s="17">
        <v>1</v>
      </c>
      <c r="AG896" s="17">
        <v>50</v>
      </c>
      <c r="AH896" s="17">
        <v>240</v>
      </c>
      <c r="AI896" s="17"/>
      <c r="AJ896" s="17"/>
      <c r="AK896" s="17"/>
      <c r="AL896" s="17"/>
      <c r="AM896" s="17"/>
      <c r="AN896" s="17"/>
      <c r="AO896" s="17"/>
      <c r="AP896" s="17"/>
      <c r="AQ896" s="17"/>
      <c r="AR896" s="17"/>
      <c r="AS896" s="17"/>
      <c r="AT896" s="17"/>
      <c r="AU896" s="17"/>
      <c r="AV896" s="17"/>
    </row>
    <row r="897" spans="1:49" x14ac:dyDescent="0.3">
      <c r="A897" s="318"/>
      <c r="B897" s="69" t="s">
        <v>40</v>
      </c>
      <c r="C897" s="96"/>
      <c r="D897" s="406"/>
      <c r="E897" s="406"/>
      <c r="F897" s="406">
        <f>SUM(F896)</f>
        <v>3</v>
      </c>
      <c r="G897" s="406">
        <f t="shared" ref="G897:W897" si="654">SUM(G896)</f>
        <v>0.4</v>
      </c>
      <c r="H897" s="406">
        <f t="shared" si="654"/>
        <v>20</v>
      </c>
      <c r="I897" s="406">
        <f t="shared" si="654"/>
        <v>96</v>
      </c>
      <c r="J897" s="199">
        <f t="shared" si="654"/>
        <v>0</v>
      </c>
      <c r="K897" s="199">
        <f t="shared" si="654"/>
        <v>0</v>
      </c>
      <c r="L897" s="199">
        <f t="shared" si="654"/>
        <v>0</v>
      </c>
      <c r="M897" s="199">
        <f t="shared" si="654"/>
        <v>0</v>
      </c>
      <c r="N897" s="199">
        <f t="shared" si="654"/>
        <v>0</v>
      </c>
      <c r="O897" s="199">
        <f t="shared" si="654"/>
        <v>0</v>
      </c>
      <c r="P897" s="199">
        <f t="shared" si="654"/>
        <v>0</v>
      </c>
      <c r="Q897" s="199">
        <f t="shared" si="654"/>
        <v>0</v>
      </c>
      <c r="R897" s="199">
        <f t="shared" si="654"/>
        <v>0</v>
      </c>
      <c r="S897" s="199">
        <f t="shared" si="654"/>
        <v>0</v>
      </c>
      <c r="T897" s="199">
        <f t="shared" si="654"/>
        <v>0</v>
      </c>
      <c r="U897" s="199">
        <f t="shared" si="654"/>
        <v>0</v>
      </c>
      <c r="V897" s="199">
        <f t="shared" si="654"/>
        <v>0</v>
      </c>
      <c r="W897" s="199">
        <f t="shared" si="654"/>
        <v>0</v>
      </c>
      <c r="X897" s="392"/>
      <c r="Y897" s="392"/>
      <c r="AA897" s="17"/>
      <c r="AB897" s="69" t="s">
        <v>40</v>
      </c>
      <c r="AC897" s="17"/>
      <c r="AD897" s="17">
        <v>100</v>
      </c>
      <c r="AE897" s="17"/>
      <c r="AF897" s="17"/>
      <c r="AG897" s="17"/>
      <c r="AH897" s="17"/>
      <c r="AI897" s="17"/>
      <c r="AJ897" s="17"/>
      <c r="AK897" s="17"/>
      <c r="AL897" s="17"/>
      <c r="AM897" s="17"/>
      <c r="AN897" s="17"/>
      <c r="AO897" s="17"/>
      <c r="AP897" s="17"/>
      <c r="AQ897" s="17"/>
      <c r="AR897" s="17"/>
      <c r="AS897" s="17"/>
      <c r="AT897" s="17"/>
      <c r="AU897" s="17"/>
      <c r="AV897" s="17"/>
    </row>
    <row r="898" spans="1:49" ht="18" x14ac:dyDescent="0.35">
      <c r="A898" s="319" t="s">
        <v>178</v>
      </c>
      <c r="B898" s="207"/>
      <c r="C898" s="338">
        <f>SUM(C867:C897)</f>
        <v>545</v>
      </c>
      <c r="D898" s="410">
        <f t="shared" ref="D898:E898" si="655">SUM(D867:D897)</f>
        <v>1006.7833333333335</v>
      </c>
      <c r="E898" s="410">
        <f t="shared" si="655"/>
        <v>1005.8416666666669</v>
      </c>
      <c r="F898" s="412">
        <f>F897+F894+F891+F881+F878</f>
        <v>24.400000000000002</v>
      </c>
      <c r="G898" s="412">
        <f t="shared" ref="G898:W898" si="656">SUM(G881+G891+G894+G897+G878)</f>
        <v>17.183333333333334</v>
      </c>
      <c r="H898" s="412">
        <f t="shared" si="656"/>
        <v>86.399999999999991</v>
      </c>
      <c r="I898" s="412">
        <f t="shared" si="656"/>
        <v>597.18333333333339</v>
      </c>
      <c r="J898" s="340">
        <f t="shared" si="656"/>
        <v>0.12916666666666668</v>
      </c>
      <c r="K898" s="340">
        <f t="shared" si="656"/>
        <v>0.25583333333333336</v>
      </c>
      <c r="L898" s="340">
        <f t="shared" si="656"/>
        <v>233.05416666666665</v>
      </c>
      <c r="M898" s="340">
        <f t="shared" si="656"/>
        <v>1.0183333333333335</v>
      </c>
      <c r="N898" s="340">
        <f t="shared" si="656"/>
        <v>42.55</v>
      </c>
      <c r="O898" s="340">
        <f t="shared" si="656"/>
        <v>487.29166666666663</v>
      </c>
      <c r="P898" s="340">
        <f t="shared" si="656"/>
        <v>781.56000000000006</v>
      </c>
      <c r="Q898" s="340">
        <f t="shared" si="656"/>
        <v>140.47499999999999</v>
      </c>
      <c r="R898" s="340">
        <f t="shared" si="656"/>
        <v>56.433333333333337</v>
      </c>
      <c r="S898" s="340">
        <f t="shared" si="656"/>
        <v>197.85833333333332</v>
      </c>
      <c r="T898" s="340">
        <f t="shared" si="656"/>
        <v>3.165</v>
      </c>
      <c r="U898" s="340">
        <f t="shared" si="656"/>
        <v>73.033333333333331</v>
      </c>
      <c r="V898" s="340">
        <f t="shared" si="656"/>
        <v>14.566666666666666</v>
      </c>
      <c r="W898" s="340">
        <f t="shared" si="656"/>
        <v>73.583333333333343</v>
      </c>
      <c r="X898" s="393"/>
      <c r="Y898" s="393"/>
    </row>
    <row r="899" spans="1:49" ht="18" x14ac:dyDescent="0.35">
      <c r="A899" s="319" t="s">
        <v>245</v>
      </c>
      <c r="B899" s="207"/>
      <c r="C899" s="338">
        <f>C898+C865+C820+C815</f>
        <v>1837</v>
      </c>
      <c r="D899" s="410">
        <f t="shared" ref="D899:W899" si="657">D898+D865+D820+D815</f>
        <v>2660.2683333333334</v>
      </c>
      <c r="E899" s="410">
        <f t="shared" si="657"/>
        <v>2587.5316666666668</v>
      </c>
      <c r="F899" s="425">
        <f>F898+F865+F820+F815-26</f>
        <v>41.273333333333341</v>
      </c>
      <c r="G899" s="410">
        <f t="shared" si="657"/>
        <v>55.524999999999999</v>
      </c>
      <c r="H899" s="410">
        <f t="shared" si="657"/>
        <v>223.20833333333331</v>
      </c>
      <c r="I899" s="410">
        <f t="shared" si="657"/>
        <v>1688.9866666666667</v>
      </c>
      <c r="J899" s="338">
        <f t="shared" si="657"/>
        <v>0.45866666666666672</v>
      </c>
      <c r="K899" s="338">
        <f t="shared" si="657"/>
        <v>0.71633333333333338</v>
      </c>
      <c r="L899" s="338">
        <f t="shared" si="657"/>
        <v>548.26616666666666</v>
      </c>
      <c r="M899" s="338">
        <f t="shared" si="657"/>
        <v>1.2593333333333336</v>
      </c>
      <c r="N899" s="338">
        <f t="shared" si="657"/>
        <v>66.482500000000002</v>
      </c>
      <c r="O899" s="338">
        <f t="shared" si="657"/>
        <v>952.3266666666666</v>
      </c>
      <c r="P899" s="338">
        <f t="shared" si="657"/>
        <v>1902.6034999999999</v>
      </c>
      <c r="Q899" s="338">
        <f t="shared" si="657"/>
        <v>405.24</v>
      </c>
      <c r="R899" s="338">
        <f t="shared" si="657"/>
        <v>232.85333333333332</v>
      </c>
      <c r="S899" s="338">
        <f t="shared" si="657"/>
        <v>703.26333333333332</v>
      </c>
      <c r="T899" s="338">
        <f t="shared" si="657"/>
        <v>10.644000000000002</v>
      </c>
      <c r="U899" s="338">
        <f t="shared" si="657"/>
        <v>146.97333333333333</v>
      </c>
      <c r="V899" s="338">
        <f t="shared" si="657"/>
        <v>22.983166666666666</v>
      </c>
      <c r="W899" s="338">
        <f t="shared" si="657"/>
        <v>220.83333333333334</v>
      </c>
      <c r="X899" s="394"/>
      <c r="Y899" s="394"/>
    </row>
    <row r="900" spans="1:49" ht="14.4" x14ac:dyDescent="0.3">
      <c r="A900" s="456" t="s">
        <v>320</v>
      </c>
      <c r="B900" s="456"/>
      <c r="C900" s="456"/>
      <c r="D900" s="456"/>
      <c r="E900" s="456"/>
      <c r="F900" s="456"/>
      <c r="G900" s="456"/>
      <c r="H900" s="456"/>
      <c r="I900" s="456"/>
      <c r="J900" s="456"/>
      <c r="K900" s="456"/>
      <c r="L900" s="456"/>
      <c r="M900" s="456"/>
      <c r="N900" s="456"/>
      <c r="O900" s="456"/>
      <c r="P900" s="456"/>
      <c r="Q900" s="456"/>
      <c r="R900" s="456"/>
      <c r="S900" s="456"/>
      <c r="T900" s="456"/>
      <c r="U900" s="456"/>
      <c r="V900" s="456"/>
      <c r="W900" s="456"/>
      <c r="X900" s="456"/>
      <c r="Y900" s="456"/>
    </row>
    <row r="901" spans="1:49" ht="14.4" x14ac:dyDescent="0.3">
      <c r="A901" s="456" t="s">
        <v>323</v>
      </c>
      <c r="B901" s="456"/>
      <c r="C901" s="456"/>
      <c r="D901" s="456"/>
      <c r="E901" s="456"/>
      <c r="F901" s="456"/>
      <c r="G901" s="456"/>
      <c r="H901" s="456"/>
      <c r="I901" s="456"/>
      <c r="J901" s="456"/>
      <c r="K901" s="456"/>
      <c r="L901" s="456"/>
      <c r="M901" s="456"/>
      <c r="N901" s="456"/>
      <c r="O901" s="456"/>
      <c r="P901" s="456"/>
      <c r="Q901" s="456"/>
      <c r="R901" s="456"/>
      <c r="S901" s="456"/>
      <c r="T901" s="456"/>
      <c r="U901" s="456"/>
      <c r="V901" s="456"/>
      <c r="W901" s="456"/>
      <c r="X901" s="456"/>
      <c r="Y901" s="456"/>
    </row>
    <row r="902" spans="1:49" ht="14.4" x14ac:dyDescent="0.3">
      <c r="A902" s="456" t="s">
        <v>324</v>
      </c>
      <c r="B902" s="456"/>
      <c r="C902" s="456"/>
      <c r="D902" s="456"/>
      <c r="E902" s="456"/>
      <c r="F902" s="456"/>
      <c r="G902" s="456"/>
      <c r="H902" s="456"/>
      <c r="I902" s="456"/>
      <c r="J902" s="456"/>
      <c r="K902" s="456"/>
      <c r="L902" s="456"/>
      <c r="M902" s="456"/>
      <c r="N902" s="456"/>
      <c r="O902" s="456"/>
      <c r="P902" s="456"/>
      <c r="Q902" s="456"/>
      <c r="R902" s="456"/>
      <c r="S902" s="456"/>
      <c r="T902" s="456"/>
      <c r="U902" s="456"/>
      <c r="V902" s="456"/>
      <c r="W902" s="456"/>
      <c r="X902" s="456"/>
      <c r="Y902" s="456"/>
    </row>
    <row r="903" spans="1:49" ht="15" thickBot="1" x14ac:dyDescent="0.35">
      <c r="A903" s="456" t="s">
        <v>325</v>
      </c>
      <c r="B903" s="456"/>
      <c r="C903" s="456"/>
      <c r="D903" s="456"/>
      <c r="E903" s="456"/>
      <c r="F903" s="456"/>
      <c r="G903" s="456"/>
      <c r="H903" s="456"/>
      <c r="I903" s="456"/>
      <c r="J903" s="456"/>
      <c r="K903" s="456"/>
      <c r="L903" s="456"/>
      <c r="M903" s="456"/>
      <c r="N903" s="456"/>
      <c r="O903" s="456"/>
      <c r="P903" s="456"/>
      <c r="Q903" s="456"/>
      <c r="R903" s="456"/>
      <c r="S903" s="456"/>
      <c r="T903" s="456"/>
      <c r="U903" s="456"/>
      <c r="V903" s="456"/>
      <c r="W903" s="456"/>
      <c r="X903" s="456"/>
      <c r="Y903" s="456"/>
    </row>
    <row r="904" spans="1:49" ht="15" customHeight="1" x14ac:dyDescent="0.3">
      <c r="A904" s="471" t="s">
        <v>26</v>
      </c>
      <c r="B904" s="473" t="s">
        <v>2</v>
      </c>
      <c r="C904" s="475" t="s">
        <v>1</v>
      </c>
      <c r="D904" s="477" t="s">
        <v>330</v>
      </c>
      <c r="E904" s="477"/>
      <c r="F904" s="478" t="s">
        <v>22</v>
      </c>
      <c r="G904" s="478" t="s">
        <v>23</v>
      </c>
      <c r="H904" s="478" t="s">
        <v>24</v>
      </c>
      <c r="I904" s="478" t="s">
        <v>25</v>
      </c>
      <c r="J904" s="446" t="s">
        <v>6</v>
      </c>
      <c r="K904" s="446"/>
      <c r="L904" s="446"/>
      <c r="M904" s="446"/>
      <c r="N904" s="446"/>
      <c r="O904" s="446" t="s">
        <v>7</v>
      </c>
      <c r="P904" s="446"/>
      <c r="Q904" s="446"/>
      <c r="R904" s="446"/>
      <c r="S904" s="446"/>
      <c r="T904" s="446"/>
      <c r="U904" s="446"/>
      <c r="V904" s="446"/>
      <c r="W904" s="446"/>
      <c r="X904" s="480" t="s">
        <v>28</v>
      </c>
      <c r="Y904" s="488" t="s">
        <v>41</v>
      </c>
      <c r="Z904" s="52"/>
      <c r="AA904" s="436" t="s">
        <v>26</v>
      </c>
      <c r="AB904" s="442" t="s">
        <v>2</v>
      </c>
      <c r="AC904" s="444" t="s">
        <v>3</v>
      </c>
      <c r="AD904" s="445"/>
      <c r="AE904" s="437" t="s">
        <v>22</v>
      </c>
      <c r="AF904" s="437" t="s">
        <v>23</v>
      </c>
      <c r="AG904" s="437" t="s">
        <v>24</v>
      </c>
      <c r="AH904" s="437" t="s">
        <v>25</v>
      </c>
      <c r="AI904" s="439" t="s">
        <v>6</v>
      </c>
      <c r="AJ904" s="440"/>
      <c r="AK904" s="440"/>
      <c r="AL904" s="440"/>
      <c r="AM904" s="440"/>
      <c r="AN904" s="439" t="s">
        <v>7</v>
      </c>
      <c r="AO904" s="440"/>
      <c r="AP904" s="440"/>
      <c r="AQ904" s="440"/>
      <c r="AR904" s="440"/>
      <c r="AS904" s="440"/>
      <c r="AT904" s="440"/>
      <c r="AU904" s="440"/>
      <c r="AV904" s="441"/>
      <c r="AW904" s="436" t="s">
        <v>31</v>
      </c>
    </row>
    <row r="905" spans="1:49" ht="15" customHeight="1" thickBot="1" x14ac:dyDescent="0.35">
      <c r="A905" s="495"/>
      <c r="B905" s="496"/>
      <c r="C905" s="497"/>
      <c r="D905" s="426" t="s">
        <v>331</v>
      </c>
      <c r="E905" s="426" t="s">
        <v>332</v>
      </c>
      <c r="F905" s="498"/>
      <c r="G905" s="498"/>
      <c r="H905" s="498"/>
      <c r="I905" s="498"/>
      <c r="J905" s="383" t="s">
        <v>8</v>
      </c>
      <c r="K905" s="383" t="s">
        <v>9</v>
      </c>
      <c r="L905" s="384" t="s">
        <v>10</v>
      </c>
      <c r="M905" s="383" t="s">
        <v>11</v>
      </c>
      <c r="N905" s="383" t="s">
        <v>12</v>
      </c>
      <c r="O905" s="383" t="s">
        <v>13</v>
      </c>
      <c r="P905" s="383" t="s">
        <v>14</v>
      </c>
      <c r="Q905" s="383" t="s">
        <v>15</v>
      </c>
      <c r="R905" s="383" t="s">
        <v>16</v>
      </c>
      <c r="S905" s="383" t="s">
        <v>17</v>
      </c>
      <c r="T905" s="383" t="s">
        <v>18</v>
      </c>
      <c r="U905" s="384" t="s">
        <v>19</v>
      </c>
      <c r="V905" s="383" t="s">
        <v>20</v>
      </c>
      <c r="W905" s="384" t="s">
        <v>21</v>
      </c>
      <c r="X905" s="493"/>
      <c r="Y905" s="494"/>
      <c r="Z905" s="52"/>
      <c r="AA905" s="436"/>
      <c r="AB905" s="443"/>
      <c r="AC905" s="2" t="s">
        <v>4</v>
      </c>
      <c r="AD905" s="2" t="s">
        <v>5</v>
      </c>
      <c r="AE905" s="438"/>
      <c r="AF905" s="438"/>
      <c r="AG905" s="438"/>
      <c r="AH905" s="438"/>
      <c r="AI905" s="2" t="s">
        <v>8</v>
      </c>
      <c r="AJ905" s="2" t="s">
        <v>9</v>
      </c>
      <c r="AK905" s="1" t="s">
        <v>10</v>
      </c>
      <c r="AL905" s="2" t="s">
        <v>11</v>
      </c>
      <c r="AM905" s="2" t="s">
        <v>12</v>
      </c>
      <c r="AN905" s="2" t="s">
        <v>13</v>
      </c>
      <c r="AO905" s="2" t="s">
        <v>14</v>
      </c>
      <c r="AP905" s="2" t="s">
        <v>15</v>
      </c>
      <c r="AQ905" s="2" t="s">
        <v>16</v>
      </c>
      <c r="AR905" s="2" t="s">
        <v>17</v>
      </c>
      <c r="AS905" s="2" t="s">
        <v>18</v>
      </c>
      <c r="AT905" s="1" t="s">
        <v>19</v>
      </c>
      <c r="AU905" s="2" t="s">
        <v>20</v>
      </c>
      <c r="AV905" s="1" t="s">
        <v>21</v>
      </c>
      <c r="AW905" s="436"/>
    </row>
    <row r="906" spans="1:49" ht="16.2" thickBot="1" x14ac:dyDescent="0.35">
      <c r="A906" s="490" t="s">
        <v>214</v>
      </c>
      <c r="B906" s="491"/>
      <c r="C906" s="491"/>
      <c r="D906" s="491"/>
      <c r="E906" s="491"/>
      <c r="F906" s="491"/>
      <c r="G906" s="491"/>
      <c r="H906" s="491"/>
      <c r="I906" s="491"/>
      <c r="J906" s="491"/>
      <c r="K906" s="491"/>
      <c r="L906" s="491"/>
      <c r="M906" s="491"/>
      <c r="N906" s="491"/>
      <c r="O906" s="491"/>
      <c r="P906" s="491"/>
      <c r="Q906" s="491"/>
      <c r="R906" s="491"/>
      <c r="S906" s="491"/>
      <c r="T906" s="491"/>
      <c r="U906" s="491"/>
      <c r="V906" s="491"/>
      <c r="W906" s="491"/>
      <c r="X906" s="491"/>
      <c r="Y906" s="492"/>
    </row>
    <row r="907" spans="1:49" ht="18.75" customHeight="1" thickBot="1" x14ac:dyDescent="0.35">
      <c r="A907" s="485" t="s">
        <v>246</v>
      </c>
      <c r="B907" s="486"/>
      <c r="C907" s="486"/>
      <c r="D907" s="486"/>
      <c r="E907" s="486"/>
      <c r="F907" s="486"/>
      <c r="G907" s="486"/>
      <c r="H907" s="486"/>
      <c r="I907" s="486"/>
      <c r="J907" s="486"/>
      <c r="K907" s="486"/>
      <c r="L907" s="486"/>
      <c r="M907" s="486"/>
      <c r="N907" s="486"/>
      <c r="O907" s="486"/>
      <c r="P907" s="486"/>
      <c r="Q907" s="486"/>
      <c r="R907" s="486"/>
      <c r="S907" s="486"/>
      <c r="T907" s="486"/>
      <c r="U907" s="486"/>
      <c r="V907" s="486"/>
      <c r="W907" s="486"/>
      <c r="X907" s="486"/>
      <c r="Y907" s="487"/>
    </row>
    <row r="908" spans="1:49" ht="18" x14ac:dyDescent="0.35">
      <c r="A908" s="351" t="s">
        <v>0</v>
      </c>
      <c r="B908" s="385"/>
      <c r="C908" s="386"/>
      <c r="D908" s="413"/>
      <c r="E908" s="413"/>
      <c r="F908" s="413"/>
      <c r="G908" s="413"/>
      <c r="H908" s="413"/>
      <c r="I908" s="413"/>
      <c r="J908" s="385"/>
      <c r="K908" s="385"/>
      <c r="L908" s="385"/>
      <c r="M908" s="385"/>
      <c r="N908" s="385"/>
      <c r="O908" s="385"/>
      <c r="P908" s="385"/>
      <c r="Q908" s="385"/>
      <c r="R908" s="385"/>
      <c r="S908" s="385"/>
      <c r="T908" s="385"/>
      <c r="U908" s="385"/>
      <c r="V908" s="385"/>
      <c r="W908" s="385"/>
      <c r="X908" s="399"/>
      <c r="Y908" s="399"/>
    </row>
    <row r="909" spans="1:49" x14ac:dyDescent="0.3">
      <c r="A909" s="318" t="s">
        <v>155</v>
      </c>
      <c r="B909" s="199"/>
      <c r="C909" s="328">
        <v>200</v>
      </c>
      <c r="D909" s="406"/>
      <c r="E909" s="406"/>
      <c r="F909" s="406"/>
      <c r="G909" s="406"/>
      <c r="H909" s="406"/>
      <c r="I909" s="406"/>
      <c r="J909" s="199"/>
      <c r="K909" s="199"/>
      <c r="L909" s="199"/>
      <c r="M909" s="199"/>
      <c r="N909" s="199"/>
      <c r="O909" s="199"/>
      <c r="P909" s="199"/>
      <c r="Q909" s="199"/>
      <c r="R909" s="199"/>
      <c r="S909" s="199"/>
      <c r="T909" s="199"/>
      <c r="U909" s="199"/>
      <c r="V909" s="199"/>
      <c r="W909" s="199"/>
      <c r="X909" s="392" t="s">
        <v>156</v>
      </c>
      <c r="Y909" s="392">
        <v>28</v>
      </c>
      <c r="AA909" t="s">
        <v>155</v>
      </c>
      <c r="AW909" t="s">
        <v>156</v>
      </c>
    </row>
    <row r="910" spans="1:49" ht="15" customHeight="1" x14ac:dyDescent="0.3">
      <c r="A910" s="318"/>
      <c r="B910" s="334" t="s">
        <v>63</v>
      </c>
      <c r="C910" s="328"/>
      <c r="D910" s="406">
        <f>C$909*AC910/AD$917</f>
        <v>15</v>
      </c>
      <c r="E910" s="406">
        <f>C$909*AD910/AD$917</f>
        <v>15</v>
      </c>
      <c r="F910" s="406">
        <f>$C$909*AE910/$AD$917</f>
        <v>1</v>
      </c>
      <c r="G910" s="406">
        <f t="shared" ref="G910:V910" si="658">$C$909*AF910/$AD$917</f>
        <v>0.16666666666666666</v>
      </c>
      <c r="H910" s="406">
        <f t="shared" si="658"/>
        <v>10.166666666666666</v>
      </c>
      <c r="I910" s="406">
        <f t="shared" si="658"/>
        <v>45.5</v>
      </c>
      <c r="J910" s="199">
        <f t="shared" si="658"/>
        <v>1.6666666666666666E-2</v>
      </c>
      <c r="K910" s="199">
        <f t="shared" si="658"/>
        <v>0</v>
      </c>
      <c r="L910" s="199">
        <f t="shared" si="658"/>
        <v>0</v>
      </c>
      <c r="M910" s="199">
        <f t="shared" si="658"/>
        <v>0</v>
      </c>
      <c r="N910" s="199">
        <f t="shared" si="658"/>
        <v>0</v>
      </c>
      <c r="O910" s="199">
        <f t="shared" si="658"/>
        <v>1.3333333333333333</v>
      </c>
      <c r="P910" s="199">
        <f t="shared" si="658"/>
        <v>12.5</v>
      </c>
      <c r="Q910" s="199">
        <f t="shared" si="658"/>
        <v>1</v>
      </c>
      <c r="R910" s="199">
        <f t="shared" si="658"/>
        <v>6.5</v>
      </c>
      <c r="S910" s="199">
        <f t="shared" si="658"/>
        <v>20</v>
      </c>
      <c r="T910" s="199">
        <f t="shared" si="658"/>
        <v>0.13333333333333333</v>
      </c>
      <c r="U910" s="199">
        <f t="shared" si="658"/>
        <v>0.16666666666666666</v>
      </c>
      <c r="V910" s="199">
        <f t="shared" si="658"/>
        <v>2</v>
      </c>
      <c r="W910" s="199">
        <f t="shared" ref="G910:W916" si="659">$C$909*AV910/$AD$917</f>
        <v>7.5</v>
      </c>
      <c r="X910" s="392"/>
      <c r="Y910" s="392"/>
      <c r="AB910" s="86" t="s">
        <v>63</v>
      </c>
      <c r="AC910" s="57">
        <v>9</v>
      </c>
      <c r="AD910" s="57">
        <v>9</v>
      </c>
      <c r="AE910" s="56">
        <v>0.6</v>
      </c>
      <c r="AF910" s="56">
        <v>0.1</v>
      </c>
      <c r="AG910" s="56">
        <v>6.1</v>
      </c>
      <c r="AH910" s="56">
        <v>27.3</v>
      </c>
      <c r="AI910" s="71">
        <v>0.01</v>
      </c>
      <c r="AJ910" s="57">
        <v>0</v>
      </c>
      <c r="AK910" s="19">
        <v>0</v>
      </c>
      <c r="AL910" s="57">
        <v>0</v>
      </c>
      <c r="AM910" s="57">
        <v>0</v>
      </c>
      <c r="AN910" s="56">
        <v>0.8</v>
      </c>
      <c r="AO910" s="56">
        <v>7.5</v>
      </c>
      <c r="AP910" s="56">
        <v>0.6</v>
      </c>
      <c r="AQ910" s="56">
        <v>3.9</v>
      </c>
      <c r="AR910" s="57">
        <v>12</v>
      </c>
      <c r="AS910" s="71">
        <v>0.08</v>
      </c>
      <c r="AT910" s="24">
        <v>0.1</v>
      </c>
      <c r="AU910" s="56">
        <v>1.2</v>
      </c>
      <c r="AV910" s="20">
        <v>4.5</v>
      </c>
    </row>
    <row r="911" spans="1:49" ht="15" customHeight="1" x14ac:dyDescent="0.3">
      <c r="A911" s="318"/>
      <c r="B911" s="334" t="s">
        <v>68</v>
      </c>
      <c r="C911" s="328"/>
      <c r="D911" s="406">
        <f t="shared" ref="D911:D916" si="660">C$909*AC911/AD$917</f>
        <v>11</v>
      </c>
      <c r="E911" s="406">
        <f t="shared" ref="E911:E916" si="661">C$909*AD911/AD$917</f>
        <v>11</v>
      </c>
      <c r="F911" s="406">
        <f t="shared" ref="F911:F916" si="662">$C$909*AE911/$AD$917</f>
        <v>1.1666666666666667</v>
      </c>
      <c r="G911" s="406">
        <f t="shared" si="659"/>
        <v>0.33333333333333331</v>
      </c>
      <c r="H911" s="406">
        <f t="shared" si="659"/>
        <v>6.666666666666667</v>
      </c>
      <c r="I911" s="406">
        <f t="shared" si="659"/>
        <v>34.333333333333336</v>
      </c>
      <c r="J911" s="199">
        <f t="shared" si="659"/>
        <v>3.3333333333333333E-2</v>
      </c>
      <c r="K911" s="199">
        <f t="shared" si="659"/>
        <v>0</v>
      </c>
      <c r="L911" s="199">
        <f t="shared" si="659"/>
        <v>0.2</v>
      </c>
      <c r="M911" s="199">
        <f t="shared" si="659"/>
        <v>0</v>
      </c>
      <c r="N911" s="199">
        <f t="shared" si="659"/>
        <v>0</v>
      </c>
      <c r="O911" s="199">
        <f t="shared" si="659"/>
        <v>0.83333333333333337</v>
      </c>
      <c r="P911" s="199">
        <f t="shared" si="659"/>
        <v>20</v>
      </c>
      <c r="Q911" s="199">
        <f t="shared" si="659"/>
        <v>2.6666666666666665</v>
      </c>
      <c r="R911" s="199">
        <f t="shared" si="659"/>
        <v>8</v>
      </c>
      <c r="S911" s="199">
        <f t="shared" si="659"/>
        <v>21.666666666666668</v>
      </c>
      <c r="T911" s="199">
        <f t="shared" si="659"/>
        <v>0.26666666666666666</v>
      </c>
      <c r="U911" s="199">
        <f t="shared" si="659"/>
        <v>0.5</v>
      </c>
      <c r="V911" s="199">
        <f t="shared" si="659"/>
        <v>0.26666666666666666</v>
      </c>
      <c r="W911" s="199">
        <f t="shared" si="659"/>
        <v>3.1666666666666665</v>
      </c>
      <c r="X911" s="392"/>
      <c r="Y911" s="392"/>
      <c r="AB911" s="86" t="s">
        <v>68</v>
      </c>
      <c r="AC911" s="56">
        <v>6.6</v>
      </c>
      <c r="AD911" s="56">
        <v>6.6</v>
      </c>
      <c r="AE911" s="56">
        <v>0.7</v>
      </c>
      <c r="AF911" s="56">
        <v>0.2</v>
      </c>
      <c r="AG911" s="57">
        <v>4</v>
      </c>
      <c r="AH911" s="56">
        <v>20.6</v>
      </c>
      <c r="AI911" s="71">
        <v>0.02</v>
      </c>
      <c r="AJ911" s="57">
        <v>0</v>
      </c>
      <c r="AK911" s="21">
        <v>0.12</v>
      </c>
      <c r="AL911" s="57">
        <v>0</v>
      </c>
      <c r="AM911" s="57">
        <v>0</v>
      </c>
      <c r="AN911" s="56">
        <v>0.5</v>
      </c>
      <c r="AO911" s="57">
        <v>12</v>
      </c>
      <c r="AP911" s="56">
        <v>1.6</v>
      </c>
      <c r="AQ911" s="56">
        <v>4.8</v>
      </c>
      <c r="AR911" s="57">
        <v>13</v>
      </c>
      <c r="AS911" s="71">
        <v>0.16</v>
      </c>
      <c r="AT911" s="24">
        <v>0.3</v>
      </c>
      <c r="AU911" s="71">
        <v>0.16</v>
      </c>
      <c r="AV911" s="20">
        <v>1.9</v>
      </c>
    </row>
    <row r="912" spans="1:49" ht="15" customHeight="1" x14ac:dyDescent="0.3">
      <c r="A912" s="318"/>
      <c r="B912" s="334" t="s">
        <v>35</v>
      </c>
      <c r="C912" s="328"/>
      <c r="D912" s="406">
        <f t="shared" si="660"/>
        <v>102</v>
      </c>
      <c r="E912" s="406">
        <f t="shared" si="661"/>
        <v>102</v>
      </c>
      <c r="F912" s="406">
        <f t="shared" si="662"/>
        <v>2.8333333333333335</v>
      </c>
      <c r="G912" s="406">
        <f t="shared" si="659"/>
        <v>2.1666666666666665</v>
      </c>
      <c r="H912" s="406">
        <f t="shared" si="659"/>
        <v>4.5</v>
      </c>
      <c r="I912" s="406">
        <f t="shared" si="659"/>
        <v>49.166666666666664</v>
      </c>
      <c r="J912" s="199">
        <f t="shared" si="659"/>
        <v>3.3333333333333333E-2</v>
      </c>
      <c r="K912" s="199">
        <f t="shared" si="659"/>
        <v>0.11666666666666668</v>
      </c>
      <c r="L912" s="199">
        <f t="shared" si="659"/>
        <v>13.466666666666667</v>
      </c>
      <c r="M912" s="199">
        <f t="shared" si="659"/>
        <v>0</v>
      </c>
      <c r="N912" s="199">
        <f t="shared" si="659"/>
        <v>0.53333333333333333</v>
      </c>
      <c r="O912" s="199">
        <f t="shared" si="659"/>
        <v>38.333333333333336</v>
      </c>
      <c r="P912" s="199">
        <f t="shared" si="659"/>
        <v>123.33333333333333</v>
      </c>
      <c r="Q912" s="199">
        <f t="shared" si="659"/>
        <v>108.33333333333333</v>
      </c>
      <c r="R912" s="199">
        <f t="shared" si="659"/>
        <v>12.5</v>
      </c>
      <c r="S912" s="199">
        <f t="shared" si="659"/>
        <v>80</v>
      </c>
      <c r="T912" s="199">
        <f t="shared" si="659"/>
        <v>8.3333333333333329E-2</v>
      </c>
      <c r="U912" s="199">
        <f t="shared" si="659"/>
        <v>9.1666666666666661</v>
      </c>
      <c r="V912" s="199">
        <f t="shared" si="659"/>
        <v>1.8</v>
      </c>
      <c r="W912" s="199">
        <f t="shared" si="659"/>
        <v>20</v>
      </c>
      <c r="X912" s="392"/>
      <c r="Y912" s="392"/>
      <c r="AB912" s="86" t="s">
        <v>35</v>
      </c>
      <c r="AC912" s="56">
        <v>61.2</v>
      </c>
      <c r="AD912" s="56">
        <v>61.2</v>
      </c>
      <c r="AE912" s="56">
        <v>1.7</v>
      </c>
      <c r="AF912" s="56">
        <v>1.3</v>
      </c>
      <c r="AG912" s="56">
        <v>2.7</v>
      </c>
      <c r="AH912" s="56">
        <v>29.5</v>
      </c>
      <c r="AI912" s="71">
        <v>0.02</v>
      </c>
      <c r="AJ912" s="71">
        <v>7.0000000000000007E-2</v>
      </c>
      <c r="AK912" s="21">
        <v>8.08</v>
      </c>
      <c r="AL912" s="57">
        <v>0</v>
      </c>
      <c r="AM912" s="71">
        <v>0.32</v>
      </c>
      <c r="AN912" s="57">
        <v>23</v>
      </c>
      <c r="AO912" s="57">
        <v>74</v>
      </c>
      <c r="AP912" s="57">
        <v>65</v>
      </c>
      <c r="AQ912" s="56">
        <v>7.5</v>
      </c>
      <c r="AR912" s="57">
        <v>48</v>
      </c>
      <c r="AS912" s="71">
        <v>0.05</v>
      </c>
      <c r="AT912" s="24">
        <v>5.5</v>
      </c>
      <c r="AU912" s="71">
        <v>1.08</v>
      </c>
      <c r="AV912" s="19">
        <v>12</v>
      </c>
    </row>
    <row r="913" spans="1:49" ht="15" customHeight="1" x14ac:dyDescent="0.3">
      <c r="A913" s="318"/>
      <c r="B913" s="334" t="s">
        <v>36</v>
      </c>
      <c r="C913" s="328"/>
      <c r="D913" s="406">
        <f t="shared" si="660"/>
        <v>3</v>
      </c>
      <c r="E913" s="406">
        <f t="shared" si="661"/>
        <v>3</v>
      </c>
      <c r="F913" s="406">
        <f t="shared" si="662"/>
        <v>0</v>
      </c>
      <c r="G913" s="406">
        <f t="shared" si="659"/>
        <v>0</v>
      </c>
      <c r="H913" s="406">
        <f t="shared" si="659"/>
        <v>2.6666666666666665</v>
      </c>
      <c r="I913" s="406">
        <f t="shared" si="659"/>
        <v>10.833333333333334</v>
      </c>
      <c r="J913" s="199">
        <f t="shared" si="659"/>
        <v>0</v>
      </c>
      <c r="K913" s="199">
        <f t="shared" si="659"/>
        <v>0</v>
      </c>
      <c r="L913" s="199">
        <f t="shared" si="659"/>
        <v>0</v>
      </c>
      <c r="M913" s="199">
        <f t="shared" si="659"/>
        <v>0</v>
      </c>
      <c r="N913" s="199">
        <f t="shared" si="659"/>
        <v>0</v>
      </c>
      <c r="O913" s="199">
        <f t="shared" si="659"/>
        <v>0</v>
      </c>
      <c r="P913" s="199">
        <f t="shared" si="659"/>
        <v>0</v>
      </c>
      <c r="Q913" s="199">
        <f t="shared" si="659"/>
        <v>0</v>
      </c>
      <c r="R913" s="199">
        <f t="shared" si="659"/>
        <v>0</v>
      </c>
      <c r="S913" s="199">
        <f t="shared" si="659"/>
        <v>0</v>
      </c>
      <c r="T913" s="199">
        <f t="shared" si="659"/>
        <v>0</v>
      </c>
      <c r="U913" s="199">
        <f t="shared" si="659"/>
        <v>0</v>
      </c>
      <c r="V913" s="199">
        <f t="shared" si="659"/>
        <v>0</v>
      </c>
      <c r="W913" s="199">
        <f t="shared" si="659"/>
        <v>0</v>
      </c>
      <c r="X913" s="392"/>
      <c r="Y913" s="392"/>
      <c r="AB913" s="86" t="s">
        <v>36</v>
      </c>
      <c r="AC913" s="56">
        <v>1.8</v>
      </c>
      <c r="AD913" s="56">
        <v>1.8</v>
      </c>
      <c r="AE913" s="57">
        <v>0</v>
      </c>
      <c r="AF913" s="57">
        <v>0</v>
      </c>
      <c r="AG913" s="56">
        <v>1.6</v>
      </c>
      <c r="AH913" s="56">
        <v>6.5</v>
      </c>
      <c r="AI913" s="57">
        <v>0</v>
      </c>
      <c r="AJ913" s="57">
        <v>0</v>
      </c>
      <c r="AK913" s="19">
        <v>0</v>
      </c>
      <c r="AL913" s="57">
        <v>0</v>
      </c>
      <c r="AM913" s="57">
        <v>0</v>
      </c>
      <c r="AN913" s="57">
        <v>0</v>
      </c>
      <c r="AO913" s="57">
        <v>0</v>
      </c>
      <c r="AP913" s="57">
        <v>0</v>
      </c>
      <c r="AQ913" s="57">
        <v>0</v>
      </c>
      <c r="AR913" s="57">
        <v>0</v>
      </c>
      <c r="AS913" s="57">
        <v>0</v>
      </c>
      <c r="AT913" s="25">
        <v>0</v>
      </c>
      <c r="AU913" s="57">
        <v>0</v>
      </c>
      <c r="AV913" s="19">
        <v>0</v>
      </c>
    </row>
    <row r="914" spans="1:49" ht="15" customHeight="1" x14ac:dyDescent="0.3">
      <c r="A914" s="318"/>
      <c r="B914" s="334" t="s">
        <v>37</v>
      </c>
      <c r="C914" s="328"/>
      <c r="D914" s="406">
        <f t="shared" si="660"/>
        <v>5</v>
      </c>
      <c r="E914" s="406">
        <f t="shared" si="661"/>
        <v>5</v>
      </c>
      <c r="F914" s="406">
        <f t="shared" si="662"/>
        <v>0</v>
      </c>
      <c r="G914" s="406">
        <f t="shared" si="659"/>
        <v>3.1666666666666665</v>
      </c>
      <c r="H914" s="406">
        <f t="shared" si="659"/>
        <v>0</v>
      </c>
      <c r="I914" s="406">
        <f t="shared" si="659"/>
        <v>29.166666666666668</v>
      </c>
      <c r="J914" s="199">
        <f t="shared" si="659"/>
        <v>0</v>
      </c>
      <c r="K914" s="199">
        <f t="shared" si="659"/>
        <v>0</v>
      </c>
      <c r="L914" s="199">
        <f t="shared" si="659"/>
        <v>13.5</v>
      </c>
      <c r="M914" s="199">
        <f t="shared" si="659"/>
        <v>6.6666666666666666E-2</v>
      </c>
      <c r="N914" s="199">
        <f t="shared" si="659"/>
        <v>0</v>
      </c>
      <c r="O914" s="199">
        <f t="shared" si="659"/>
        <v>0.5</v>
      </c>
      <c r="P914" s="199">
        <f t="shared" si="659"/>
        <v>1.3333333333333333</v>
      </c>
      <c r="Q914" s="199">
        <f t="shared" si="659"/>
        <v>1</v>
      </c>
      <c r="R914" s="199">
        <f t="shared" si="659"/>
        <v>0</v>
      </c>
      <c r="S914" s="199">
        <f t="shared" si="659"/>
        <v>1.3333333333333333</v>
      </c>
      <c r="T914" s="199">
        <f t="shared" si="659"/>
        <v>1.6666666666666666E-2</v>
      </c>
      <c r="U914" s="199">
        <f t="shared" si="659"/>
        <v>0</v>
      </c>
      <c r="V914" s="199">
        <f t="shared" si="659"/>
        <v>0.05</v>
      </c>
      <c r="W914" s="199">
        <f t="shared" si="659"/>
        <v>0.16666666666666666</v>
      </c>
      <c r="X914" s="392"/>
      <c r="Y914" s="392"/>
      <c r="AB914" s="86" t="s">
        <v>37</v>
      </c>
      <c r="AC914" s="57">
        <v>3</v>
      </c>
      <c r="AD914" s="57">
        <v>3</v>
      </c>
      <c r="AE914" s="57">
        <v>0</v>
      </c>
      <c r="AF914" s="56">
        <v>1.9</v>
      </c>
      <c r="AG914" s="57">
        <v>0</v>
      </c>
      <c r="AH914" s="56">
        <v>17.5</v>
      </c>
      <c r="AI914" s="57">
        <v>0</v>
      </c>
      <c r="AJ914" s="57">
        <v>0</v>
      </c>
      <c r="AK914" s="20">
        <v>8.1</v>
      </c>
      <c r="AL914" s="71">
        <v>0.04</v>
      </c>
      <c r="AM914" s="57">
        <v>0</v>
      </c>
      <c r="AN914" s="56">
        <v>0.3</v>
      </c>
      <c r="AO914" s="56">
        <v>0.8</v>
      </c>
      <c r="AP914" s="56">
        <v>0.6</v>
      </c>
      <c r="AQ914" s="57">
        <v>0</v>
      </c>
      <c r="AR914" s="56">
        <v>0.8</v>
      </c>
      <c r="AS914" s="71">
        <v>0.01</v>
      </c>
      <c r="AT914" s="25">
        <v>0</v>
      </c>
      <c r="AU914" s="71">
        <v>0.03</v>
      </c>
      <c r="AV914" s="20">
        <v>0.1</v>
      </c>
    </row>
    <row r="915" spans="1:49" ht="15" customHeight="1" x14ac:dyDescent="0.3">
      <c r="A915" s="318"/>
      <c r="B915" s="334" t="s">
        <v>38</v>
      </c>
      <c r="C915" s="328"/>
      <c r="D915" s="406">
        <f t="shared" si="660"/>
        <v>1</v>
      </c>
      <c r="E915" s="406">
        <f t="shared" si="661"/>
        <v>1</v>
      </c>
      <c r="F915" s="406">
        <f t="shared" si="662"/>
        <v>0</v>
      </c>
      <c r="G915" s="406">
        <f t="shared" si="659"/>
        <v>0</v>
      </c>
      <c r="H915" s="406">
        <f t="shared" si="659"/>
        <v>0</v>
      </c>
      <c r="I915" s="406">
        <f t="shared" si="659"/>
        <v>0</v>
      </c>
      <c r="J915" s="199">
        <f t="shared" si="659"/>
        <v>0</v>
      </c>
      <c r="K915" s="199">
        <f t="shared" si="659"/>
        <v>0</v>
      </c>
      <c r="L915" s="199">
        <f t="shared" si="659"/>
        <v>0</v>
      </c>
      <c r="M915" s="199">
        <f t="shared" si="659"/>
        <v>0</v>
      </c>
      <c r="N915" s="199">
        <f t="shared" si="659"/>
        <v>0</v>
      </c>
      <c r="O915" s="199">
        <f t="shared" si="659"/>
        <v>295</v>
      </c>
      <c r="P915" s="199">
        <f t="shared" si="659"/>
        <v>0</v>
      </c>
      <c r="Q915" s="199">
        <f t="shared" si="659"/>
        <v>3.1666666666666665</v>
      </c>
      <c r="R915" s="199">
        <f t="shared" si="659"/>
        <v>0.16666666666666666</v>
      </c>
      <c r="S915" s="199">
        <f t="shared" si="659"/>
        <v>0.66666666666666663</v>
      </c>
      <c r="T915" s="199">
        <f t="shared" si="659"/>
        <v>3.3333333333333333E-2</v>
      </c>
      <c r="U915" s="199">
        <f t="shared" si="659"/>
        <v>40</v>
      </c>
      <c r="V915" s="199">
        <f t="shared" si="659"/>
        <v>0</v>
      </c>
      <c r="W915" s="199">
        <f t="shared" si="659"/>
        <v>0</v>
      </c>
      <c r="X915" s="392"/>
      <c r="Y915" s="392"/>
      <c r="AB915" s="86" t="s">
        <v>38</v>
      </c>
      <c r="AC915" s="56">
        <v>0.6</v>
      </c>
      <c r="AD915" s="56">
        <v>0.6</v>
      </c>
      <c r="AE915" s="57">
        <v>0</v>
      </c>
      <c r="AF915" s="57">
        <v>0</v>
      </c>
      <c r="AG915" s="57">
        <v>0</v>
      </c>
      <c r="AH915" s="57">
        <v>0</v>
      </c>
      <c r="AI915" s="57">
        <v>0</v>
      </c>
      <c r="AJ915" s="57">
        <v>0</v>
      </c>
      <c r="AK915" s="19">
        <v>0</v>
      </c>
      <c r="AL915" s="57">
        <v>0</v>
      </c>
      <c r="AM915" s="57">
        <v>0</v>
      </c>
      <c r="AN915" s="57">
        <v>177</v>
      </c>
      <c r="AO915" s="57">
        <v>0</v>
      </c>
      <c r="AP915" s="56">
        <v>1.9</v>
      </c>
      <c r="AQ915" s="56">
        <v>0.1</v>
      </c>
      <c r="AR915" s="56">
        <v>0.4</v>
      </c>
      <c r="AS915" s="71">
        <v>0.02</v>
      </c>
      <c r="AT915" s="39">
        <v>24</v>
      </c>
      <c r="AU915" s="57">
        <v>0</v>
      </c>
      <c r="AV915" s="19">
        <v>0</v>
      </c>
    </row>
    <row r="916" spans="1:49" ht="15" customHeight="1" x14ac:dyDescent="0.3">
      <c r="A916" s="318"/>
      <c r="B916" s="334" t="s">
        <v>39</v>
      </c>
      <c r="C916" s="328"/>
      <c r="D916" s="406">
        <f t="shared" si="660"/>
        <v>70</v>
      </c>
      <c r="E916" s="406">
        <f t="shared" si="661"/>
        <v>70</v>
      </c>
      <c r="F916" s="406">
        <f t="shared" si="662"/>
        <v>0</v>
      </c>
      <c r="G916" s="406">
        <f t="shared" si="659"/>
        <v>0</v>
      </c>
      <c r="H916" s="406">
        <f t="shared" si="659"/>
        <v>0</v>
      </c>
      <c r="I916" s="406">
        <f t="shared" si="659"/>
        <v>0</v>
      </c>
      <c r="J916" s="199">
        <f t="shared" si="659"/>
        <v>0</v>
      </c>
      <c r="K916" s="199">
        <f t="shared" si="659"/>
        <v>0</v>
      </c>
      <c r="L916" s="199">
        <f t="shared" si="659"/>
        <v>0</v>
      </c>
      <c r="M916" s="199">
        <f t="shared" si="659"/>
        <v>0</v>
      </c>
      <c r="N916" s="199">
        <f t="shared" si="659"/>
        <v>0</v>
      </c>
      <c r="O916" s="199">
        <f t="shared" si="659"/>
        <v>0</v>
      </c>
      <c r="P916" s="199">
        <f t="shared" si="659"/>
        <v>0</v>
      </c>
      <c r="Q916" s="199">
        <f t="shared" si="659"/>
        <v>0</v>
      </c>
      <c r="R916" s="199">
        <f t="shared" si="659"/>
        <v>0</v>
      </c>
      <c r="S916" s="199">
        <f t="shared" si="659"/>
        <v>0</v>
      </c>
      <c r="T916" s="199">
        <f t="shared" si="659"/>
        <v>0</v>
      </c>
      <c r="U916" s="199">
        <f t="shared" si="659"/>
        <v>0</v>
      </c>
      <c r="V916" s="199">
        <f t="shared" si="659"/>
        <v>0</v>
      </c>
      <c r="W916" s="199">
        <f t="shared" si="659"/>
        <v>0</v>
      </c>
      <c r="X916" s="392"/>
      <c r="Y916" s="392"/>
      <c r="AB916" s="86" t="s">
        <v>39</v>
      </c>
      <c r="AC916" s="57">
        <v>42</v>
      </c>
      <c r="AD916" s="57">
        <v>42</v>
      </c>
      <c r="AE916" s="57">
        <v>0</v>
      </c>
      <c r="AF916" s="57">
        <v>0</v>
      </c>
      <c r="AG916" s="57">
        <v>0</v>
      </c>
      <c r="AH916" s="57">
        <v>0</v>
      </c>
      <c r="AI916" s="57">
        <v>0</v>
      </c>
      <c r="AJ916" s="57">
        <v>0</v>
      </c>
      <c r="AK916" s="19">
        <v>0</v>
      </c>
      <c r="AL916" s="57">
        <v>0</v>
      </c>
      <c r="AM916" s="57">
        <v>0</v>
      </c>
      <c r="AN916" s="57">
        <v>0</v>
      </c>
      <c r="AO916" s="57">
        <v>0</v>
      </c>
      <c r="AP916" s="57">
        <v>0</v>
      </c>
      <c r="AQ916" s="57">
        <v>0</v>
      </c>
      <c r="AR916" s="57">
        <v>0</v>
      </c>
      <c r="AS916" s="57">
        <v>0</v>
      </c>
      <c r="AT916" s="25">
        <v>0</v>
      </c>
      <c r="AU916" s="57">
        <v>0</v>
      </c>
      <c r="AV916" s="19">
        <v>0</v>
      </c>
    </row>
    <row r="917" spans="1:49" ht="15" customHeight="1" x14ac:dyDescent="0.3">
      <c r="A917" s="319"/>
      <c r="B917" s="69" t="s">
        <v>40</v>
      </c>
      <c r="C917" s="350"/>
      <c r="D917" s="415"/>
      <c r="E917" s="415"/>
      <c r="F917" s="412">
        <f>SUM(F910:F916)</f>
        <v>5</v>
      </c>
      <c r="G917" s="412">
        <f t="shared" ref="G917:W917" si="663">SUM(G910:G916)</f>
        <v>5.833333333333333</v>
      </c>
      <c r="H917" s="412">
        <f t="shared" si="663"/>
        <v>24</v>
      </c>
      <c r="I917" s="412">
        <f t="shared" si="663"/>
        <v>169</v>
      </c>
      <c r="J917" s="347">
        <f t="shared" si="663"/>
        <v>8.3333333333333343E-2</v>
      </c>
      <c r="K917" s="347">
        <f t="shared" si="663"/>
        <v>0.11666666666666668</v>
      </c>
      <c r="L917" s="347">
        <f t="shared" si="663"/>
        <v>27.166666666666664</v>
      </c>
      <c r="M917" s="347">
        <f t="shared" si="663"/>
        <v>6.6666666666666666E-2</v>
      </c>
      <c r="N917" s="347">
        <f t="shared" si="663"/>
        <v>0.53333333333333333</v>
      </c>
      <c r="O917" s="347">
        <f t="shared" si="663"/>
        <v>336</v>
      </c>
      <c r="P917" s="347">
        <f t="shared" si="663"/>
        <v>157.16666666666666</v>
      </c>
      <c r="Q917" s="347">
        <f t="shared" si="663"/>
        <v>116.16666666666667</v>
      </c>
      <c r="R917" s="347">
        <f t="shared" si="663"/>
        <v>27.166666666666668</v>
      </c>
      <c r="S917" s="347">
        <f t="shared" si="663"/>
        <v>123.66666666666667</v>
      </c>
      <c r="T917" s="347">
        <f t="shared" si="663"/>
        <v>0.53333333333333333</v>
      </c>
      <c r="U917" s="347">
        <f t="shared" si="663"/>
        <v>49.833333333333329</v>
      </c>
      <c r="V917" s="347">
        <f t="shared" si="663"/>
        <v>4.1166666666666663</v>
      </c>
      <c r="W917" s="347">
        <f t="shared" si="663"/>
        <v>30.833333333333332</v>
      </c>
      <c r="X917" s="392"/>
      <c r="Y917" s="392"/>
      <c r="AB917" s="87" t="s">
        <v>40</v>
      </c>
      <c r="AC917" s="59"/>
      <c r="AD917" s="60">
        <v>120</v>
      </c>
      <c r="AE917" s="60">
        <v>3</v>
      </c>
      <c r="AF917" s="61">
        <v>3.5</v>
      </c>
      <c r="AG917" s="61">
        <v>14.4</v>
      </c>
      <c r="AH917" s="61">
        <v>101.4</v>
      </c>
      <c r="AI917" s="88">
        <v>0.05</v>
      </c>
      <c r="AJ917" s="88">
        <v>7.0000000000000007E-2</v>
      </c>
      <c r="AK917" s="22">
        <v>16.3</v>
      </c>
      <c r="AL917" s="88">
        <v>0.04</v>
      </c>
      <c r="AM917" s="88">
        <v>0.32</v>
      </c>
      <c r="AN917" s="60">
        <v>201</v>
      </c>
      <c r="AO917" s="60">
        <v>94</v>
      </c>
      <c r="AP917" s="60">
        <v>69</v>
      </c>
      <c r="AQ917" s="60">
        <v>16</v>
      </c>
      <c r="AR917" s="60">
        <v>74</v>
      </c>
      <c r="AS917" s="88">
        <v>0.32</v>
      </c>
      <c r="AT917" s="27">
        <v>30</v>
      </c>
      <c r="AU917" s="88">
        <v>2.4700000000000002</v>
      </c>
      <c r="AV917" s="23">
        <v>19</v>
      </c>
    </row>
    <row r="918" spans="1:49" x14ac:dyDescent="0.3">
      <c r="A918" s="318" t="s">
        <v>128</v>
      </c>
      <c r="B918" s="199"/>
      <c r="C918" s="328">
        <v>200</v>
      </c>
      <c r="D918" s="406"/>
      <c r="E918" s="406"/>
      <c r="F918" s="406"/>
      <c r="G918" s="406"/>
      <c r="H918" s="406"/>
      <c r="I918" s="406"/>
      <c r="J918" s="199"/>
      <c r="K918" s="199"/>
      <c r="L918" s="199"/>
      <c r="M918" s="199"/>
      <c r="N918" s="199"/>
      <c r="O918" s="199"/>
      <c r="P918" s="199"/>
      <c r="Q918" s="199"/>
      <c r="R918" s="199"/>
      <c r="S918" s="199"/>
      <c r="T918" s="199"/>
      <c r="U918" s="199"/>
      <c r="V918" s="199"/>
      <c r="W918" s="199"/>
      <c r="X918" s="392" t="s">
        <v>129</v>
      </c>
      <c r="Y918" s="392">
        <v>17</v>
      </c>
      <c r="AA918" t="s">
        <v>128</v>
      </c>
      <c r="AW918" t="s">
        <v>129</v>
      </c>
    </row>
    <row r="919" spans="1:49" ht="15" customHeight="1" x14ac:dyDescent="0.3">
      <c r="A919" s="318"/>
      <c r="B919" s="334" t="s">
        <v>86</v>
      </c>
      <c r="C919" s="328"/>
      <c r="D919" s="407">
        <f>C$918*AC919/AD$923</f>
        <v>2.4</v>
      </c>
      <c r="E919" s="406">
        <f>C$918*AD919/AD$923</f>
        <v>2.4</v>
      </c>
      <c r="F919" s="406">
        <f>$C$918*AE919/$AD$923</f>
        <v>0.4</v>
      </c>
      <c r="G919" s="406">
        <f t="shared" ref="G919:V919" si="664">$C$918*AF919/$AD$923</f>
        <v>0.26666666666666666</v>
      </c>
      <c r="H919" s="406">
        <f t="shared" si="664"/>
        <v>0.13333333333333333</v>
      </c>
      <c r="I919" s="406">
        <f t="shared" si="664"/>
        <v>4.9333333333333336</v>
      </c>
      <c r="J919" s="199">
        <f t="shared" si="664"/>
        <v>0</v>
      </c>
      <c r="K919" s="199">
        <f t="shared" si="664"/>
        <v>0</v>
      </c>
      <c r="L919" s="199">
        <f t="shared" si="664"/>
        <v>0.04</v>
      </c>
      <c r="M919" s="199">
        <f t="shared" si="664"/>
        <v>0</v>
      </c>
      <c r="N919" s="199">
        <f t="shared" si="664"/>
        <v>0</v>
      </c>
      <c r="O919" s="199">
        <f t="shared" si="664"/>
        <v>0.26666666666666666</v>
      </c>
      <c r="P919" s="199">
        <f t="shared" si="664"/>
        <v>25.066666666666666</v>
      </c>
      <c r="Q919" s="199">
        <f t="shared" si="664"/>
        <v>2.2666666666666666</v>
      </c>
      <c r="R919" s="199">
        <f t="shared" si="664"/>
        <v>7.4666666666666668</v>
      </c>
      <c r="S919" s="199">
        <f t="shared" si="664"/>
        <v>11.466666666666667</v>
      </c>
      <c r="T919" s="199">
        <f t="shared" si="664"/>
        <v>0.3866666666666666</v>
      </c>
      <c r="U919" s="199">
        <f t="shared" si="664"/>
        <v>0</v>
      </c>
      <c r="V919" s="199">
        <f t="shared" si="664"/>
        <v>0</v>
      </c>
      <c r="W919" s="199">
        <f t="shared" ref="G919:W922" si="665">$C$918*AV919/$AD$923</f>
        <v>0</v>
      </c>
      <c r="X919" s="392"/>
      <c r="Y919" s="392"/>
      <c r="AB919" s="86" t="s">
        <v>86</v>
      </c>
      <c r="AC919" s="299">
        <v>1.8</v>
      </c>
      <c r="AD919" s="299">
        <v>1.8</v>
      </c>
      <c r="AE919" s="56">
        <v>0.3</v>
      </c>
      <c r="AF919" s="56">
        <v>0.2</v>
      </c>
      <c r="AG919" s="56">
        <v>0.1</v>
      </c>
      <c r="AH919" s="56">
        <v>3.7</v>
      </c>
      <c r="AI919" s="62">
        <v>0</v>
      </c>
      <c r="AJ919" s="62">
        <v>0</v>
      </c>
      <c r="AK919" s="43">
        <v>0.03</v>
      </c>
      <c r="AL919" s="62">
        <v>0</v>
      </c>
      <c r="AM919" s="62">
        <v>0</v>
      </c>
      <c r="AN919" s="63">
        <v>0.2</v>
      </c>
      <c r="AO919" s="63">
        <v>18.8</v>
      </c>
      <c r="AP919" s="63">
        <v>1.7</v>
      </c>
      <c r="AQ919" s="63">
        <v>5.6</v>
      </c>
      <c r="AR919" s="63">
        <v>8.6</v>
      </c>
      <c r="AS919" s="64">
        <v>0.28999999999999998</v>
      </c>
      <c r="AT919" s="28">
        <v>0</v>
      </c>
      <c r="AU919" s="62">
        <v>0</v>
      </c>
      <c r="AV919" s="28">
        <v>0</v>
      </c>
    </row>
    <row r="920" spans="1:49" x14ac:dyDescent="0.3">
      <c r="A920" s="318"/>
      <c r="B920" s="334" t="s">
        <v>35</v>
      </c>
      <c r="C920" s="328"/>
      <c r="D920" s="407">
        <f t="shared" ref="D920:D922" si="666">C$918*AC920/AD$923</f>
        <v>113.33333333333333</v>
      </c>
      <c r="E920" s="406">
        <f t="shared" ref="E920:E922" si="667">C$918*AD920/AD$923</f>
        <v>113.33333333333333</v>
      </c>
      <c r="F920" s="406">
        <f t="shared" ref="F920:F922" si="668">$C$918*AE920/$AD$923</f>
        <v>2.6666666666666665</v>
      </c>
      <c r="G920" s="406">
        <f t="shared" si="665"/>
        <v>2.2666666666666666</v>
      </c>
      <c r="H920" s="406">
        <f t="shared" si="665"/>
        <v>4.4000000000000004</v>
      </c>
      <c r="I920" s="406">
        <f t="shared" si="665"/>
        <v>48.133333333333333</v>
      </c>
      <c r="J920" s="199">
        <f t="shared" si="665"/>
        <v>2.6666666666666668E-2</v>
      </c>
      <c r="K920" s="199">
        <f t="shared" si="665"/>
        <v>0.12</v>
      </c>
      <c r="L920" s="199">
        <f t="shared" si="665"/>
        <v>13.2</v>
      </c>
      <c r="M920" s="199">
        <f t="shared" si="665"/>
        <v>0</v>
      </c>
      <c r="N920" s="199">
        <f t="shared" si="665"/>
        <v>0.52</v>
      </c>
      <c r="O920" s="199">
        <f t="shared" si="665"/>
        <v>38.666666666666664</v>
      </c>
      <c r="P920" s="199">
        <f t="shared" si="665"/>
        <v>121.2</v>
      </c>
      <c r="Q920" s="199">
        <f t="shared" si="665"/>
        <v>105.33333333333333</v>
      </c>
      <c r="R920" s="199">
        <f t="shared" si="665"/>
        <v>12.133333333333333</v>
      </c>
      <c r="S920" s="199">
        <f t="shared" si="665"/>
        <v>78.666666666666671</v>
      </c>
      <c r="T920" s="199">
        <f t="shared" si="665"/>
        <v>9.3333333333333351E-2</v>
      </c>
      <c r="U920" s="199">
        <f t="shared" si="665"/>
        <v>9.0666666666666664</v>
      </c>
      <c r="V920" s="199">
        <f t="shared" si="665"/>
        <v>1.76</v>
      </c>
      <c r="W920" s="199">
        <f t="shared" si="665"/>
        <v>20</v>
      </c>
      <c r="X920" s="392"/>
      <c r="Y920" s="392"/>
      <c r="AB920" s="86" t="s">
        <v>35</v>
      </c>
      <c r="AC920" s="287">
        <v>85</v>
      </c>
      <c r="AD920" s="287">
        <v>85</v>
      </c>
      <c r="AE920" s="57">
        <v>2</v>
      </c>
      <c r="AF920" s="56">
        <v>1.7</v>
      </c>
      <c r="AG920" s="56">
        <v>3.3</v>
      </c>
      <c r="AH920" s="56">
        <v>36.1</v>
      </c>
      <c r="AI920" s="64">
        <v>0.02</v>
      </c>
      <c r="AJ920" s="64">
        <v>0.09</v>
      </c>
      <c r="AK920" s="30">
        <v>9.9</v>
      </c>
      <c r="AL920" s="62">
        <v>0</v>
      </c>
      <c r="AM920" s="64">
        <v>0.39</v>
      </c>
      <c r="AN920" s="62">
        <v>29</v>
      </c>
      <c r="AO920" s="63">
        <v>90.9</v>
      </c>
      <c r="AP920" s="62">
        <v>79</v>
      </c>
      <c r="AQ920" s="63">
        <v>9.1</v>
      </c>
      <c r="AR920" s="62">
        <v>59</v>
      </c>
      <c r="AS920" s="64">
        <v>7.0000000000000007E-2</v>
      </c>
      <c r="AT920" s="30">
        <v>6.8</v>
      </c>
      <c r="AU920" s="64">
        <v>1.32</v>
      </c>
      <c r="AV920" s="28">
        <v>15</v>
      </c>
    </row>
    <row r="921" spans="1:49" ht="15" customHeight="1" x14ac:dyDescent="0.3">
      <c r="A921" s="318"/>
      <c r="B921" s="334" t="s">
        <v>36</v>
      </c>
      <c r="C921" s="328"/>
      <c r="D921" s="407">
        <f t="shared" si="666"/>
        <v>6.9333333333333336</v>
      </c>
      <c r="E921" s="406">
        <f t="shared" si="667"/>
        <v>6.9333333333333336</v>
      </c>
      <c r="F921" s="406">
        <f t="shared" si="668"/>
        <v>0</v>
      </c>
      <c r="G921" s="406">
        <f t="shared" si="665"/>
        <v>0</v>
      </c>
      <c r="H921" s="406">
        <f t="shared" si="665"/>
        <v>6.4</v>
      </c>
      <c r="I921" s="406">
        <f t="shared" si="665"/>
        <v>25.466666666666669</v>
      </c>
      <c r="J921" s="199">
        <f t="shared" si="665"/>
        <v>0</v>
      </c>
      <c r="K921" s="199">
        <f t="shared" si="665"/>
        <v>0</v>
      </c>
      <c r="L921" s="199">
        <f t="shared" si="665"/>
        <v>0</v>
      </c>
      <c r="M921" s="199">
        <f t="shared" si="665"/>
        <v>0</v>
      </c>
      <c r="N921" s="199">
        <f t="shared" si="665"/>
        <v>0</v>
      </c>
      <c r="O921" s="199">
        <f t="shared" si="665"/>
        <v>0</v>
      </c>
      <c r="P921" s="199">
        <f t="shared" si="665"/>
        <v>0.17333333333333334</v>
      </c>
      <c r="Q921" s="199">
        <f t="shared" si="665"/>
        <v>0.13333333333333333</v>
      </c>
      <c r="R921" s="199">
        <f t="shared" si="665"/>
        <v>0</v>
      </c>
      <c r="S921" s="199">
        <f t="shared" si="665"/>
        <v>0</v>
      </c>
      <c r="T921" s="199">
        <f t="shared" si="665"/>
        <v>1.3333333333333334E-2</v>
      </c>
      <c r="U921" s="199">
        <f t="shared" si="665"/>
        <v>0</v>
      </c>
      <c r="V921" s="199">
        <f t="shared" si="665"/>
        <v>0</v>
      </c>
      <c r="W921" s="199">
        <f t="shared" si="665"/>
        <v>0</v>
      </c>
      <c r="X921" s="392"/>
      <c r="Y921" s="392"/>
      <c r="AB921" s="86" t="s">
        <v>36</v>
      </c>
      <c r="AC921" s="56">
        <v>5.2</v>
      </c>
      <c r="AD921" s="56">
        <v>5.2</v>
      </c>
      <c r="AE921" s="57">
        <v>0</v>
      </c>
      <c r="AF921" s="57">
        <v>0</v>
      </c>
      <c r="AG921" s="56">
        <v>4.8</v>
      </c>
      <c r="AH921" s="56">
        <v>19.100000000000001</v>
      </c>
      <c r="AI921" s="62">
        <v>0</v>
      </c>
      <c r="AJ921" s="62">
        <v>0</v>
      </c>
      <c r="AK921" s="28">
        <v>0</v>
      </c>
      <c r="AL921" s="62">
        <v>0</v>
      </c>
      <c r="AM921" s="62">
        <v>0</v>
      </c>
      <c r="AN921" s="62">
        <v>0</v>
      </c>
      <c r="AO921" s="64">
        <v>0.13</v>
      </c>
      <c r="AP921" s="63">
        <v>0.1</v>
      </c>
      <c r="AQ921" s="62">
        <v>0</v>
      </c>
      <c r="AR921" s="62">
        <v>0</v>
      </c>
      <c r="AS921" s="64">
        <v>0.01</v>
      </c>
      <c r="AT921" s="28">
        <v>0</v>
      </c>
      <c r="AU921" s="62">
        <v>0</v>
      </c>
      <c r="AV921" s="28">
        <v>0</v>
      </c>
    </row>
    <row r="922" spans="1:49" x14ac:dyDescent="0.3">
      <c r="A922" s="318"/>
      <c r="B922" s="334" t="s">
        <v>39</v>
      </c>
      <c r="C922" s="328"/>
      <c r="D922" s="407">
        <f t="shared" si="666"/>
        <v>106.66666666666667</v>
      </c>
      <c r="E922" s="406">
        <f t="shared" si="667"/>
        <v>106.66666666666667</v>
      </c>
      <c r="F922" s="406">
        <f t="shared" si="668"/>
        <v>0</v>
      </c>
      <c r="G922" s="406">
        <f t="shared" si="665"/>
        <v>0</v>
      </c>
      <c r="H922" s="406">
        <f t="shared" si="665"/>
        <v>0</v>
      </c>
      <c r="I922" s="406">
        <f t="shared" si="665"/>
        <v>0</v>
      </c>
      <c r="J922" s="199">
        <f t="shared" si="665"/>
        <v>0</v>
      </c>
      <c r="K922" s="199">
        <f t="shared" si="665"/>
        <v>0</v>
      </c>
      <c r="L922" s="199">
        <f t="shared" si="665"/>
        <v>0</v>
      </c>
      <c r="M922" s="199">
        <f t="shared" si="665"/>
        <v>0</v>
      </c>
      <c r="N922" s="199">
        <f t="shared" si="665"/>
        <v>0</v>
      </c>
      <c r="O922" s="199">
        <f t="shared" si="665"/>
        <v>0</v>
      </c>
      <c r="P922" s="199">
        <f t="shared" si="665"/>
        <v>0</v>
      </c>
      <c r="Q922" s="199">
        <f t="shared" si="665"/>
        <v>0</v>
      </c>
      <c r="R922" s="199">
        <f t="shared" si="665"/>
        <v>0</v>
      </c>
      <c r="S922" s="199">
        <f t="shared" si="665"/>
        <v>0</v>
      </c>
      <c r="T922" s="199">
        <f t="shared" si="665"/>
        <v>0</v>
      </c>
      <c r="U922" s="199">
        <f t="shared" si="665"/>
        <v>0</v>
      </c>
      <c r="V922" s="199">
        <f t="shared" si="665"/>
        <v>0</v>
      </c>
      <c r="W922" s="199">
        <f t="shared" si="665"/>
        <v>0</v>
      </c>
      <c r="X922" s="392"/>
      <c r="Y922" s="392"/>
      <c r="AB922" s="86" t="s">
        <v>39</v>
      </c>
      <c r="AC922" s="287">
        <v>80</v>
      </c>
      <c r="AD922" s="287">
        <v>80</v>
      </c>
      <c r="AE922" s="57">
        <v>0</v>
      </c>
      <c r="AF922" s="57">
        <v>0</v>
      </c>
      <c r="AG922" s="57">
        <v>0</v>
      </c>
      <c r="AH922" s="57">
        <v>0</v>
      </c>
      <c r="AI922" s="62">
        <v>0</v>
      </c>
      <c r="AJ922" s="62">
        <v>0</v>
      </c>
      <c r="AK922" s="28">
        <v>0</v>
      </c>
      <c r="AL922" s="62">
        <v>0</v>
      </c>
      <c r="AM922" s="62">
        <v>0</v>
      </c>
      <c r="AN922" s="62">
        <v>0</v>
      </c>
      <c r="AO922" s="62">
        <v>0</v>
      </c>
      <c r="AP922" s="62">
        <v>0</v>
      </c>
      <c r="AQ922" s="62">
        <v>0</v>
      </c>
      <c r="AR922" s="62">
        <v>0</v>
      </c>
      <c r="AS922" s="62">
        <v>0</v>
      </c>
      <c r="AT922" s="28">
        <v>0</v>
      </c>
      <c r="AU922" s="62">
        <v>0</v>
      </c>
      <c r="AV922" s="28">
        <v>0</v>
      </c>
    </row>
    <row r="923" spans="1:49" x14ac:dyDescent="0.3">
      <c r="A923" s="318"/>
      <c r="B923" s="69" t="s">
        <v>40</v>
      </c>
      <c r="C923" s="328"/>
      <c r="D923" s="406"/>
      <c r="E923" s="406"/>
      <c r="F923" s="409">
        <f>SUM(F919:F922)</f>
        <v>3.0666666666666664</v>
      </c>
      <c r="G923" s="409">
        <f t="shared" ref="G923:W923" si="669">SUM(G919:G922)</f>
        <v>2.5333333333333332</v>
      </c>
      <c r="H923" s="409">
        <f t="shared" si="669"/>
        <v>10.933333333333334</v>
      </c>
      <c r="I923" s="409">
        <f t="shared" si="669"/>
        <v>78.533333333333331</v>
      </c>
      <c r="J923" s="336">
        <f t="shared" si="669"/>
        <v>2.6666666666666668E-2</v>
      </c>
      <c r="K923" s="336">
        <f t="shared" si="669"/>
        <v>0.12</v>
      </c>
      <c r="L923" s="336">
        <f t="shared" si="669"/>
        <v>13.239999999999998</v>
      </c>
      <c r="M923" s="336">
        <f t="shared" si="669"/>
        <v>0</v>
      </c>
      <c r="N923" s="336">
        <f t="shared" si="669"/>
        <v>0.52</v>
      </c>
      <c r="O923" s="336">
        <f t="shared" si="669"/>
        <v>38.93333333333333</v>
      </c>
      <c r="P923" s="336">
        <f t="shared" si="669"/>
        <v>146.44000000000003</v>
      </c>
      <c r="Q923" s="336">
        <f t="shared" si="669"/>
        <v>107.73333333333333</v>
      </c>
      <c r="R923" s="336">
        <f t="shared" si="669"/>
        <v>19.600000000000001</v>
      </c>
      <c r="S923" s="336">
        <f t="shared" si="669"/>
        <v>90.13333333333334</v>
      </c>
      <c r="T923" s="336">
        <f t="shared" si="669"/>
        <v>0.49333333333333329</v>
      </c>
      <c r="U923" s="336">
        <f t="shared" si="669"/>
        <v>9.0666666666666664</v>
      </c>
      <c r="V923" s="336">
        <f t="shared" si="669"/>
        <v>1.76</v>
      </c>
      <c r="W923" s="336">
        <f t="shared" si="669"/>
        <v>20</v>
      </c>
      <c r="X923" s="392"/>
      <c r="Y923" s="392"/>
      <c r="AB923" s="87" t="s">
        <v>40</v>
      </c>
      <c r="AC923" s="59"/>
      <c r="AD923" s="60">
        <v>150</v>
      </c>
      <c r="AE923" s="61">
        <v>2.2999999999999998</v>
      </c>
      <c r="AF923" s="61">
        <v>1.9</v>
      </c>
      <c r="AG923" s="61">
        <v>8.1999999999999993</v>
      </c>
      <c r="AH923" s="61">
        <v>58.9</v>
      </c>
      <c r="AI923" s="65">
        <v>0.02</v>
      </c>
      <c r="AJ923" s="65">
        <v>0.09</v>
      </c>
      <c r="AK923" s="48">
        <v>9.93</v>
      </c>
      <c r="AL923" s="66">
        <v>0</v>
      </c>
      <c r="AM923" s="65">
        <v>0.39</v>
      </c>
      <c r="AN923" s="66">
        <v>29</v>
      </c>
      <c r="AO923" s="66">
        <v>110</v>
      </c>
      <c r="AP923" s="66">
        <v>81</v>
      </c>
      <c r="AQ923" s="66">
        <v>15</v>
      </c>
      <c r="AR923" s="66">
        <v>67</v>
      </c>
      <c r="AS923" s="65">
        <v>0.37</v>
      </c>
      <c r="AT923" s="47">
        <v>6.8</v>
      </c>
      <c r="AU923" s="65">
        <v>1.32</v>
      </c>
      <c r="AV923" s="32">
        <v>15</v>
      </c>
    </row>
    <row r="924" spans="1:49" hidden="1" x14ac:dyDescent="0.3">
      <c r="A924" s="318"/>
      <c r="B924" s="199"/>
      <c r="C924" s="328"/>
      <c r="D924" s="406"/>
      <c r="E924" s="406"/>
      <c r="F924" s="406"/>
      <c r="G924" s="406"/>
      <c r="H924" s="406"/>
      <c r="I924" s="406"/>
      <c r="J924" s="199"/>
      <c r="K924" s="199"/>
      <c r="L924" s="199"/>
      <c r="M924" s="199"/>
      <c r="N924" s="199"/>
      <c r="O924" s="199"/>
      <c r="P924" s="199"/>
      <c r="Q924" s="199"/>
      <c r="R924" s="199"/>
      <c r="S924" s="199"/>
      <c r="T924" s="199"/>
      <c r="U924" s="199"/>
      <c r="V924" s="199"/>
      <c r="W924" s="199"/>
      <c r="X924" s="392"/>
      <c r="Y924" s="392"/>
      <c r="AA924" s="17"/>
      <c r="AB924" s="17"/>
    </row>
    <row r="925" spans="1:49" ht="15" hidden="1" customHeight="1" x14ac:dyDescent="0.3">
      <c r="A925" s="318"/>
      <c r="B925" s="334"/>
      <c r="C925" s="332"/>
      <c r="D925" s="406"/>
      <c r="E925" s="406"/>
      <c r="F925" s="406"/>
      <c r="G925" s="406"/>
      <c r="H925" s="406"/>
      <c r="I925" s="406"/>
      <c r="J925" s="199"/>
      <c r="K925" s="199"/>
      <c r="L925" s="199"/>
      <c r="M925" s="199"/>
      <c r="N925" s="199"/>
      <c r="O925" s="199"/>
      <c r="P925" s="199"/>
      <c r="Q925" s="199"/>
      <c r="R925" s="199"/>
      <c r="S925" s="199"/>
      <c r="T925" s="199"/>
      <c r="U925" s="199"/>
      <c r="V925" s="199"/>
      <c r="W925" s="199"/>
      <c r="X925" s="392"/>
      <c r="Y925" s="392"/>
      <c r="AA925" s="17"/>
      <c r="AB925" s="70"/>
      <c r="AC925" s="58"/>
      <c r="AD925" s="57"/>
      <c r="AE925" s="71"/>
      <c r="AF925" s="56"/>
      <c r="AG925" s="71"/>
      <c r="AH925" s="71"/>
      <c r="AI925" s="57"/>
      <c r="AJ925" s="71"/>
      <c r="AK925" s="20"/>
      <c r="AL925" s="71"/>
      <c r="AM925" s="57"/>
      <c r="AN925" s="56"/>
      <c r="AO925" s="56"/>
      <c r="AP925" s="56"/>
      <c r="AQ925" s="57"/>
      <c r="AR925" s="56"/>
      <c r="AS925" s="71"/>
      <c r="AT925" s="19"/>
      <c r="AU925" s="71"/>
      <c r="AV925" s="20"/>
    </row>
    <row r="926" spans="1:49" hidden="1" x14ac:dyDescent="0.3">
      <c r="A926" s="318"/>
      <c r="B926" s="69"/>
      <c r="C926" s="96"/>
      <c r="D926" s="406"/>
      <c r="E926" s="406"/>
      <c r="F926" s="409"/>
      <c r="G926" s="409"/>
      <c r="H926" s="409"/>
      <c r="I926" s="409"/>
      <c r="J926" s="337"/>
      <c r="K926" s="337"/>
      <c r="L926" s="337"/>
      <c r="M926" s="337"/>
      <c r="N926" s="337"/>
      <c r="O926" s="337"/>
      <c r="P926" s="337"/>
      <c r="Q926" s="337"/>
      <c r="R926" s="337"/>
      <c r="S926" s="337"/>
      <c r="T926" s="337"/>
      <c r="U926" s="337"/>
      <c r="V926" s="337"/>
      <c r="W926" s="337"/>
      <c r="X926" s="392"/>
      <c r="Y926" s="392"/>
      <c r="AB926" s="73"/>
      <c r="AC926" s="74"/>
      <c r="AD926" s="75"/>
      <c r="AE926" s="76"/>
      <c r="AF926" s="77"/>
      <c r="AG926" s="76"/>
      <c r="AH926" s="76"/>
      <c r="AI926" s="75"/>
      <c r="AJ926" s="76"/>
      <c r="AK926" s="78"/>
      <c r="AL926" s="76"/>
      <c r="AM926" s="75"/>
      <c r="AN926" s="77"/>
      <c r="AO926" s="77"/>
      <c r="AP926" s="77"/>
      <c r="AQ926" s="75"/>
      <c r="AR926" s="77"/>
      <c r="AS926" s="76"/>
      <c r="AT926" s="79"/>
      <c r="AU926" s="76"/>
      <c r="AV926" s="78"/>
    </row>
    <row r="927" spans="1:49" hidden="1" x14ac:dyDescent="0.3">
      <c r="A927" s="318"/>
      <c r="B927" s="96"/>
      <c r="C927" s="96"/>
      <c r="D927" s="406"/>
      <c r="E927" s="406"/>
      <c r="F927" s="406"/>
      <c r="G927" s="406"/>
      <c r="H927" s="406"/>
      <c r="I927" s="406"/>
      <c r="J927" s="199"/>
      <c r="K927" s="199"/>
      <c r="L927" s="199"/>
      <c r="M927" s="199"/>
      <c r="N927" s="199"/>
      <c r="O927" s="199"/>
      <c r="P927" s="199"/>
      <c r="Q927" s="199"/>
      <c r="R927" s="199"/>
      <c r="S927" s="199"/>
      <c r="T927" s="199"/>
      <c r="U927" s="199"/>
      <c r="V927" s="199"/>
      <c r="W927" s="199"/>
      <c r="X927" s="392"/>
      <c r="Y927" s="392"/>
      <c r="AB927" s="73"/>
      <c r="AC927" s="135"/>
      <c r="AD927" s="135"/>
      <c r="AE927" s="136"/>
      <c r="AF927" s="100"/>
      <c r="AG927" s="136"/>
      <c r="AH927" s="136"/>
      <c r="AI927" s="135"/>
      <c r="AJ927" s="136"/>
      <c r="AK927" s="137"/>
      <c r="AL927" s="136"/>
      <c r="AM927" s="135"/>
      <c r="AN927" s="100"/>
      <c r="AO927" s="100"/>
      <c r="AP927" s="100"/>
      <c r="AQ927" s="135"/>
      <c r="AR927" s="100"/>
      <c r="AS927" s="136"/>
      <c r="AT927" s="138"/>
      <c r="AU927" s="136"/>
      <c r="AV927" s="137"/>
    </row>
    <row r="928" spans="1:49" x14ac:dyDescent="0.3">
      <c r="A928" s="318" t="s">
        <v>95</v>
      </c>
      <c r="B928" s="199"/>
      <c r="C928" s="328">
        <v>40</v>
      </c>
      <c r="D928" s="406"/>
      <c r="E928" s="406"/>
      <c r="F928" s="406"/>
      <c r="G928" s="406"/>
      <c r="H928" s="406"/>
      <c r="I928" s="406"/>
      <c r="J928" s="199"/>
      <c r="K928" s="199"/>
      <c r="L928" s="199"/>
      <c r="M928" s="199"/>
      <c r="N928" s="199"/>
      <c r="O928" s="199"/>
      <c r="P928" s="199"/>
      <c r="Q928" s="199"/>
      <c r="R928" s="199"/>
      <c r="S928" s="199"/>
      <c r="T928" s="199"/>
      <c r="U928" s="199"/>
      <c r="V928" s="199"/>
      <c r="W928" s="199"/>
      <c r="X928" s="392" t="s">
        <v>96</v>
      </c>
      <c r="Y928" s="392">
        <v>4</v>
      </c>
      <c r="AA928" s="17" t="s">
        <v>95</v>
      </c>
      <c r="AB928" s="17"/>
      <c r="AC928" s="17"/>
      <c r="AD928" s="17"/>
      <c r="AE928" s="17"/>
      <c r="AF928" s="17"/>
      <c r="AG928" s="17"/>
      <c r="AH928" s="17"/>
      <c r="AI928" s="17"/>
      <c r="AJ928" s="17"/>
      <c r="AK928" s="17"/>
      <c r="AL928" s="17"/>
      <c r="AM928" s="17"/>
      <c r="AN928" s="17"/>
      <c r="AO928" s="17"/>
      <c r="AP928" s="17"/>
      <c r="AQ928" s="17"/>
      <c r="AR928" s="17"/>
      <c r="AS928" s="17"/>
      <c r="AT928" s="17"/>
      <c r="AU928" s="17"/>
      <c r="AV928" s="17"/>
      <c r="AW928" t="s">
        <v>96</v>
      </c>
    </row>
    <row r="929" spans="1:49" x14ac:dyDescent="0.3">
      <c r="A929" s="318"/>
      <c r="B929" s="199" t="s">
        <v>95</v>
      </c>
      <c r="C929" s="328"/>
      <c r="D929" s="406">
        <f>C928*AC929/AD930</f>
        <v>40</v>
      </c>
      <c r="E929" s="406">
        <f>C928*AD929/AD930</f>
        <v>40</v>
      </c>
      <c r="F929" s="406">
        <f>C928*AE929/AD930</f>
        <v>3</v>
      </c>
      <c r="G929" s="406">
        <f>C928*AF929/AD930</f>
        <v>0.4</v>
      </c>
      <c r="H929" s="406">
        <f>C928*AG929/AD930</f>
        <v>20</v>
      </c>
      <c r="I929" s="406">
        <f>C928*AH929/AD930</f>
        <v>96</v>
      </c>
      <c r="J929" s="199">
        <f>C928*AI929/AD930</f>
        <v>0</v>
      </c>
      <c r="K929" s="199">
        <f>C928*AJ929/AD930</f>
        <v>0</v>
      </c>
      <c r="L929" s="199">
        <f>C928*AK929/AD930</f>
        <v>0</v>
      </c>
      <c r="M929" s="199">
        <f>C928*AL929/AD930</f>
        <v>0</v>
      </c>
      <c r="N929" s="199">
        <f>C928*AM929/AD930</f>
        <v>0</v>
      </c>
      <c r="O929" s="199">
        <f>C928*AN929/AD930</f>
        <v>0</v>
      </c>
      <c r="P929" s="199">
        <f>C928*AO929/AD930</f>
        <v>0</v>
      </c>
      <c r="Q929" s="199">
        <f>C928*AP929/AD930</f>
        <v>0</v>
      </c>
      <c r="R929" s="199">
        <f>C928*AQ929/AD930</f>
        <v>0</v>
      </c>
      <c r="S929" s="199">
        <f>C928*AR929/AD930</f>
        <v>0</v>
      </c>
      <c r="T929" s="199">
        <f>C928*AS929/AD930</f>
        <v>0</v>
      </c>
      <c r="U929" s="199">
        <f>C928*AT929/AD930</f>
        <v>0</v>
      </c>
      <c r="V929" s="199">
        <f>C928*AU929/AD930</f>
        <v>0</v>
      </c>
      <c r="W929" s="199">
        <f>C928*AV929/AD930</f>
        <v>0</v>
      </c>
      <c r="X929" s="392"/>
      <c r="Y929" s="392"/>
      <c r="AA929" s="17"/>
      <c r="AB929" s="17" t="s">
        <v>95</v>
      </c>
      <c r="AC929" s="17">
        <v>100</v>
      </c>
      <c r="AD929" s="17">
        <v>100</v>
      </c>
      <c r="AE929" s="17">
        <v>7.5</v>
      </c>
      <c r="AF929" s="17">
        <v>1</v>
      </c>
      <c r="AG929" s="17">
        <v>50</v>
      </c>
      <c r="AH929" s="17">
        <v>240</v>
      </c>
      <c r="AI929" s="17"/>
      <c r="AJ929" s="17"/>
      <c r="AK929" s="17"/>
      <c r="AL929" s="17"/>
      <c r="AM929" s="17"/>
      <c r="AN929" s="17"/>
      <c r="AO929" s="17"/>
      <c r="AP929" s="17"/>
      <c r="AQ929" s="17"/>
      <c r="AR929" s="17"/>
      <c r="AS929" s="17"/>
      <c r="AT929" s="17"/>
      <c r="AU929" s="17"/>
      <c r="AV929" s="17"/>
    </row>
    <row r="930" spans="1:49" x14ac:dyDescent="0.3">
      <c r="A930" s="318"/>
      <c r="B930" s="69" t="s">
        <v>40</v>
      </c>
      <c r="C930" s="96"/>
      <c r="D930" s="406"/>
      <c r="E930" s="406"/>
      <c r="F930" s="406">
        <f>SUM(F929)</f>
        <v>3</v>
      </c>
      <c r="G930" s="406">
        <f t="shared" ref="G930:W930" si="670">SUM(G929)</f>
        <v>0.4</v>
      </c>
      <c r="H930" s="406">
        <f t="shared" si="670"/>
        <v>20</v>
      </c>
      <c r="I930" s="406">
        <f t="shared" si="670"/>
        <v>96</v>
      </c>
      <c r="J930" s="199">
        <f t="shared" si="670"/>
        <v>0</v>
      </c>
      <c r="K930" s="199">
        <f t="shared" si="670"/>
        <v>0</v>
      </c>
      <c r="L930" s="199">
        <f t="shared" si="670"/>
        <v>0</v>
      </c>
      <c r="M930" s="199">
        <f t="shared" si="670"/>
        <v>0</v>
      </c>
      <c r="N930" s="199">
        <f t="shared" si="670"/>
        <v>0</v>
      </c>
      <c r="O930" s="199">
        <f t="shared" si="670"/>
        <v>0</v>
      </c>
      <c r="P930" s="199">
        <f t="shared" si="670"/>
        <v>0</v>
      </c>
      <c r="Q930" s="199">
        <f t="shared" si="670"/>
        <v>0</v>
      </c>
      <c r="R930" s="199">
        <f t="shared" si="670"/>
        <v>0</v>
      </c>
      <c r="S930" s="199">
        <f t="shared" si="670"/>
        <v>0</v>
      </c>
      <c r="T930" s="199">
        <f t="shared" si="670"/>
        <v>0</v>
      </c>
      <c r="U930" s="199">
        <f t="shared" si="670"/>
        <v>0</v>
      </c>
      <c r="V930" s="199">
        <f t="shared" si="670"/>
        <v>0</v>
      </c>
      <c r="W930" s="199">
        <f t="shared" si="670"/>
        <v>0</v>
      </c>
      <c r="X930" s="392"/>
      <c r="Y930" s="392"/>
      <c r="AA930" s="17"/>
      <c r="AB930" s="69" t="s">
        <v>40</v>
      </c>
      <c r="AC930" s="17"/>
      <c r="AD930" s="17">
        <v>100</v>
      </c>
      <c r="AE930" s="17"/>
      <c r="AF930" s="17"/>
      <c r="AG930" s="17"/>
      <c r="AH930" s="17"/>
      <c r="AI930" s="17"/>
      <c r="AJ930" s="17"/>
      <c r="AK930" s="17"/>
      <c r="AL930" s="17"/>
      <c r="AM930" s="17"/>
      <c r="AN930" s="17"/>
      <c r="AO930" s="17"/>
      <c r="AP930" s="17"/>
      <c r="AQ930" s="17"/>
      <c r="AR930" s="17"/>
      <c r="AS930" s="17"/>
      <c r="AT930" s="17"/>
      <c r="AU930" s="17"/>
      <c r="AV930" s="17"/>
    </row>
    <row r="931" spans="1:49" ht="18" x14ac:dyDescent="0.35">
      <c r="A931" s="319" t="s">
        <v>115</v>
      </c>
      <c r="B931" s="207"/>
      <c r="C931" s="338">
        <f>SUM(C909:C930)</f>
        <v>440</v>
      </c>
      <c r="D931" s="410">
        <f t="shared" ref="D931:E931" si="671">SUM(D909:D930)</f>
        <v>476.33333333333337</v>
      </c>
      <c r="E931" s="410">
        <f t="shared" si="671"/>
        <v>476.33333333333337</v>
      </c>
      <c r="F931" s="412">
        <f>SUM(F917+F923+F926+F930)</f>
        <v>11.066666666666666</v>
      </c>
      <c r="G931" s="412">
        <f t="shared" ref="G931:W931" si="672">SUM(G917+G923+G926+G930)</f>
        <v>8.7666666666666675</v>
      </c>
      <c r="H931" s="412">
        <f t="shared" si="672"/>
        <v>54.933333333333337</v>
      </c>
      <c r="I931" s="412">
        <f t="shared" si="672"/>
        <v>343.5333333333333</v>
      </c>
      <c r="J931" s="340">
        <f t="shared" si="672"/>
        <v>0.11000000000000001</v>
      </c>
      <c r="K931" s="340">
        <f t="shared" si="672"/>
        <v>0.23666666666666669</v>
      </c>
      <c r="L931" s="340">
        <f t="shared" si="672"/>
        <v>40.406666666666666</v>
      </c>
      <c r="M931" s="340">
        <f t="shared" si="672"/>
        <v>6.6666666666666666E-2</v>
      </c>
      <c r="N931" s="340">
        <f t="shared" si="672"/>
        <v>1.0533333333333332</v>
      </c>
      <c r="O931" s="340">
        <f t="shared" si="672"/>
        <v>374.93333333333334</v>
      </c>
      <c r="P931" s="340">
        <f t="shared" si="672"/>
        <v>303.60666666666668</v>
      </c>
      <c r="Q931" s="340">
        <f t="shared" si="672"/>
        <v>223.9</v>
      </c>
      <c r="R931" s="340">
        <f t="shared" si="672"/>
        <v>46.766666666666666</v>
      </c>
      <c r="S931" s="340">
        <f t="shared" si="672"/>
        <v>213.8</v>
      </c>
      <c r="T931" s="340">
        <f t="shared" si="672"/>
        <v>1.0266666666666666</v>
      </c>
      <c r="U931" s="340">
        <f t="shared" si="672"/>
        <v>58.899999999999991</v>
      </c>
      <c r="V931" s="340">
        <f t="shared" si="672"/>
        <v>5.876666666666666</v>
      </c>
      <c r="W931" s="340">
        <f t="shared" si="672"/>
        <v>50.833333333333329</v>
      </c>
      <c r="X931" s="394"/>
      <c r="Y931" s="394"/>
    </row>
    <row r="932" spans="1:49" x14ac:dyDescent="0.3">
      <c r="A932" s="319" t="s">
        <v>111</v>
      </c>
      <c r="B932" s="96"/>
      <c r="C932" s="96">
        <v>200</v>
      </c>
      <c r="D932" s="406"/>
      <c r="E932" s="406"/>
      <c r="F932" s="406"/>
      <c r="G932" s="406"/>
      <c r="H932" s="406"/>
      <c r="I932" s="406"/>
      <c r="J932" s="199"/>
      <c r="K932" s="199"/>
      <c r="L932" s="199"/>
      <c r="M932" s="199"/>
      <c r="N932" s="199"/>
      <c r="O932" s="199"/>
      <c r="P932" s="199"/>
      <c r="Q932" s="199"/>
      <c r="R932" s="199"/>
      <c r="S932" s="199"/>
      <c r="T932" s="199"/>
      <c r="U932" s="199"/>
      <c r="V932" s="199"/>
      <c r="W932" s="199"/>
      <c r="X932" s="392"/>
      <c r="Y932" s="392"/>
      <c r="AA932" s="17"/>
      <c r="AB932" s="96"/>
      <c r="AC932" s="96"/>
      <c r="AD932" s="17"/>
      <c r="AE932" s="17"/>
      <c r="AF932" s="17"/>
      <c r="AG932" s="17"/>
      <c r="AH932" s="17"/>
      <c r="AI932" s="17"/>
      <c r="AJ932" s="17"/>
      <c r="AK932" s="17"/>
      <c r="AL932" s="17"/>
      <c r="AM932" s="17"/>
      <c r="AN932" s="17"/>
      <c r="AO932" s="17"/>
      <c r="AP932" s="17"/>
      <c r="AQ932" s="17"/>
      <c r="AR932" s="17"/>
      <c r="AS932" s="17"/>
      <c r="AT932" s="17"/>
      <c r="AU932" s="17"/>
      <c r="AV932" s="17"/>
      <c r="AW932" t="s">
        <v>96</v>
      </c>
    </row>
    <row r="933" spans="1:49" s="201" customFormat="1" x14ac:dyDescent="0.3">
      <c r="A933" s="318"/>
      <c r="B933" s="96" t="s">
        <v>180</v>
      </c>
      <c r="C933" s="96"/>
      <c r="D933" s="406">
        <f>C932*AC933/AD934</f>
        <v>200</v>
      </c>
      <c r="E933" s="406">
        <f>C932*AD933/AD934</f>
        <v>200</v>
      </c>
      <c r="F933" s="406">
        <f>C932*AE933/AD934</f>
        <v>0</v>
      </c>
      <c r="G933" s="406">
        <f>C932*AF933/AD934</f>
        <v>0</v>
      </c>
      <c r="H933" s="406">
        <f>C932*AG933/AD934</f>
        <v>22.4</v>
      </c>
      <c r="I933" s="406">
        <f>C932*AH933/AD934</f>
        <v>90</v>
      </c>
      <c r="J933" s="199">
        <f>C932*AI933/AD934</f>
        <v>0</v>
      </c>
      <c r="K933" s="199">
        <f>C932*AJ933/AD934</f>
        <v>0</v>
      </c>
      <c r="L933" s="199">
        <f>C932*AK933/AD934</f>
        <v>0</v>
      </c>
      <c r="M933" s="199">
        <f>C932*AL933/AD934</f>
        <v>0</v>
      </c>
      <c r="N933" s="199">
        <f>C932*AM933/AD934</f>
        <v>0</v>
      </c>
      <c r="O933" s="199">
        <f>C932*AN933/AD934</f>
        <v>0</v>
      </c>
      <c r="P933" s="199">
        <f>C932*AO933/AD934</f>
        <v>0</v>
      </c>
      <c r="Q933" s="199">
        <f>C932*AP933/AD934</f>
        <v>0</v>
      </c>
      <c r="R933" s="199">
        <f>C932*AQ933/AD934</f>
        <v>0</v>
      </c>
      <c r="S933" s="199">
        <f>C932*AR933/AD934</f>
        <v>0</v>
      </c>
      <c r="T933" s="199">
        <f>C932*AS933/AD934</f>
        <v>0</v>
      </c>
      <c r="U933" s="199">
        <f>C932*AT933/AD934</f>
        <v>0</v>
      </c>
      <c r="V933" s="199">
        <f>C932*AU933/AD934</f>
        <v>0</v>
      </c>
      <c r="W933" s="199">
        <f>C932*AV933/AD934</f>
        <v>0</v>
      </c>
      <c r="X933" s="392" t="s">
        <v>114</v>
      </c>
      <c r="Y933" s="392">
        <v>5</v>
      </c>
      <c r="AA933" s="199"/>
      <c r="AB933" s="200" t="s">
        <v>135</v>
      </c>
      <c r="AC933" s="200">
        <v>100</v>
      </c>
      <c r="AD933" s="199">
        <v>100</v>
      </c>
      <c r="AE933" s="202"/>
      <c r="AF933" s="203"/>
      <c r="AG933" s="203">
        <v>11.2</v>
      </c>
      <c r="AH933" s="204">
        <v>45</v>
      </c>
      <c r="AI933" s="205"/>
      <c r="AJ933" s="205"/>
      <c r="AK933" s="205"/>
      <c r="AL933" s="205"/>
      <c r="AM933" s="205"/>
      <c r="AN933" s="205"/>
      <c r="AO933" s="199"/>
      <c r="AP933" s="199"/>
      <c r="AQ933" s="199"/>
      <c r="AR933" s="199"/>
      <c r="AS933" s="199"/>
      <c r="AT933" s="199"/>
      <c r="AU933" s="199"/>
      <c r="AV933" s="199"/>
    </row>
    <row r="934" spans="1:49" s="201" customFormat="1" x14ac:dyDescent="0.3">
      <c r="A934" s="318"/>
      <c r="B934" s="96"/>
      <c r="C934" s="96">
        <v>23</v>
      </c>
      <c r="D934" s="406"/>
      <c r="E934" s="406"/>
      <c r="F934" s="406"/>
      <c r="G934" s="406"/>
      <c r="H934" s="406"/>
      <c r="I934" s="406"/>
      <c r="J934" s="199"/>
      <c r="K934" s="199"/>
      <c r="L934" s="199"/>
      <c r="M934" s="199"/>
      <c r="N934" s="199"/>
      <c r="O934" s="199"/>
      <c r="P934" s="199"/>
      <c r="Q934" s="199"/>
      <c r="R934" s="199"/>
      <c r="S934" s="199"/>
      <c r="T934" s="199"/>
      <c r="U934" s="199"/>
      <c r="V934" s="199"/>
      <c r="W934" s="199"/>
      <c r="X934" s="392"/>
      <c r="Y934" s="392"/>
      <c r="AA934" s="199"/>
      <c r="AB934" s="156" t="s">
        <v>40</v>
      </c>
      <c r="AC934" s="200"/>
      <c r="AD934" s="199">
        <v>100</v>
      </c>
      <c r="AE934" s="199"/>
      <c r="AF934" s="199"/>
      <c r="AG934" s="199"/>
      <c r="AH934" s="199"/>
      <c r="AI934" s="199"/>
      <c r="AJ934" s="199"/>
      <c r="AK934" s="199"/>
      <c r="AL934" s="199"/>
      <c r="AM934" s="199"/>
      <c r="AN934" s="199"/>
      <c r="AO934" s="199"/>
      <c r="AP934" s="199"/>
      <c r="AQ934" s="199"/>
      <c r="AR934" s="199"/>
      <c r="AS934" s="199"/>
      <c r="AT934" s="199"/>
      <c r="AU934" s="199"/>
      <c r="AV934" s="199"/>
      <c r="AW934" s="201" t="s">
        <v>114</v>
      </c>
    </row>
    <row r="935" spans="1:49" s="201" customFormat="1" x14ac:dyDescent="0.3">
      <c r="A935" s="318"/>
      <c r="B935" s="96" t="s">
        <v>181</v>
      </c>
      <c r="C935" s="96"/>
      <c r="D935" s="406">
        <f>C934*AC935/AD940</f>
        <v>23</v>
      </c>
      <c r="E935" s="406">
        <f>C934*AD935/AD940</f>
        <v>23</v>
      </c>
      <c r="F935" s="406">
        <f>C934*AE935/AD940</f>
        <v>1.1499999999999999</v>
      </c>
      <c r="G935" s="406">
        <f>C934*AF935/AD940</f>
        <v>7.13</v>
      </c>
      <c r="H935" s="406">
        <f>C934*AG935/AD940</f>
        <v>13.8</v>
      </c>
      <c r="I935" s="406">
        <f>C934*AH935/AD940</f>
        <v>124.2</v>
      </c>
      <c r="J935" s="199">
        <f>C934*AI935/AD940</f>
        <v>0</v>
      </c>
      <c r="K935" s="199">
        <f>C934*AJ935/AD940</f>
        <v>0</v>
      </c>
      <c r="L935" s="199">
        <f>C934*AK935/AD940</f>
        <v>0</v>
      </c>
      <c r="M935" s="199">
        <f>C934*AL935/AD940</f>
        <v>0</v>
      </c>
      <c r="N935" s="199">
        <f>C934*AM935/AD940</f>
        <v>0</v>
      </c>
      <c r="O935" s="199">
        <f>C934*AN935/AD940</f>
        <v>0</v>
      </c>
      <c r="P935" s="199">
        <f>C934*AO935/AD940</f>
        <v>0</v>
      </c>
      <c r="Q935" s="199">
        <f>C934*AP935/AD940</f>
        <v>0</v>
      </c>
      <c r="R935" s="199">
        <f>C934*AQ935/AD940</f>
        <v>0</v>
      </c>
      <c r="S935" s="199">
        <f>C934*AR935/AD940</f>
        <v>0</v>
      </c>
      <c r="T935" s="199">
        <f>C934*AS935/AD940</f>
        <v>0</v>
      </c>
      <c r="U935" s="199">
        <f>C934*AT935/AD940</f>
        <v>0</v>
      </c>
      <c r="V935" s="199">
        <f>C934*AU935/AD940</f>
        <v>0</v>
      </c>
      <c r="W935" s="199">
        <f>C934*AV935/AD940</f>
        <v>0</v>
      </c>
      <c r="X935" s="392" t="s">
        <v>114</v>
      </c>
      <c r="Y935" s="392">
        <v>30</v>
      </c>
      <c r="AA935" s="199"/>
      <c r="AB935" s="200" t="s">
        <v>181</v>
      </c>
      <c r="AC935" s="200">
        <v>100</v>
      </c>
      <c r="AD935" s="199">
        <v>100</v>
      </c>
      <c r="AE935" s="205">
        <v>5</v>
      </c>
      <c r="AF935" s="206">
        <v>31</v>
      </c>
      <c r="AG935" s="205">
        <v>60</v>
      </c>
      <c r="AH935" s="205">
        <v>540</v>
      </c>
      <c r="AI935" s="199"/>
      <c r="AJ935" s="199"/>
      <c r="AK935" s="199"/>
      <c r="AL935" s="199"/>
      <c r="AM935" s="199"/>
      <c r="AN935" s="199"/>
      <c r="AO935" s="199"/>
      <c r="AP935" s="199"/>
      <c r="AQ935" s="199"/>
      <c r="AR935" s="199"/>
      <c r="AS935" s="199"/>
      <c r="AT935" s="199"/>
      <c r="AU935" s="199"/>
      <c r="AV935" s="199"/>
    </row>
    <row r="936" spans="1:49" x14ac:dyDescent="0.3">
      <c r="A936" s="318" t="s">
        <v>111</v>
      </c>
      <c r="B936" s="96"/>
      <c r="C936" s="96">
        <v>120</v>
      </c>
      <c r="D936" s="406"/>
      <c r="E936" s="406"/>
      <c r="F936" s="406"/>
      <c r="G936" s="406"/>
      <c r="H936" s="406"/>
      <c r="I936" s="406"/>
      <c r="J936" s="199"/>
      <c r="K936" s="199"/>
      <c r="L936" s="199"/>
      <c r="M936" s="199"/>
      <c r="N936" s="199"/>
      <c r="O936" s="199"/>
      <c r="P936" s="199"/>
      <c r="Q936" s="199"/>
      <c r="R936" s="199"/>
      <c r="S936" s="199"/>
      <c r="T936" s="199"/>
      <c r="U936" s="199"/>
      <c r="V936" s="199"/>
      <c r="W936" s="199"/>
      <c r="X936" s="392"/>
      <c r="Y936" s="392"/>
      <c r="AA936" s="17"/>
      <c r="AB936" s="96"/>
      <c r="AC936" s="96"/>
      <c r="AD936" s="17"/>
      <c r="AE936" s="17"/>
      <c r="AF936" s="17"/>
      <c r="AG936" s="17"/>
      <c r="AH936" s="17"/>
      <c r="AI936" s="17"/>
      <c r="AJ936" s="17"/>
      <c r="AK936" s="17"/>
      <c r="AL936" s="17"/>
      <c r="AM936" s="17"/>
      <c r="AN936" s="17"/>
      <c r="AO936" s="17"/>
      <c r="AP936" s="17"/>
      <c r="AQ936" s="17"/>
      <c r="AR936" s="17"/>
      <c r="AS936" s="17"/>
      <c r="AT936" s="17"/>
      <c r="AU936" s="17"/>
      <c r="AV936" s="17"/>
      <c r="AW936" t="s">
        <v>96</v>
      </c>
    </row>
    <row r="937" spans="1:49" x14ac:dyDescent="0.3">
      <c r="A937" s="318"/>
      <c r="B937" s="96" t="s">
        <v>257</v>
      </c>
      <c r="C937" s="96"/>
      <c r="D937" s="406">
        <f>C936*AC937/AD939</f>
        <v>132</v>
      </c>
      <c r="E937" s="406">
        <f>C936*AD937/AD939</f>
        <v>120</v>
      </c>
      <c r="F937" s="406">
        <f>C936*AE937/AD939</f>
        <v>0.48</v>
      </c>
      <c r="G937" s="406">
        <f>C936*AF937/AD939</f>
        <v>0.36</v>
      </c>
      <c r="H937" s="406">
        <f>C936*AG937/AD939</f>
        <v>12.36</v>
      </c>
      <c r="I937" s="406">
        <f>C936*AH937/AD939</f>
        <v>56.4</v>
      </c>
      <c r="J937" s="199">
        <f>C936*AI937/AD939</f>
        <v>0</v>
      </c>
      <c r="K937" s="199">
        <f>C936*AJ937/AD939</f>
        <v>0</v>
      </c>
      <c r="L937" s="199">
        <f>C936*AK937/AD939</f>
        <v>0</v>
      </c>
      <c r="M937" s="199">
        <f>C936*AL937/AD939</f>
        <v>0</v>
      </c>
      <c r="N937" s="199">
        <f>C936*AM937/AD939</f>
        <v>0</v>
      </c>
      <c r="O937" s="199">
        <f>C936*AN937/AD939</f>
        <v>0</v>
      </c>
      <c r="P937" s="199">
        <f>C936*AO937/AD939</f>
        <v>0</v>
      </c>
      <c r="Q937" s="199">
        <f>C936*AP937/AD939</f>
        <v>0</v>
      </c>
      <c r="R937" s="199">
        <f>C936*AQ937/AD939</f>
        <v>0</v>
      </c>
      <c r="S937" s="199">
        <f>C936*AR937/AD939</f>
        <v>0</v>
      </c>
      <c r="T937" s="199">
        <f>C936*AS937/AD939</f>
        <v>0</v>
      </c>
      <c r="U937" s="199">
        <f>C936*AT937/AD939</f>
        <v>0</v>
      </c>
      <c r="V937" s="199">
        <f>C936*AU937/AD939</f>
        <v>0</v>
      </c>
      <c r="W937" s="199">
        <f>C936*AV937/AD939</f>
        <v>0</v>
      </c>
      <c r="X937" s="392" t="s">
        <v>114</v>
      </c>
      <c r="Y937" s="392">
        <v>67</v>
      </c>
      <c r="AA937" s="17"/>
      <c r="AB937" s="96" t="s">
        <v>258</v>
      </c>
      <c r="AC937" s="96">
        <v>110</v>
      </c>
      <c r="AD937" s="17">
        <v>100</v>
      </c>
      <c r="AE937" s="107">
        <v>0.4</v>
      </c>
      <c r="AF937" s="105">
        <v>0.3</v>
      </c>
      <c r="AG937" s="105">
        <v>10.3</v>
      </c>
      <c r="AH937" s="63">
        <v>47</v>
      </c>
      <c r="AI937" s="103"/>
      <c r="AJ937" s="103"/>
      <c r="AK937" s="103"/>
      <c r="AL937" s="103"/>
      <c r="AM937" s="103"/>
      <c r="AN937" s="103"/>
      <c r="AO937" s="17"/>
      <c r="AP937" s="17"/>
      <c r="AQ937" s="17"/>
      <c r="AR937" s="17"/>
      <c r="AS937" s="17"/>
      <c r="AT937" s="17"/>
      <c r="AU937" s="17"/>
      <c r="AV937" s="17"/>
    </row>
    <row r="938" spans="1:49" x14ac:dyDescent="0.3">
      <c r="A938" s="318"/>
      <c r="B938" s="96"/>
      <c r="C938" s="96"/>
      <c r="D938" s="406"/>
      <c r="E938" s="406"/>
      <c r="F938" s="406"/>
      <c r="G938" s="406"/>
      <c r="H938" s="406"/>
      <c r="I938" s="406"/>
      <c r="J938" s="199"/>
      <c r="K938" s="199"/>
      <c r="L938" s="199"/>
      <c r="M938" s="199"/>
      <c r="N938" s="199"/>
      <c r="O938" s="199"/>
      <c r="P938" s="199"/>
      <c r="Q938" s="199"/>
      <c r="R938" s="199"/>
      <c r="S938" s="199"/>
      <c r="T938" s="199"/>
      <c r="U938" s="199"/>
      <c r="V938" s="199"/>
      <c r="W938" s="199"/>
      <c r="X938" s="392"/>
      <c r="Y938" s="392"/>
      <c r="AA938" s="17"/>
      <c r="AB938" s="96"/>
      <c r="AC938" s="96"/>
      <c r="AD938" s="17"/>
      <c r="AE938" s="107"/>
      <c r="AF938" s="238"/>
      <c r="AG938" s="238"/>
      <c r="AH938" s="106"/>
      <c r="AI938" s="103"/>
      <c r="AJ938" s="103"/>
      <c r="AK938" s="103"/>
      <c r="AL938" s="103"/>
      <c r="AM938" s="103"/>
      <c r="AN938" s="103"/>
      <c r="AO938" s="17"/>
      <c r="AP938" s="17"/>
      <c r="AQ938" s="17"/>
      <c r="AR938" s="17"/>
      <c r="AS938" s="17"/>
      <c r="AT938" s="17"/>
      <c r="AU938" s="17"/>
      <c r="AV938" s="17"/>
    </row>
    <row r="939" spans="1:49" s="201" customFormat="1" x14ac:dyDescent="0.3">
      <c r="A939" s="318"/>
      <c r="B939" s="96"/>
      <c r="C939" s="96"/>
      <c r="D939" s="406"/>
      <c r="E939" s="406"/>
      <c r="F939" s="406"/>
      <c r="G939" s="406"/>
      <c r="H939" s="406"/>
      <c r="I939" s="406"/>
      <c r="J939" s="199"/>
      <c r="K939" s="199"/>
      <c r="L939" s="199"/>
      <c r="M939" s="199"/>
      <c r="N939" s="199"/>
      <c r="O939" s="199"/>
      <c r="P939" s="199"/>
      <c r="Q939" s="199"/>
      <c r="R939" s="199"/>
      <c r="S939" s="199"/>
      <c r="T939" s="199"/>
      <c r="U939" s="199"/>
      <c r="V939" s="199"/>
      <c r="W939" s="199"/>
      <c r="X939" s="392"/>
      <c r="Y939" s="392"/>
      <c r="AA939" s="199"/>
      <c r="AB939" s="200"/>
      <c r="AC939" s="200"/>
      <c r="AD939" s="199">
        <v>100</v>
      </c>
      <c r="AE939" s="205"/>
      <c r="AF939" s="206"/>
      <c r="AG939" s="205"/>
      <c r="AH939" s="205"/>
      <c r="AI939" s="199"/>
      <c r="AJ939" s="199"/>
      <c r="AK939" s="199"/>
      <c r="AL939" s="199"/>
      <c r="AM939" s="199"/>
      <c r="AN939" s="199"/>
      <c r="AO939" s="199"/>
      <c r="AP939" s="199"/>
      <c r="AQ939" s="199"/>
      <c r="AR939" s="199"/>
      <c r="AS939" s="199"/>
      <c r="AT939" s="199"/>
      <c r="AU939" s="199"/>
      <c r="AV939" s="199"/>
    </row>
    <row r="940" spans="1:49" s="201" customFormat="1" ht="18" x14ac:dyDescent="0.35">
      <c r="A940" s="319" t="s">
        <v>152</v>
      </c>
      <c r="B940" s="199"/>
      <c r="C940" s="216">
        <f>SUM(C932:C939)</f>
        <v>343</v>
      </c>
      <c r="D940" s="408">
        <f>SUM(D933:D939)</f>
        <v>355</v>
      </c>
      <c r="E940" s="408">
        <f>SUM(E933:E939)</f>
        <v>343</v>
      </c>
      <c r="F940" s="415">
        <f>SUM(F933:F939)</f>
        <v>1.63</v>
      </c>
      <c r="G940" s="415">
        <f t="shared" ref="G940:W940" si="673">SUM(G933:G939)</f>
        <v>7.49</v>
      </c>
      <c r="H940" s="415">
        <f t="shared" si="673"/>
        <v>48.56</v>
      </c>
      <c r="I940" s="415">
        <f t="shared" si="673"/>
        <v>270.59999999999997</v>
      </c>
      <c r="J940" s="207">
        <f t="shared" si="673"/>
        <v>0</v>
      </c>
      <c r="K940" s="207">
        <f t="shared" si="673"/>
        <v>0</v>
      </c>
      <c r="L940" s="207">
        <f t="shared" si="673"/>
        <v>0</v>
      </c>
      <c r="M940" s="207">
        <f t="shared" si="673"/>
        <v>0</v>
      </c>
      <c r="N940" s="207">
        <f t="shared" si="673"/>
        <v>0</v>
      </c>
      <c r="O940" s="207">
        <f t="shared" si="673"/>
        <v>0</v>
      </c>
      <c r="P940" s="207">
        <f t="shared" si="673"/>
        <v>0</v>
      </c>
      <c r="Q940" s="207">
        <f t="shared" si="673"/>
        <v>0</v>
      </c>
      <c r="R940" s="207">
        <f t="shared" si="673"/>
        <v>0</v>
      </c>
      <c r="S940" s="207">
        <f t="shared" si="673"/>
        <v>0</v>
      </c>
      <c r="T940" s="207">
        <f t="shared" si="673"/>
        <v>0</v>
      </c>
      <c r="U940" s="207">
        <f t="shared" si="673"/>
        <v>0</v>
      </c>
      <c r="V940" s="207">
        <f t="shared" si="673"/>
        <v>0</v>
      </c>
      <c r="W940" s="207">
        <f t="shared" si="673"/>
        <v>0</v>
      </c>
      <c r="X940" s="392"/>
      <c r="Y940" s="392"/>
      <c r="AA940" s="199"/>
      <c r="AB940" s="200"/>
      <c r="AC940" s="200"/>
      <c r="AD940" s="199">
        <v>100</v>
      </c>
      <c r="AE940" s="205">
        <f>SUM(AE935)</f>
        <v>5</v>
      </c>
      <c r="AF940" s="205">
        <f t="shared" ref="AF940:AV940" si="674">SUM(AF935)</f>
        <v>31</v>
      </c>
      <c r="AG940" s="205">
        <f t="shared" si="674"/>
        <v>60</v>
      </c>
      <c r="AH940" s="205">
        <f t="shared" si="674"/>
        <v>540</v>
      </c>
      <c r="AI940" s="205">
        <f t="shared" si="674"/>
        <v>0</v>
      </c>
      <c r="AJ940" s="205">
        <f t="shared" si="674"/>
        <v>0</v>
      </c>
      <c r="AK940" s="205">
        <f t="shared" si="674"/>
        <v>0</v>
      </c>
      <c r="AL940" s="205">
        <f t="shared" si="674"/>
        <v>0</v>
      </c>
      <c r="AM940" s="205">
        <f t="shared" si="674"/>
        <v>0</v>
      </c>
      <c r="AN940" s="205">
        <f t="shared" si="674"/>
        <v>0</v>
      </c>
      <c r="AO940" s="205">
        <f t="shared" si="674"/>
        <v>0</v>
      </c>
      <c r="AP940" s="205">
        <f t="shared" si="674"/>
        <v>0</v>
      </c>
      <c r="AQ940" s="205">
        <f t="shared" si="674"/>
        <v>0</v>
      </c>
      <c r="AR940" s="205">
        <f t="shared" si="674"/>
        <v>0</v>
      </c>
      <c r="AS940" s="205">
        <f t="shared" si="674"/>
        <v>0</v>
      </c>
      <c r="AT940" s="205">
        <f t="shared" si="674"/>
        <v>0</v>
      </c>
      <c r="AU940" s="205">
        <f t="shared" si="674"/>
        <v>0</v>
      </c>
      <c r="AV940" s="205">
        <f t="shared" si="674"/>
        <v>0</v>
      </c>
    </row>
    <row r="941" spans="1:49" x14ac:dyDescent="0.3">
      <c r="A941" s="319" t="s">
        <v>97</v>
      </c>
      <c r="B941" s="199"/>
      <c r="C941" s="328"/>
      <c r="D941" s="406"/>
      <c r="E941" s="406"/>
      <c r="F941" s="406"/>
      <c r="G941" s="406"/>
      <c r="H941" s="406"/>
      <c r="I941" s="406"/>
      <c r="J941" s="199"/>
      <c r="K941" s="199"/>
      <c r="L941" s="199"/>
      <c r="M941" s="199"/>
      <c r="N941" s="199"/>
      <c r="O941" s="199"/>
      <c r="P941" s="199"/>
      <c r="Q941" s="199"/>
      <c r="R941" s="199"/>
      <c r="S941" s="199"/>
      <c r="T941" s="199"/>
      <c r="U941" s="199"/>
      <c r="V941" s="199"/>
      <c r="W941" s="199"/>
      <c r="X941" s="392"/>
      <c r="Y941" s="392"/>
    </row>
    <row r="942" spans="1:49" x14ac:dyDescent="0.3">
      <c r="A942" s="318" t="s">
        <v>247</v>
      </c>
      <c r="B942" s="199"/>
      <c r="C942" s="328">
        <v>200</v>
      </c>
      <c r="D942" s="406"/>
      <c r="E942" s="406"/>
      <c r="F942" s="406"/>
      <c r="G942" s="406"/>
      <c r="H942" s="406"/>
      <c r="I942" s="406"/>
      <c r="J942" s="199"/>
      <c r="K942" s="199"/>
      <c r="L942" s="199"/>
      <c r="M942" s="199"/>
      <c r="N942" s="199"/>
      <c r="O942" s="199"/>
      <c r="P942" s="199"/>
      <c r="Q942" s="199"/>
      <c r="R942" s="199"/>
      <c r="S942" s="199"/>
      <c r="T942" s="199"/>
      <c r="U942" s="199"/>
      <c r="V942" s="199"/>
      <c r="W942" s="199"/>
      <c r="X942" s="392" t="s">
        <v>248</v>
      </c>
      <c r="Y942" s="392">
        <v>62</v>
      </c>
      <c r="AA942" t="s">
        <v>247</v>
      </c>
      <c r="AW942" t="s">
        <v>248</v>
      </c>
    </row>
    <row r="943" spans="1:49" ht="15" customHeight="1" x14ac:dyDescent="0.3">
      <c r="A943" s="318"/>
      <c r="B943" s="334" t="s">
        <v>55</v>
      </c>
      <c r="C943" s="328"/>
      <c r="D943" s="406">
        <f>C$942*AC943/AD$953</f>
        <v>81.599999999999994</v>
      </c>
      <c r="E943" s="406">
        <f>C$942*AD943/AD$953</f>
        <v>60</v>
      </c>
      <c r="F943" s="406">
        <f>$C$942*AE943/$AD$953</f>
        <v>1.1200000000000001</v>
      </c>
      <c r="G943" s="406">
        <f t="shared" ref="G943:V943" si="675">$C$942*AF943/$AD$953</f>
        <v>0.22000000000000003</v>
      </c>
      <c r="H943" s="406">
        <f t="shared" si="675"/>
        <v>8.9</v>
      </c>
      <c r="I943" s="406">
        <f t="shared" si="675"/>
        <v>42.02</v>
      </c>
      <c r="J943" s="199">
        <f t="shared" si="675"/>
        <v>5.1999999999999998E-2</v>
      </c>
      <c r="K943" s="199">
        <f t="shared" si="675"/>
        <v>3.4000000000000002E-2</v>
      </c>
      <c r="L943" s="199">
        <f t="shared" si="675"/>
        <v>1.08</v>
      </c>
      <c r="M943" s="199">
        <f t="shared" si="675"/>
        <v>0</v>
      </c>
      <c r="N943" s="199">
        <f t="shared" si="675"/>
        <v>4.8</v>
      </c>
      <c r="O943" s="199">
        <f t="shared" si="675"/>
        <v>2.2799999999999998</v>
      </c>
      <c r="P943" s="199">
        <f t="shared" si="675"/>
        <v>282.8</v>
      </c>
      <c r="Q943" s="199">
        <f t="shared" si="675"/>
        <v>5.2</v>
      </c>
      <c r="R943" s="199">
        <f t="shared" si="675"/>
        <v>12</v>
      </c>
      <c r="S943" s="199">
        <f t="shared" si="675"/>
        <v>30.2</v>
      </c>
      <c r="T943" s="199">
        <f t="shared" si="675"/>
        <v>0.47</v>
      </c>
      <c r="U943" s="199">
        <f t="shared" si="675"/>
        <v>3</v>
      </c>
      <c r="V943" s="199">
        <f t="shared" si="675"/>
        <v>0.14199999999999999</v>
      </c>
      <c r="W943" s="199">
        <f t="shared" ref="G943:W952" si="676">$C$942*AV943/$AD$953</f>
        <v>18</v>
      </c>
      <c r="X943" s="392"/>
      <c r="Y943" s="392"/>
      <c r="AB943" s="86" t="s">
        <v>55</v>
      </c>
      <c r="AC943" s="57">
        <v>408</v>
      </c>
      <c r="AD943" s="57">
        <v>300</v>
      </c>
      <c r="AE943" s="56">
        <v>5.6</v>
      </c>
      <c r="AF943" s="56">
        <v>1.1000000000000001</v>
      </c>
      <c r="AG943" s="56">
        <v>44.5</v>
      </c>
      <c r="AH943" s="56">
        <v>210.1</v>
      </c>
      <c r="AI943" s="64">
        <v>0.26</v>
      </c>
      <c r="AJ943" s="64">
        <v>0.17</v>
      </c>
      <c r="AK943" s="40">
        <v>5.4</v>
      </c>
      <c r="AL943" s="62">
        <v>0</v>
      </c>
      <c r="AM943" s="62">
        <v>24</v>
      </c>
      <c r="AN943" s="63">
        <v>11.4</v>
      </c>
      <c r="AO943" s="62">
        <v>1414</v>
      </c>
      <c r="AP943" s="62">
        <v>26</v>
      </c>
      <c r="AQ943" s="62">
        <v>60</v>
      </c>
      <c r="AR943" s="62">
        <v>151</v>
      </c>
      <c r="AS943" s="64">
        <v>2.35</v>
      </c>
      <c r="AT943" s="28">
        <v>15</v>
      </c>
      <c r="AU943" s="64">
        <v>0.71</v>
      </c>
      <c r="AV943" s="44">
        <v>90</v>
      </c>
    </row>
    <row r="944" spans="1:49" ht="15" customHeight="1" x14ac:dyDescent="0.3">
      <c r="A944" s="318"/>
      <c r="B944" s="334" t="s">
        <v>47</v>
      </c>
      <c r="C944" s="328"/>
      <c r="D944" s="406">
        <f t="shared" ref="D944:D952" si="677">C$942*AC944/AD$953</f>
        <v>36</v>
      </c>
      <c r="E944" s="406">
        <f t="shared" ref="E944:E952" si="678">C$942*AD944/AD$953</f>
        <v>27</v>
      </c>
      <c r="F944" s="406">
        <f t="shared" ref="F944:F952" si="679">$C$942*AE944/$AD$953</f>
        <v>0.28000000000000003</v>
      </c>
      <c r="G944" s="406">
        <f t="shared" si="676"/>
        <v>0.02</v>
      </c>
      <c r="H944" s="406">
        <f t="shared" si="676"/>
        <v>0.68</v>
      </c>
      <c r="I944" s="406">
        <f t="shared" si="676"/>
        <v>3.94</v>
      </c>
      <c r="J944" s="199">
        <f t="shared" si="676"/>
        <v>4.0000000000000001E-3</v>
      </c>
      <c r="K944" s="199">
        <f t="shared" si="676"/>
        <v>6.0000000000000001E-3</v>
      </c>
      <c r="L944" s="199">
        <f t="shared" si="676"/>
        <v>0.28799999999999998</v>
      </c>
      <c r="M944" s="199">
        <f t="shared" si="676"/>
        <v>0</v>
      </c>
      <c r="N944" s="199">
        <f t="shared" si="676"/>
        <v>2.88</v>
      </c>
      <c r="O944" s="199">
        <f t="shared" si="676"/>
        <v>1.58</v>
      </c>
      <c r="P944" s="199">
        <f t="shared" si="676"/>
        <v>39.799999999999997</v>
      </c>
      <c r="Q944" s="199">
        <f t="shared" si="676"/>
        <v>6.8</v>
      </c>
      <c r="R944" s="199">
        <f t="shared" si="676"/>
        <v>2.2000000000000002</v>
      </c>
      <c r="S944" s="199">
        <f t="shared" si="676"/>
        <v>4.4000000000000004</v>
      </c>
      <c r="T944" s="199">
        <f t="shared" si="676"/>
        <v>8.4000000000000005E-2</v>
      </c>
      <c r="U944" s="199">
        <f t="shared" si="676"/>
        <v>0.48</v>
      </c>
      <c r="V944" s="199">
        <f t="shared" si="676"/>
        <v>4.2000000000000003E-2</v>
      </c>
      <c r="W944" s="199">
        <f t="shared" si="676"/>
        <v>1.6</v>
      </c>
      <c r="X944" s="392"/>
      <c r="Y944" s="392"/>
      <c r="AB944" s="86" t="s">
        <v>47</v>
      </c>
      <c r="AC944" s="287">
        <v>180</v>
      </c>
      <c r="AD944" s="287">
        <v>135</v>
      </c>
      <c r="AE944" s="56">
        <v>1.4</v>
      </c>
      <c r="AF944" s="56">
        <v>0.1</v>
      </c>
      <c r="AG944" s="56">
        <v>3.4</v>
      </c>
      <c r="AH944" s="56">
        <v>19.7</v>
      </c>
      <c r="AI944" s="64">
        <v>0.02</v>
      </c>
      <c r="AJ944" s="64">
        <v>0.03</v>
      </c>
      <c r="AK944" s="41">
        <v>1.44</v>
      </c>
      <c r="AL944" s="62">
        <v>0</v>
      </c>
      <c r="AM944" s="63">
        <v>14.4</v>
      </c>
      <c r="AN944" s="63">
        <v>7.9</v>
      </c>
      <c r="AO944" s="62">
        <v>199</v>
      </c>
      <c r="AP944" s="62">
        <v>34</v>
      </c>
      <c r="AQ944" s="62">
        <v>11</v>
      </c>
      <c r="AR944" s="62">
        <v>22</v>
      </c>
      <c r="AS944" s="64">
        <v>0.42</v>
      </c>
      <c r="AT944" s="30">
        <v>2.4</v>
      </c>
      <c r="AU944" s="64">
        <v>0.21</v>
      </c>
      <c r="AV944" s="28">
        <v>8</v>
      </c>
    </row>
    <row r="945" spans="1:49" ht="15" customHeight="1" x14ac:dyDescent="0.3">
      <c r="A945" s="318"/>
      <c r="B945" s="334" t="s">
        <v>50</v>
      </c>
      <c r="C945" s="328"/>
      <c r="D945" s="406">
        <f t="shared" si="677"/>
        <v>10</v>
      </c>
      <c r="E945" s="406">
        <f t="shared" si="678"/>
        <v>8</v>
      </c>
      <c r="F945" s="406">
        <f t="shared" si="679"/>
        <v>0.1</v>
      </c>
      <c r="G945" s="406">
        <f t="shared" si="676"/>
        <v>0.02</v>
      </c>
      <c r="H945" s="406">
        <f t="shared" si="676"/>
        <v>0.6</v>
      </c>
      <c r="I945" s="406">
        <f t="shared" si="676"/>
        <v>2.94</v>
      </c>
      <c r="J945" s="199">
        <f t="shared" si="676"/>
        <v>2E-3</v>
      </c>
      <c r="K945" s="199">
        <f t="shared" si="676"/>
        <v>2E-3</v>
      </c>
      <c r="L945" s="199">
        <f t="shared" si="676"/>
        <v>0</v>
      </c>
      <c r="M945" s="199">
        <f t="shared" si="676"/>
        <v>0</v>
      </c>
      <c r="N945" s="199">
        <f t="shared" si="676"/>
        <v>0.32</v>
      </c>
      <c r="O945" s="199">
        <f t="shared" si="676"/>
        <v>0.24399999999999999</v>
      </c>
      <c r="P945" s="199">
        <f t="shared" si="676"/>
        <v>11.62</v>
      </c>
      <c r="Q945" s="199">
        <f t="shared" si="676"/>
        <v>2.2000000000000002</v>
      </c>
      <c r="R945" s="199">
        <f t="shared" si="676"/>
        <v>0.98000000000000009</v>
      </c>
      <c r="S945" s="199">
        <f t="shared" si="676"/>
        <v>4</v>
      </c>
      <c r="T945" s="199">
        <f t="shared" si="676"/>
        <v>5.6000000000000008E-2</v>
      </c>
      <c r="U945" s="199">
        <f t="shared" si="676"/>
        <v>0.24</v>
      </c>
      <c r="V945" s="199">
        <f t="shared" si="676"/>
        <v>3.5999999999999997E-2</v>
      </c>
      <c r="W945" s="199">
        <f t="shared" si="676"/>
        <v>2.4</v>
      </c>
      <c r="X945" s="392"/>
      <c r="Y945" s="392"/>
      <c r="AB945" s="86" t="s">
        <v>50</v>
      </c>
      <c r="AC945" s="57">
        <v>50</v>
      </c>
      <c r="AD945" s="57">
        <v>40</v>
      </c>
      <c r="AE945" s="56">
        <v>0.5</v>
      </c>
      <c r="AF945" s="56">
        <v>0.1</v>
      </c>
      <c r="AG945" s="57">
        <v>3</v>
      </c>
      <c r="AH945" s="56">
        <v>14.7</v>
      </c>
      <c r="AI945" s="64">
        <v>0.01</v>
      </c>
      <c r="AJ945" s="64">
        <v>0.01</v>
      </c>
      <c r="AK945" s="28">
        <v>0</v>
      </c>
      <c r="AL945" s="62">
        <v>0</v>
      </c>
      <c r="AM945" s="63">
        <v>1.6</v>
      </c>
      <c r="AN945" s="64">
        <v>1.22</v>
      </c>
      <c r="AO945" s="63">
        <v>58.1</v>
      </c>
      <c r="AP945" s="62">
        <v>11</v>
      </c>
      <c r="AQ945" s="63">
        <v>4.9000000000000004</v>
      </c>
      <c r="AR945" s="62">
        <v>20</v>
      </c>
      <c r="AS945" s="64">
        <v>0.28000000000000003</v>
      </c>
      <c r="AT945" s="30">
        <v>1.2</v>
      </c>
      <c r="AU945" s="64">
        <v>0.18</v>
      </c>
      <c r="AV945" s="44">
        <v>12</v>
      </c>
    </row>
    <row r="946" spans="1:49" x14ac:dyDescent="0.3">
      <c r="A946" s="318"/>
      <c r="B946" s="334" t="s">
        <v>51</v>
      </c>
      <c r="C946" s="328"/>
      <c r="D946" s="406">
        <f t="shared" si="677"/>
        <v>10</v>
      </c>
      <c r="E946" s="406">
        <f t="shared" si="678"/>
        <v>8</v>
      </c>
      <c r="F946" s="406">
        <f t="shared" si="679"/>
        <v>0.1</v>
      </c>
      <c r="G946" s="406">
        <f t="shared" si="676"/>
        <v>0</v>
      </c>
      <c r="H946" s="406">
        <f t="shared" si="676"/>
        <v>0.5</v>
      </c>
      <c r="I946" s="406">
        <f t="shared" si="676"/>
        <v>2.46</v>
      </c>
      <c r="J946" s="199">
        <f t="shared" si="676"/>
        <v>4.0000000000000001E-3</v>
      </c>
      <c r="K946" s="199">
        <f t="shared" si="676"/>
        <v>4.0000000000000001E-3</v>
      </c>
      <c r="L946" s="199">
        <f t="shared" si="676"/>
        <v>96</v>
      </c>
      <c r="M946" s="199">
        <f t="shared" si="676"/>
        <v>0</v>
      </c>
      <c r="N946" s="199">
        <f t="shared" si="676"/>
        <v>0.16</v>
      </c>
      <c r="O946" s="199">
        <f t="shared" si="676"/>
        <v>1.276</v>
      </c>
      <c r="P946" s="199">
        <f t="shared" si="676"/>
        <v>13.280000000000001</v>
      </c>
      <c r="Q946" s="199">
        <f t="shared" si="676"/>
        <v>1.9</v>
      </c>
      <c r="R946" s="199">
        <f t="shared" si="676"/>
        <v>2.6</v>
      </c>
      <c r="S946" s="199">
        <f t="shared" si="676"/>
        <v>3.8</v>
      </c>
      <c r="T946" s="199">
        <f t="shared" si="676"/>
        <v>4.8000000000000001E-2</v>
      </c>
      <c r="U946" s="199">
        <f t="shared" si="676"/>
        <v>0.4</v>
      </c>
      <c r="V946" s="199">
        <f t="shared" si="676"/>
        <v>8.0000000000000002E-3</v>
      </c>
      <c r="W946" s="199">
        <f t="shared" si="676"/>
        <v>4.4000000000000004</v>
      </c>
      <c r="X946" s="392"/>
      <c r="Y946" s="392"/>
      <c r="AB946" s="86" t="s">
        <v>51</v>
      </c>
      <c r="AC946" s="57">
        <v>50</v>
      </c>
      <c r="AD946" s="57">
        <v>40</v>
      </c>
      <c r="AE946" s="56">
        <v>0.5</v>
      </c>
      <c r="AF946" s="57">
        <v>0</v>
      </c>
      <c r="AG946" s="56">
        <v>2.5</v>
      </c>
      <c r="AH946" s="56">
        <v>12.3</v>
      </c>
      <c r="AI946" s="64">
        <v>0.02</v>
      </c>
      <c r="AJ946" s="64">
        <v>0.02</v>
      </c>
      <c r="AK946" s="42">
        <v>480</v>
      </c>
      <c r="AL946" s="62">
        <v>0</v>
      </c>
      <c r="AM946" s="63">
        <v>0.8</v>
      </c>
      <c r="AN946" s="64">
        <v>6.38</v>
      </c>
      <c r="AO946" s="63">
        <v>66.400000000000006</v>
      </c>
      <c r="AP946" s="63">
        <v>9.5</v>
      </c>
      <c r="AQ946" s="62">
        <v>13</v>
      </c>
      <c r="AR946" s="62">
        <v>19</v>
      </c>
      <c r="AS946" s="64">
        <v>0.24</v>
      </c>
      <c r="AT946" s="28">
        <v>2</v>
      </c>
      <c r="AU946" s="64">
        <v>0.04</v>
      </c>
      <c r="AV946" s="44">
        <v>22</v>
      </c>
    </row>
    <row r="947" spans="1:49" ht="15" customHeight="1" x14ac:dyDescent="0.3">
      <c r="A947" s="318"/>
      <c r="B947" s="334" t="s">
        <v>56</v>
      </c>
      <c r="C947" s="328"/>
      <c r="D947" s="406">
        <f t="shared" si="677"/>
        <v>15</v>
      </c>
      <c r="E947" s="406">
        <f t="shared" si="678"/>
        <v>12</v>
      </c>
      <c r="F947" s="406">
        <f t="shared" si="679"/>
        <v>0.1</v>
      </c>
      <c r="G947" s="406">
        <f t="shared" si="676"/>
        <v>0.02</v>
      </c>
      <c r="H947" s="406">
        <f t="shared" si="676"/>
        <v>0.18</v>
      </c>
      <c r="I947" s="406">
        <f t="shared" si="676"/>
        <v>1.2</v>
      </c>
      <c r="J947" s="199">
        <f t="shared" si="676"/>
        <v>2E-3</v>
      </c>
      <c r="K947" s="199">
        <f t="shared" si="676"/>
        <v>2E-3</v>
      </c>
      <c r="L947" s="199">
        <f t="shared" si="676"/>
        <v>0.36</v>
      </c>
      <c r="M947" s="199">
        <f t="shared" si="676"/>
        <v>0</v>
      </c>
      <c r="N947" s="199">
        <f t="shared" si="676"/>
        <v>0.24</v>
      </c>
      <c r="O947" s="199">
        <f t="shared" si="676"/>
        <v>101.4</v>
      </c>
      <c r="P947" s="199">
        <f t="shared" si="676"/>
        <v>14.04</v>
      </c>
      <c r="Q947" s="199">
        <f t="shared" si="676"/>
        <v>2.4</v>
      </c>
      <c r="R947" s="199">
        <f t="shared" si="676"/>
        <v>1.46</v>
      </c>
      <c r="S947" s="199">
        <f t="shared" si="676"/>
        <v>2.6</v>
      </c>
      <c r="T947" s="199">
        <f t="shared" si="676"/>
        <v>6.2E-2</v>
      </c>
      <c r="U947" s="199">
        <f t="shared" si="676"/>
        <v>0</v>
      </c>
      <c r="V947" s="199">
        <f t="shared" si="676"/>
        <v>0</v>
      </c>
      <c r="W947" s="199">
        <f t="shared" si="676"/>
        <v>0</v>
      </c>
      <c r="X947" s="392"/>
      <c r="Y947" s="392"/>
      <c r="AB947" s="86" t="s">
        <v>56</v>
      </c>
      <c r="AC947" s="57">
        <v>75</v>
      </c>
      <c r="AD947" s="57">
        <v>60</v>
      </c>
      <c r="AE947" s="56">
        <v>0.5</v>
      </c>
      <c r="AF947" s="56">
        <v>0.1</v>
      </c>
      <c r="AG947" s="56">
        <v>0.9</v>
      </c>
      <c r="AH947" s="57">
        <v>6</v>
      </c>
      <c r="AI947" s="64">
        <v>0.01</v>
      </c>
      <c r="AJ947" s="64">
        <v>0.01</v>
      </c>
      <c r="AK947" s="40">
        <v>1.8</v>
      </c>
      <c r="AL947" s="62">
        <v>0</v>
      </c>
      <c r="AM947" s="63">
        <v>1.2</v>
      </c>
      <c r="AN947" s="62">
        <v>507</v>
      </c>
      <c r="AO947" s="63">
        <v>70.2</v>
      </c>
      <c r="AP947" s="62">
        <v>12</v>
      </c>
      <c r="AQ947" s="63">
        <v>7.3</v>
      </c>
      <c r="AR947" s="62">
        <v>13</v>
      </c>
      <c r="AS947" s="64">
        <v>0.31</v>
      </c>
      <c r="AT947" s="28">
        <v>0</v>
      </c>
      <c r="AU947" s="62">
        <v>0</v>
      </c>
      <c r="AV947" s="28">
        <v>0</v>
      </c>
    </row>
    <row r="948" spans="1:49" x14ac:dyDescent="0.3">
      <c r="A948" s="318"/>
      <c r="B948" s="334" t="s">
        <v>61</v>
      </c>
      <c r="C948" s="328"/>
      <c r="D948" s="406">
        <f t="shared" si="677"/>
        <v>10</v>
      </c>
      <c r="E948" s="406">
        <f t="shared" si="678"/>
        <v>10</v>
      </c>
      <c r="F948" s="406">
        <f t="shared" si="679"/>
        <v>0.24</v>
      </c>
      <c r="G948" s="406">
        <f t="shared" si="676"/>
        <v>1.32</v>
      </c>
      <c r="H948" s="406">
        <f t="shared" si="676"/>
        <v>0.32</v>
      </c>
      <c r="I948" s="406">
        <f t="shared" si="676"/>
        <v>14.16</v>
      </c>
      <c r="J948" s="199">
        <f t="shared" si="676"/>
        <v>2E-3</v>
      </c>
      <c r="K948" s="199">
        <f t="shared" si="676"/>
        <v>8.0000000000000002E-3</v>
      </c>
      <c r="L948" s="199">
        <f t="shared" si="676"/>
        <v>6.42</v>
      </c>
      <c r="M948" s="199">
        <f t="shared" si="676"/>
        <v>0</v>
      </c>
      <c r="N948" s="199">
        <f t="shared" si="676"/>
        <v>1.6E-2</v>
      </c>
      <c r="O948" s="199">
        <f t="shared" si="676"/>
        <v>3.04</v>
      </c>
      <c r="P948" s="199">
        <f t="shared" si="676"/>
        <v>9.6199999999999992</v>
      </c>
      <c r="Q948" s="199">
        <f t="shared" si="676"/>
        <v>7.8</v>
      </c>
      <c r="R948" s="199">
        <f t="shared" si="676"/>
        <v>0.78</v>
      </c>
      <c r="S948" s="199">
        <f t="shared" si="676"/>
        <v>5.2</v>
      </c>
      <c r="T948" s="199">
        <f t="shared" si="676"/>
        <v>1.7999999999999999E-2</v>
      </c>
      <c r="U948" s="199">
        <f t="shared" si="676"/>
        <v>0.9</v>
      </c>
      <c r="V948" s="199">
        <f t="shared" si="676"/>
        <v>3.5999999999999997E-2</v>
      </c>
      <c r="W948" s="199">
        <f t="shared" si="676"/>
        <v>1.4</v>
      </c>
      <c r="X948" s="392"/>
      <c r="Y948" s="392"/>
      <c r="AB948" s="86" t="s">
        <v>61</v>
      </c>
      <c r="AC948" s="57">
        <v>50</v>
      </c>
      <c r="AD948" s="57">
        <v>50</v>
      </c>
      <c r="AE948" s="56">
        <v>1.2</v>
      </c>
      <c r="AF948" s="56">
        <v>6.6</v>
      </c>
      <c r="AG948" s="56">
        <v>1.6</v>
      </c>
      <c r="AH948" s="56">
        <v>70.8</v>
      </c>
      <c r="AI948" s="64">
        <v>0.01</v>
      </c>
      <c r="AJ948" s="64">
        <v>0.04</v>
      </c>
      <c r="AK948" s="29">
        <v>32.1</v>
      </c>
      <c r="AL948" s="62">
        <v>0</v>
      </c>
      <c r="AM948" s="64">
        <v>0.08</v>
      </c>
      <c r="AN948" s="63">
        <v>15.2</v>
      </c>
      <c r="AO948" s="63">
        <v>48.1</v>
      </c>
      <c r="AP948" s="62">
        <v>39</v>
      </c>
      <c r="AQ948" s="63">
        <v>3.9</v>
      </c>
      <c r="AR948" s="62">
        <v>26</v>
      </c>
      <c r="AS948" s="64">
        <v>0.09</v>
      </c>
      <c r="AT948" s="30">
        <v>4.5</v>
      </c>
      <c r="AU948" s="64">
        <v>0.18</v>
      </c>
      <c r="AV948" s="28">
        <v>7</v>
      </c>
    </row>
    <row r="949" spans="1:49" ht="15" customHeight="1" x14ac:dyDescent="0.3">
      <c r="A949" s="318"/>
      <c r="B949" s="334" t="s">
        <v>46</v>
      </c>
      <c r="C949" s="328"/>
      <c r="D949" s="406">
        <f t="shared" si="677"/>
        <v>4</v>
      </c>
      <c r="E949" s="406">
        <f t="shared" si="678"/>
        <v>4</v>
      </c>
      <c r="F949" s="406">
        <f t="shared" si="679"/>
        <v>0</v>
      </c>
      <c r="G949" s="406">
        <f t="shared" si="676"/>
        <v>3.5200000000000005</v>
      </c>
      <c r="H949" s="406">
        <f t="shared" si="676"/>
        <v>0</v>
      </c>
      <c r="I949" s="406">
        <f t="shared" si="676"/>
        <v>31.639999999999997</v>
      </c>
      <c r="J949" s="199">
        <f t="shared" si="676"/>
        <v>0</v>
      </c>
      <c r="K949" s="199">
        <f t="shared" si="676"/>
        <v>0</v>
      </c>
      <c r="L949" s="199">
        <f t="shared" si="676"/>
        <v>0</v>
      </c>
      <c r="M949" s="199">
        <f t="shared" si="676"/>
        <v>0</v>
      </c>
      <c r="N949" s="199">
        <f t="shared" si="676"/>
        <v>0</v>
      </c>
      <c r="O949" s="199">
        <f t="shared" si="676"/>
        <v>0</v>
      </c>
      <c r="P949" s="199">
        <f t="shared" si="676"/>
        <v>0</v>
      </c>
      <c r="Q949" s="199">
        <f t="shared" si="676"/>
        <v>0</v>
      </c>
      <c r="R949" s="199">
        <f t="shared" si="676"/>
        <v>0</v>
      </c>
      <c r="S949" s="199">
        <f t="shared" si="676"/>
        <v>0.08</v>
      </c>
      <c r="T949" s="199">
        <f t="shared" si="676"/>
        <v>0</v>
      </c>
      <c r="U949" s="199">
        <f t="shared" si="676"/>
        <v>0</v>
      </c>
      <c r="V949" s="199">
        <f t="shared" si="676"/>
        <v>0</v>
      </c>
      <c r="W949" s="199">
        <f t="shared" si="676"/>
        <v>0</v>
      </c>
      <c r="X949" s="392"/>
      <c r="Y949" s="392"/>
      <c r="AB949" s="86" t="s">
        <v>46</v>
      </c>
      <c r="AC949" s="57">
        <v>20</v>
      </c>
      <c r="AD949" s="57">
        <v>20</v>
      </c>
      <c r="AE949" s="57">
        <v>0</v>
      </c>
      <c r="AF949" s="56">
        <v>17.600000000000001</v>
      </c>
      <c r="AG949" s="57">
        <v>0</v>
      </c>
      <c r="AH949" s="56">
        <v>158.19999999999999</v>
      </c>
      <c r="AI949" s="62">
        <v>0</v>
      </c>
      <c r="AJ949" s="62">
        <v>0</v>
      </c>
      <c r="AK949" s="28">
        <v>0</v>
      </c>
      <c r="AL949" s="62">
        <v>0</v>
      </c>
      <c r="AM949" s="62">
        <v>0</v>
      </c>
      <c r="AN949" s="62">
        <v>0</v>
      </c>
      <c r="AO949" s="62">
        <v>0</v>
      </c>
      <c r="AP949" s="62">
        <v>0</v>
      </c>
      <c r="AQ949" s="62">
        <v>0</v>
      </c>
      <c r="AR949" s="63">
        <v>0.4</v>
      </c>
      <c r="AS949" s="62">
        <v>0</v>
      </c>
      <c r="AT949" s="28">
        <v>0</v>
      </c>
      <c r="AU949" s="62">
        <v>0</v>
      </c>
      <c r="AV949" s="28">
        <v>0</v>
      </c>
    </row>
    <row r="950" spans="1:49" ht="15" customHeight="1" x14ac:dyDescent="0.3">
      <c r="A950" s="318"/>
      <c r="B950" s="334" t="s">
        <v>58</v>
      </c>
      <c r="C950" s="328"/>
      <c r="D950" s="406">
        <f t="shared" si="677"/>
        <v>0.04</v>
      </c>
      <c r="E950" s="406">
        <f t="shared" si="678"/>
        <v>0.04</v>
      </c>
      <c r="F950" s="406">
        <f t="shared" si="679"/>
        <v>0</v>
      </c>
      <c r="G950" s="406">
        <f t="shared" si="676"/>
        <v>0</v>
      </c>
      <c r="H950" s="406">
        <f t="shared" si="676"/>
        <v>0.02</v>
      </c>
      <c r="I950" s="406">
        <f t="shared" si="676"/>
        <v>0.1</v>
      </c>
      <c r="J950" s="199">
        <f t="shared" si="676"/>
        <v>0</v>
      </c>
      <c r="K950" s="199">
        <f t="shared" si="676"/>
        <v>0</v>
      </c>
      <c r="L950" s="199">
        <f t="shared" si="676"/>
        <v>7.3999999999999996E-2</v>
      </c>
      <c r="M950" s="199">
        <f t="shared" si="676"/>
        <v>0</v>
      </c>
      <c r="N950" s="199">
        <f t="shared" si="676"/>
        <v>8.0000000000000002E-3</v>
      </c>
      <c r="O950" s="199">
        <f t="shared" si="676"/>
        <v>6.0000000000000001E-3</v>
      </c>
      <c r="P950" s="199">
        <f t="shared" si="676"/>
        <v>0.17599999999999999</v>
      </c>
      <c r="Q950" s="199">
        <f t="shared" si="676"/>
        <v>0.3</v>
      </c>
      <c r="R950" s="199">
        <f t="shared" si="676"/>
        <v>0.04</v>
      </c>
      <c r="S950" s="199">
        <f t="shared" si="676"/>
        <v>0.04</v>
      </c>
      <c r="T950" s="199">
        <f t="shared" si="676"/>
        <v>1.4000000000000002E-2</v>
      </c>
      <c r="U950" s="199">
        <f t="shared" si="676"/>
        <v>0</v>
      </c>
      <c r="V950" s="199">
        <f t="shared" si="676"/>
        <v>0</v>
      </c>
      <c r="W950" s="199">
        <f t="shared" si="676"/>
        <v>0</v>
      </c>
      <c r="X950" s="392"/>
      <c r="Y950" s="392"/>
      <c r="AB950" s="86" t="s">
        <v>58</v>
      </c>
      <c r="AC950" s="56">
        <v>0.2</v>
      </c>
      <c r="AD950" s="56">
        <v>0.2</v>
      </c>
      <c r="AE950" s="57">
        <v>0</v>
      </c>
      <c r="AF950" s="57">
        <v>0</v>
      </c>
      <c r="AG950" s="56">
        <v>0.1</v>
      </c>
      <c r="AH950" s="56">
        <v>0.5</v>
      </c>
      <c r="AI950" s="62">
        <v>0</v>
      </c>
      <c r="AJ950" s="62">
        <v>0</v>
      </c>
      <c r="AK950" s="41">
        <v>0.37</v>
      </c>
      <c r="AL950" s="62">
        <v>0</v>
      </c>
      <c r="AM950" s="64">
        <v>0.04</v>
      </c>
      <c r="AN950" s="64">
        <v>0.03</v>
      </c>
      <c r="AO950" s="64">
        <v>0.88</v>
      </c>
      <c r="AP950" s="63">
        <v>1.5</v>
      </c>
      <c r="AQ950" s="63">
        <v>0.2</v>
      </c>
      <c r="AR950" s="63">
        <v>0.2</v>
      </c>
      <c r="AS950" s="64">
        <v>7.0000000000000007E-2</v>
      </c>
      <c r="AT950" s="28">
        <v>0</v>
      </c>
      <c r="AU950" s="62">
        <v>0</v>
      </c>
      <c r="AV950" s="28">
        <v>0</v>
      </c>
    </row>
    <row r="951" spans="1:49" ht="15" customHeight="1" x14ac:dyDescent="0.3">
      <c r="A951" s="318"/>
      <c r="B951" s="334" t="s">
        <v>38</v>
      </c>
      <c r="C951" s="328"/>
      <c r="D951" s="406">
        <f t="shared" si="677"/>
        <v>0.3</v>
      </c>
      <c r="E951" s="406">
        <f t="shared" si="678"/>
        <v>0.3</v>
      </c>
      <c r="F951" s="406">
        <f t="shared" si="679"/>
        <v>0</v>
      </c>
      <c r="G951" s="406">
        <f t="shared" si="676"/>
        <v>0</v>
      </c>
      <c r="H951" s="406">
        <f t="shared" si="676"/>
        <v>0</v>
      </c>
      <c r="I951" s="406">
        <f t="shared" si="676"/>
        <v>0</v>
      </c>
      <c r="J951" s="199">
        <f t="shared" si="676"/>
        <v>0</v>
      </c>
      <c r="K951" s="199">
        <f t="shared" si="676"/>
        <v>0</v>
      </c>
      <c r="L951" s="199">
        <f t="shared" si="676"/>
        <v>0</v>
      </c>
      <c r="M951" s="199">
        <f t="shared" si="676"/>
        <v>0</v>
      </c>
      <c r="N951" s="199">
        <f t="shared" si="676"/>
        <v>0</v>
      </c>
      <c r="O951" s="199">
        <f t="shared" si="676"/>
        <v>88.2</v>
      </c>
      <c r="P951" s="199">
        <f t="shared" si="676"/>
        <v>2.1999999999999999E-2</v>
      </c>
      <c r="Q951" s="199">
        <f t="shared" si="676"/>
        <v>0.98000000000000009</v>
      </c>
      <c r="R951" s="199">
        <f t="shared" si="676"/>
        <v>0.06</v>
      </c>
      <c r="S951" s="199">
        <f t="shared" si="676"/>
        <v>0.2</v>
      </c>
      <c r="T951" s="199">
        <f t="shared" si="676"/>
        <v>8.0000000000000002E-3</v>
      </c>
      <c r="U951" s="199">
        <f t="shared" si="676"/>
        <v>12</v>
      </c>
      <c r="V951" s="199">
        <f t="shared" si="676"/>
        <v>0</v>
      </c>
      <c r="W951" s="199">
        <f t="shared" si="676"/>
        <v>0</v>
      </c>
      <c r="X951" s="392"/>
      <c r="Y951" s="392"/>
      <c r="AB951" s="86" t="s">
        <v>38</v>
      </c>
      <c r="AC951" s="56">
        <v>1.5</v>
      </c>
      <c r="AD951" s="56">
        <v>1.5</v>
      </c>
      <c r="AE951" s="57">
        <v>0</v>
      </c>
      <c r="AF951" s="57">
        <v>0</v>
      </c>
      <c r="AG951" s="57">
        <v>0</v>
      </c>
      <c r="AH951" s="57">
        <v>0</v>
      </c>
      <c r="AI951" s="62">
        <v>0</v>
      </c>
      <c r="AJ951" s="62">
        <v>0</v>
      </c>
      <c r="AK951" s="28">
        <v>0</v>
      </c>
      <c r="AL951" s="62">
        <v>0</v>
      </c>
      <c r="AM951" s="62">
        <v>0</v>
      </c>
      <c r="AN951" s="62">
        <v>441</v>
      </c>
      <c r="AO951" s="64">
        <v>0.11</v>
      </c>
      <c r="AP951" s="63">
        <v>4.9000000000000004</v>
      </c>
      <c r="AQ951" s="63">
        <v>0.3</v>
      </c>
      <c r="AR951" s="62">
        <v>1</v>
      </c>
      <c r="AS951" s="64">
        <v>0.04</v>
      </c>
      <c r="AT951" s="28">
        <v>60</v>
      </c>
      <c r="AU951" s="62">
        <v>0</v>
      </c>
      <c r="AV951" s="28">
        <v>0</v>
      </c>
    </row>
    <row r="952" spans="1:49" x14ac:dyDescent="0.3">
      <c r="A952" s="318"/>
      <c r="B952" s="334" t="s">
        <v>62</v>
      </c>
      <c r="C952" s="328"/>
      <c r="D952" s="406">
        <f t="shared" si="677"/>
        <v>140</v>
      </c>
      <c r="E952" s="406">
        <f t="shared" si="678"/>
        <v>140</v>
      </c>
      <c r="F952" s="406">
        <f t="shared" si="679"/>
        <v>2.64</v>
      </c>
      <c r="G952" s="406">
        <f t="shared" si="676"/>
        <v>0.62</v>
      </c>
      <c r="H952" s="406">
        <f t="shared" si="676"/>
        <v>0.38</v>
      </c>
      <c r="I952" s="406">
        <f t="shared" si="676"/>
        <v>17.600000000000001</v>
      </c>
      <c r="J952" s="199">
        <f t="shared" si="676"/>
        <v>0</v>
      </c>
      <c r="K952" s="199">
        <f t="shared" si="676"/>
        <v>0</v>
      </c>
      <c r="L952" s="199">
        <f t="shared" si="676"/>
        <v>0</v>
      </c>
      <c r="M952" s="199">
        <f t="shared" si="676"/>
        <v>0</v>
      </c>
      <c r="N952" s="199">
        <f t="shared" si="676"/>
        <v>0</v>
      </c>
      <c r="O952" s="199">
        <f t="shared" si="676"/>
        <v>0</v>
      </c>
      <c r="P952" s="199">
        <f t="shared" si="676"/>
        <v>0</v>
      </c>
      <c r="Q952" s="199">
        <f t="shared" si="676"/>
        <v>0</v>
      </c>
      <c r="R952" s="199">
        <f t="shared" si="676"/>
        <v>0</v>
      </c>
      <c r="S952" s="199">
        <f t="shared" si="676"/>
        <v>0</v>
      </c>
      <c r="T952" s="199">
        <f t="shared" si="676"/>
        <v>0</v>
      </c>
      <c r="U952" s="199">
        <f t="shared" si="676"/>
        <v>0</v>
      </c>
      <c r="V952" s="199">
        <f t="shared" si="676"/>
        <v>0</v>
      </c>
      <c r="W952" s="199">
        <f t="shared" si="676"/>
        <v>0</v>
      </c>
      <c r="X952" s="392"/>
      <c r="Y952" s="392"/>
      <c r="AB952" s="86" t="s">
        <v>62</v>
      </c>
      <c r="AC952" s="57">
        <v>700</v>
      </c>
      <c r="AD952" s="57">
        <v>700</v>
      </c>
      <c r="AE952" s="56">
        <v>13.2</v>
      </c>
      <c r="AF952" s="56">
        <v>3.1</v>
      </c>
      <c r="AG952" s="56">
        <v>1.9</v>
      </c>
      <c r="AH952" s="57">
        <v>88</v>
      </c>
      <c r="AI952" s="62">
        <v>0</v>
      </c>
      <c r="AJ952" s="62">
        <v>0</v>
      </c>
      <c r="AK952" s="28">
        <v>0</v>
      </c>
      <c r="AL952" s="62">
        <v>0</v>
      </c>
      <c r="AM952" s="62">
        <v>0</v>
      </c>
      <c r="AN952" s="62">
        <v>0</v>
      </c>
      <c r="AO952" s="62">
        <v>0</v>
      </c>
      <c r="AP952" s="62">
        <v>0</v>
      </c>
      <c r="AQ952" s="62">
        <v>0</v>
      </c>
      <c r="AR952" s="62">
        <v>0</v>
      </c>
      <c r="AS952" s="62">
        <v>0</v>
      </c>
      <c r="AT952" s="28">
        <v>0</v>
      </c>
      <c r="AU952" s="62">
        <v>0</v>
      </c>
      <c r="AV952" s="28">
        <v>0</v>
      </c>
    </row>
    <row r="953" spans="1:49" x14ac:dyDescent="0.3">
      <c r="A953" s="318"/>
      <c r="B953" s="69" t="s">
        <v>40</v>
      </c>
      <c r="C953" s="328"/>
      <c r="D953" s="406"/>
      <c r="E953" s="406"/>
      <c r="F953" s="406">
        <f>SUM(F943:F952)</f>
        <v>4.58</v>
      </c>
      <c r="G953" s="406">
        <f t="shared" ref="G953:W953" si="680">SUM(G943:G952)</f>
        <v>5.7400000000000011</v>
      </c>
      <c r="H953" s="406">
        <f t="shared" si="680"/>
        <v>11.58</v>
      </c>
      <c r="I953" s="406">
        <f t="shared" si="680"/>
        <v>116.06</v>
      </c>
      <c r="J953" s="199">
        <f t="shared" si="680"/>
        <v>6.6000000000000003E-2</v>
      </c>
      <c r="K953" s="199">
        <f t="shared" si="680"/>
        <v>5.6000000000000001E-2</v>
      </c>
      <c r="L953" s="199">
        <f t="shared" si="680"/>
        <v>104.22199999999999</v>
      </c>
      <c r="M953" s="199">
        <f t="shared" si="680"/>
        <v>0</v>
      </c>
      <c r="N953" s="199">
        <f t="shared" si="680"/>
        <v>8.4239999999999995</v>
      </c>
      <c r="O953" s="199">
        <f t="shared" si="680"/>
        <v>198.02600000000001</v>
      </c>
      <c r="P953" s="199">
        <f t="shared" si="680"/>
        <v>371.358</v>
      </c>
      <c r="Q953" s="199">
        <f t="shared" si="680"/>
        <v>27.58</v>
      </c>
      <c r="R953" s="199">
        <f t="shared" si="680"/>
        <v>20.12</v>
      </c>
      <c r="S953" s="199">
        <f t="shared" si="680"/>
        <v>50.52</v>
      </c>
      <c r="T953" s="199">
        <f t="shared" si="680"/>
        <v>0.76</v>
      </c>
      <c r="U953" s="199">
        <f t="shared" si="680"/>
        <v>17.02</v>
      </c>
      <c r="V953" s="199">
        <f t="shared" si="680"/>
        <v>0.26400000000000001</v>
      </c>
      <c r="W953" s="199">
        <f t="shared" si="680"/>
        <v>27.799999999999997</v>
      </c>
      <c r="X953" s="392"/>
      <c r="Y953" s="392"/>
      <c r="AB953" s="87" t="s">
        <v>40</v>
      </c>
      <c r="AC953" s="59"/>
      <c r="AD953" s="60">
        <v>1000</v>
      </c>
      <c r="AE953" s="61">
        <v>22.9</v>
      </c>
      <c r="AF953" s="61">
        <v>28.7</v>
      </c>
      <c r="AG953" s="61">
        <v>57.9</v>
      </c>
      <c r="AH953" s="61">
        <v>580.29999999999995</v>
      </c>
      <c r="AI953" s="65">
        <v>0.33</v>
      </c>
      <c r="AJ953" s="65">
        <v>0.28000000000000003</v>
      </c>
      <c r="AK953" s="33">
        <v>521</v>
      </c>
      <c r="AL953" s="66">
        <v>0</v>
      </c>
      <c r="AM953" s="83">
        <v>42.1</v>
      </c>
      <c r="AN953" s="66">
        <v>990</v>
      </c>
      <c r="AO953" s="66">
        <v>1857</v>
      </c>
      <c r="AP953" s="66">
        <v>138</v>
      </c>
      <c r="AQ953" s="66">
        <v>101</v>
      </c>
      <c r="AR953" s="66">
        <v>252</v>
      </c>
      <c r="AS953" s="83">
        <v>3.8</v>
      </c>
      <c r="AT953" s="32">
        <v>85</v>
      </c>
      <c r="AU953" s="65">
        <v>1.32</v>
      </c>
      <c r="AV953" s="45">
        <v>139</v>
      </c>
    </row>
    <row r="954" spans="1:49" x14ac:dyDescent="0.3">
      <c r="A954" s="318" t="s">
        <v>100</v>
      </c>
      <c r="B954" s="199"/>
      <c r="C954" s="328">
        <v>180</v>
      </c>
      <c r="D954" s="406"/>
      <c r="E954" s="406"/>
      <c r="F954" s="406"/>
      <c r="G954" s="406"/>
      <c r="H954" s="406"/>
      <c r="I954" s="406"/>
      <c r="J954" s="199"/>
      <c r="K954" s="199"/>
      <c r="L954" s="199"/>
      <c r="M954" s="199"/>
      <c r="N954" s="199"/>
      <c r="O954" s="199"/>
      <c r="P954" s="199"/>
      <c r="Q954" s="199"/>
      <c r="R954" s="199"/>
      <c r="S954" s="199"/>
      <c r="T954" s="199"/>
      <c r="U954" s="199"/>
      <c r="V954" s="199"/>
      <c r="W954" s="199"/>
      <c r="X954" s="392" t="s">
        <v>101</v>
      </c>
      <c r="Y954" s="392">
        <v>8</v>
      </c>
      <c r="AA954" t="s">
        <v>100</v>
      </c>
      <c r="AW954" t="s">
        <v>101</v>
      </c>
    </row>
    <row r="955" spans="1:49" ht="15" customHeight="1" x14ac:dyDescent="0.3">
      <c r="A955" s="318"/>
      <c r="B955" s="334" t="s">
        <v>55</v>
      </c>
      <c r="C955" s="332"/>
      <c r="D955" s="406">
        <f>C$954*AC955/AD$959</f>
        <v>205.65</v>
      </c>
      <c r="E955" s="406">
        <f>C$954*AD955/AD$959</f>
        <v>151.19999999999999</v>
      </c>
      <c r="F955" s="406">
        <f>$C$954*AE955/$AD$959</f>
        <v>2.85</v>
      </c>
      <c r="G955" s="406">
        <f t="shared" ref="G955:V955" si="681">$C$954*AF955/$AD$959</f>
        <v>0.45</v>
      </c>
      <c r="H955" s="406">
        <f t="shared" si="681"/>
        <v>22.5</v>
      </c>
      <c r="I955" s="406">
        <f t="shared" si="681"/>
        <v>105.89999999999999</v>
      </c>
      <c r="J955" s="199">
        <f t="shared" si="681"/>
        <v>0.13499999999999998</v>
      </c>
      <c r="K955" s="199">
        <f t="shared" si="681"/>
        <v>0.09</v>
      </c>
      <c r="L955" s="199">
        <f t="shared" si="681"/>
        <v>2.73</v>
      </c>
      <c r="M955" s="199">
        <f t="shared" si="681"/>
        <v>0</v>
      </c>
      <c r="N955" s="199">
        <f t="shared" si="681"/>
        <v>12.090000000000002</v>
      </c>
      <c r="O955" s="199">
        <f t="shared" si="681"/>
        <v>5.7</v>
      </c>
      <c r="P955" s="199">
        <f t="shared" si="681"/>
        <v>712.5</v>
      </c>
      <c r="Q955" s="199">
        <f t="shared" si="681"/>
        <v>13.35</v>
      </c>
      <c r="R955" s="199">
        <f t="shared" si="681"/>
        <v>30</v>
      </c>
      <c r="S955" s="199">
        <f t="shared" si="681"/>
        <v>76.5</v>
      </c>
      <c r="T955" s="199">
        <f t="shared" si="681"/>
        <v>1.1850000000000001</v>
      </c>
      <c r="U955" s="199">
        <f t="shared" si="681"/>
        <v>7.5</v>
      </c>
      <c r="V955" s="199">
        <f t="shared" si="681"/>
        <v>0.36</v>
      </c>
      <c r="W955" s="199">
        <f t="shared" ref="G955:W958" si="682">$C$954*AV955/$AD$959</f>
        <v>45</v>
      </c>
      <c r="X955" s="392"/>
      <c r="Y955" s="392"/>
      <c r="AB955" s="86" t="s">
        <v>55</v>
      </c>
      <c r="AC955" s="56">
        <v>137.1</v>
      </c>
      <c r="AD955" s="56">
        <v>100.8</v>
      </c>
      <c r="AE955" s="56">
        <v>1.9</v>
      </c>
      <c r="AF955" s="56">
        <v>0.3</v>
      </c>
      <c r="AG955" s="56">
        <v>15</v>
      </c>
      <c r="AH955" s="56">
        <v>70.599999999999994</v>
      </c>
      <c r="AI955" s="71">
        <v>0.09</v>
      </c>
      <c r="AJ955" s="71">
        <v>0.06</v>
      </c>
      <c r="AK955" s="21">
        <v>1.82</v>
      </c>
      <c r="AL955" s="57">
        <v>0</v>
      </c>
      <c r="AM955" s="71">
        <v>8.06</v>
      </c>
      <c r="AN955" s="56">
        <v>3.8</v>
      </c>
      <c r="AO955" s="57">
        <v>475</v>
      </c>
      <c r="AP955" s="56">
        <v>8.9</v>
      </c>
      <c r="AQ955" s="57">
        <v>20</v>
      </c>
      <c r="AR955" s="57">
        <v>51</v>
      </c>
      <c r="AS955" s="71">
        <v>0.79</v>
      </c>
      <c r="AT955" s="25">
        <v>5</v>
      </c>
      <c r="AU955" s="71">
        <v>0.24</v>
      </c>
      <c r="AV955" s="19">
        <v>30</v>
      </c>
    </row>
    <row r="956" spans="1:49" x14ac:dyDescent="0.3">
      <c r="A956" s="318"/>
      <c r="B956" s="334" t="s">
        <v>35</v>
      </c>
      <c r="C956" s="332"/>
      <c r="D956" s="406">
        <f t="shared" ref="D956:D958" si="683">C$954*AC956/AD$959</f>
        <v>45</v>
      </c>
      <c r="E956" s="406">
        <f t="shared" ref="E956:E958" si="684">C$954*AD956/AD$959</f>
        <v>45</v>
      </c>
      <c r="F956" s="406">
        <f t="shared" ref="F956:F958" si="685">$C$954*AE956/$AD$959</f>
        <v>0.9</v>
      </c>
      <c r="G956" s="406">
        <f t="shared" si="682"/>
        <v>0.6</v>
      </c>
      <c r="H956" s="406">
        <f t="shared" si="682"/>
        <v>1.2</v>
      </c>
      <c r="I956" s="406">
        <f t="shared" si="682"/>
        <v>13.950000000000001</v>
      </c>
      <c r="J956" s="199">
        <f t="shared" si="682"/>
        <v>1.5000000000000001E-2</v>
      </c>
      <c r="K956" s="199">
        <f t="shared" si="682"/>
        <v>3.0000000000000002E-2</v>
      </c>
      <c r="L956" s="199">
        <f t="shared" si="682"/>
        <v>3.81</v>
      </c>
      <c r="M956" s="199">
        <f t="shared" si="682"/>
        <v>0</v>
      </c>
      <c r="N956" s="199">
        <f t="shared" si="682"/>
        <v>0.15</v>
      </c>
      <c r="O956" s="199">
        <f t="shared" si="682"/>
        <v>10.95</v>
      </c>
      <c r="P956" s="199">
        <f t="shared" si="682"/>
        <v>34.5</v>
      </c>
      <c r="Q956" s="199">
        <f t="shared" si="682"/>
        <v>30</v>
      </c>
      <c r="R956" s="199">
        <f t="shared" si="682"/>
        <v>3.4499999999999997</v>
      </c>
      <c r="S956" s="199">
        <f t="shared" si="682"/>
        <v>22.5</v>
      </c>
      <c r="T956" s="199">
        <f t="shared" si="682"/>
        <v>3.0000000000000002E-2</v>
      </c>
      <c r="U956" s="199">
        <f t="shared" si="682"/>
        <v>2.5499999999999998</v>
      </c>
      <c r="V956" s="199">
        <f t="shared" si="682"/>
        <v>0.51</v>
      </c>
      <c r="W956" s="199">
        <f t="shared" si="682"/>
        <v>5.7</v>
      </c>
      <c r="X956" s="392"/>
      <c r="Y956" s="392"/>
      <c r="AB956" s="86" t="s">
        <v>35</v>
      </c>
      <c r="AC956" s="299">
        <v>30</v>
      </c>
      <c r="AD956" s="299">
        <v>30</v>
      </c>
      <c r="AE956" s="56">
        <v>0.6</v>
      </c>
      <c r="AF956" s="56">
        <v>0.4</v>
      </c>
      <c r="AG956" s="56">
        <v>0.8</v>
      </c>
      <c r="AH956" s="56">
        <v>9.3000000000000007</v>
      </c>
      <c r="AI956" s="71">
        <v>0.01</v>
      </c>
      <c r="AJ956" s="71">
        <v>0.02</v>
      </c>
      <c r="AK956" s="21">
        <v>2.54</v>
      </c>
      <c r="AL956" s="57">
        <v>0</v>
      </c>
      <c r="AM956" s="56">
        <v>0.1</v>
      </c>
      <c r="AN956" s="56">
        <v>7.3</v>
      </c>
      <c r="AO956" s="57">
        <v>23</v>
      </c>
      <c r="AP956" s="57">
        <v>20</v>
      </c>
      <c r="AQ956" s="56">
        <v>2.2999999999999998</v>
      </c>
      <c r="AR956" s="57">
        <v>15</v>
      </c>
      <c r="AS956" s="71">
        <v>0.02</v>
      </c>
      <c r="AT956" s="24">
        <v>1.7</v>
      </c>
      <c r="AU956" s="71">
        <v>0.34</v>
      </c>
      <c r="AV956" s="20">
        <v>3.8</v>
      </c>
    </row>
    <row r="957" spans="1:49" ht="15" customHeight="1" x14ac:dyDescent="0.3">
      <c r="A957" s="318"/>
      <c r="B957" s="334" t="s">
        <v>37</v>
      </c>
      <c r="C957" s="332"/>
      <c r="D957" s="406">
        <f t="shared" si="683"/>
        <v>8.1000000000000014</v>
      </c>
      <c r="E957" s="406">
        <f t="shared" si="684"/>
        <v>8.1000000000000014</v>
      </c>
      <c r="F957" s="406">
        <f t="shared" si="685"/>
        <v>0.15</v>
      </c>
      <c r="G957" s="406">
        <f t="shared" si="682"/>
        <v>5.0999999999999996</v>
      </c>
      <c r="H957" s="406">
        <f t="shared" si="682"/>
        <v>0.15</v>
      </c>
      <c r="I957" s="406">
        <f t="shared" si="682"/>
        <v>47.55</v>
      </c>
      <c r="J957" s="199">
        <f t="shared" si="682"/>
        <v>0</v>
      </c>
      <c r="K957" s="199">
        <f t="shared" si="682"/>
        <v>1.5000000000000001E-2</v>
      </c>
      <c r="L957" s="199">
        <f t="shared" si="682"/>
        <v>22.05</v>
      </c>
      <c r="M957" s="199">
        <f t="shared" si="682"/>
        <v>0.10500000000000001</v>
      </c>
      <c r="N957" s="199">
        <f t="shared" si="682"/>
        <v>0</v>
      </c>
      <c r="O957" s="199">
        <f t="shared" si="682"/>
        <v>0.9</v>
      </c>
      <c r="P957" s="199">
        <f t="shared" si="682"/>
        <v>2.0999999999999996</v>
      </c>
      <c r="Q957" s="199">
        <f t="shared" si="682"/>
        <v>1.8</v>
      </c>
      <c r="R957" s="199">
        <f t="shared" si="682"/>
        <v>0</v>
      </c>
      <c r="S957" s="199">
        <f t="shared" si="682"/>
        <v>2.0999999999999996</v>
      </c>
      <c r="T957" s="199">
        <f t="shared" si="682"/>
        <v>1.5000000000000001E-2</v>
      </c>
      <c r="U957" s="199">
        <f t="shared" si="682"/>
        <v>0</v>
      </c>
      <c r="V957" s="199">
        <f t="shared" si="682"/>
        <v>7.4999999999999997E-2</v>
      </c>
      <c r="W957" s="199">
        <f t="shared" si="682"/>
        <v>0.3</v>
      </c>
      <c r="X957" s="392"/>
      <c r="Y957" s="392"/>
      <c r="AB957" s="86" t="s">
        <v>37</v>
      </c>
      <c r="AC957" s="56">
        <v>5.4</v>
      </c>
      <c r="AD957" s="56">
        <v>5.4</v>
      </c>
      <c r="AE957" s="56">
        <v>0.1</v>
      </c>
      <c r="AF957" s="56">
        <v>3.4</v>
      </c>
      <c r="AG957" s="56">
        <v>0.1</v>
      </c>
      <c r="AH957" s="56">
        <v>31.7</v>
      </c>
      <c r="AI957" s="57">
        <v>0</v>
      </c>
      <c r="AJ957" s="71">
        <v>0.01</v>
      </c>
      <c r="AK957" s="20">
        <v>14.7</v>
      </c>
      <c r="AL957" s="71">
        <v>7.0000000000000007E-2</v>
      </c>
      <c r="AM957" s="57">
        <v>0</v>
      </c>
      <c r="AN957" s="56">
        <v>0.6</v>
      </c>
      <c r="AO957" s="56">
        <v>1.4</v>
      </c>
      <c r="AP957" s="56">
        <v>1.2</v>
      </c>
      <c r="AQ957" s="57">
        <v>0</v>
      </c>
      <c r="AR957" s="56">
        <v>1.4</v>
      </c>
      <c r="AS957" s="71">
        <v>0.01</v>
      </c>
      <c r="AT957" s="25">
        <v>0</v>
      </c>
      <c r="AU957" s="71">
        <v>0.05</v>
      </c>
      <c r="AV957" s="20">
        <v>0.2</v>
      </c>
    </row>
    <row r="958" spans="1:49" ht="15" customHeight="1" x14ac:dyDescent="0.3">
      <c r="A958" s="318"/>
      <c r="B958" s="334" t="s">
        <v>38</v>
      </c>
      <c r="C958" s="332"/>
      <c r="D958" s="406">
        <f t="shared" si="683"/>
        <v>0.6</v>
      </c>
      <c r="E958" s="406">
        <f t="shared" si="684"/>
        <v>0.6</v>
      </c>
      <c r="F958" s="406">
        <f t="shared" si="685"/>
        <v>0</v>
      </c>
      <c r="G958" s="406">
        <f t="shared" si="682"/>
        <v>0</v>
      </c>
      <c r="H958" s="406">
        <f t="shared" si="682"/>
        <v>0</v>
      </c>
      <c r="I958" s="406">
        <f t="shared" si="682"/>
        <v>0</v>
      </c>
      <c r="J958" s="199">
        <f t="shared" si="682"/>
        <v>0</v>
      </c>
      <c r="K958" s="199">
        <f t="shared" si="682"/>
        <v>0</v>
      </c>
      <c r="L958" s="199">
        <f t="shared" si="682"/>
        <v>0</v>
      </c>
      <c r="M958" s="199">
        <f t="shared" si="682"/>
        <v>0</v>
      </c>
      <c r="N958" s="199">
        <f t="shared" si="682"/>
        <v>0</v>
      </c>
      <c r="O958" s="199">
        <f t="shared" si="682"/>
        <v>177</v>
      </c>
      <c r="P958" s="199">
        <f t="shared" si="682"/>
        <v>0</v>
      </c>
      <c r="Q958" s="199">
        <f t="shared" si="682"/>
        <v>1.95</v>
      </c>
      <c r="R958" s="199">
        <f t="shared" si="682"/>
        <v>0.15</v>
      </c>
      <c r="S958" s="199">
        <f t="shared" si="682"/>
        <v>0.45</v>
      </c>
      <c r="T958" s="199">
        <f t="shared" si="682"/>
        <v>1.5000000000000001E-2</v>
      </c>
      <c r="U958" s="199">
        <f t="shared" si="682"/>
        <v>24</v>
      </c>
      <c r="V958" s="199">
        <f t="shared" si="682"/>
        <v>0</v>
      </c>
      <c r="W958" s="199">
        <f t="shared" si="682"/>
        <v>0</v>
      </c>
      <c r="X958" s="392"/>
      <c r="Y958" s="392"/>
      <c r="AB958" s="86" t="s">
        <v>38</v>
      </c>
      <c r="AC958" s="56">
        <v>0.4</v>
      </c>
      <c r="AD958" s="56">
        <v>0.4</v>
      </c>
      <c r="AE958" s="57">
        <v>0</v>
      </c>
      <c r="AF958" s="57">
        <v>0</v>
      </c>
      <c r="AG958" s="57">
        <v>0</v>
      </c>
      <c r="AH958" s="57">
        <v>0</v>
      </c>
      <c r="AI958" s="57">
        <v>0</v>
      </c>
      <c r="AJ958" s="57">
        <v>0</v>
      </c>
      <c r="AK958" s="19">
        <v>0</v>
      </c>
      <c r="AL958" s="57">
        <v>0</v>
      </c>
      <c r="AM958" s="57">
        <v>0</v>
      </c>
      <c r="AN958" s="57">
        <v>118</v>
      </c>
      <c r="AO958" s="57">
        <v>0</v>
      </c>
      <c r="AP958" s="56">
        <v>1.3</v>
      </c>
      <c r="AQ958" s="56">
        <v>0.1</v>
      </c>
      <c r="AR958" s="56">
        <v>0.3</v>
      </c>
      <c r="AS958" s="71">
        <v>0.01</v>
      </c>
      <c r="AT958" s="39">
        <v>16</v>
      </c>
      <c r="AU958" s="57">
        <v>0</v>
      </c>
      <c r="AV958" s="19">
        <v>0</v>
      </c>
    </row>
    <row r="959" spans="1:49" x14ac:dyDescent="0.3">
      <c r="A959" s="318"/>
      <c r="B959" s="69" t="s">
        <v>40</v>
      </c>
      <c r="C959" s="96"/>
      <c r="D959" s="406"/>
      <c r="E959" s="406"/>
      <c r="F959" s="406">
        <f>SUM(F955:F958)</f>
        <v>3.9</v>
      </c>
      <c r="G959" s="406">
        <f t="shared" ref="G959:W959" si="686">SUM(G955:G958)</f>
        <v>6.1499999999999995</v>
      </c>
      <c r="H959" s="406">
        <f t="shared" si="686"/>
        <v>23.849999999999998</v>
      </c>
      <c r="I959" s="406">
        <f t="shared" si="686"/>
        <v>167.39999999999998</v>
      </c>
      <c r="J959" s="199">
        <f t="shared" si="686"/>
        <v>0.15</v>
      </c>
      <c r="K959" s="199">
        <f t="shared" si="686"/>
        <v>0.13500000000000001</v>
      </c>
      <c r="L959" s="199">
        <f t="shared" si="686"/>
        <v>28.59</v>
      </c>
      <c r="M959" s="199">
        <f t="shared" si="686"/>
        <v>0.10500000000000001</v>
      </c>
      <c r="N959" s="199">
        <f t="shared" si="686"/>
        <v>12.240000000000002</v>
      </c>
      <c r="O959" s="199">
        <f t="shared" si="686"/>
        <v>194.55</v>
      </c>
      <c r="P959" s="199">
        <f t="shared" si="686"/>
        <v>749.1</v>
      </c>
      <c r="Q959" s="199">
        <f t="shared" si="686"/>
        <v>47.1</v>
      </c>
      <c r="R959" s="199">
        <f t="shared" si="686"/>
        <v>33.6</v>
      </c>
      <c r="S959" s="199">
        <f t="shared" si="686"/>
        <v>101.55</v>
      </c>
      <c r="T959" s="199">
        <f t="shared" si="686"/>
        <v>1.2449999999999999</v>
      </c>
      <c r="U959" s="199">
        <f t="shared" si="686"/>
        <v>34.049999999999997</v>
      </c>
      <c r="V959" s="199">
        <f t="shared" si="686"/>
        <v>0.94499999999999995</v>
      </c>
      <c r="W959" s="199">
        <f t="shared" si="686"/>
        <v>51</v>
      </c>
      <c r="X959" s="392"/>
      <c r="Y959" s="392"/>
      <c r="AB959" s="87" t="s">
        <v>40</v>
      </c>
      <c r="AC959" s="59"/>
      <c r="AD959" s="60">
        <v>120</v>
      </c>
      <c r="AE959" s="61">
        <v>2.6</v>
      </c>
      <c r="AF959" s="61">
        <v>4.2</v>
      </c>
      <c r="AG959" s="61">
        <v>15.8</v>
      </c>
      <c r="AH959" s="61">
        <v>111.5</v>
      </c>
      <c r="AI959" s="88">
        <v>0.1</v>
      </c>
      <c r="AJ959" s="88">
        <v>0.09</v>
      </c>
      <c r="AK959" s="23">
        <v>19</v>
      </c>
      <c r="AL959" s="88">
        <v>7.0000000000000007E-2</v>
      </c>
      <c r="AM959" s="88">
        <v>8.16</v>
      </c>
      <c r="AN959" s="60">
        <v>129</v>
      </c>
      <c r="AO959" s="60">
        <v>500</v>
      </c>
      <c r="AP959" s="60">
        <v>32</v>
      </c>
      <c r="AQ959" s="60">
        <v>23</v>
      </c>
      <c r="AR959" s="60">
        <v>68</v>
      </c>
      <c r="AS959" s="88">
        <v>0.82</v>
      </c>
      <c r="AT959" s="27">
        <v>23</v>
      </c>
      <c r="AU959" s="88">
        <v>0.62</v>
      </c>
      <c r="AV959" s="23">
        <v>34</v>
      </c>
    </row>
    <row r="960" spans="1:49" x14ac:dyDescent="0.3">
      <c r="A960" s="318" t="s">
        <v>249</v>
      </c>
      <c r="B960" s="199"/>
      <c r="C960" s="328">
        <v>90</v>
      </c>
      <c r="D960" s="406"/>
      <c r="E960" s="406"/>
      <c r="F960" s="406"/>
      <c r="G960" s="406"/>
      <c r="H960" s="406"/>
      <c r="I960" s="406"/>
      <c r="J960" s="199"/>
      <c r="K960" s="199"/>
      <c r="L960" s="199"/>
      <c r="M960" s="199"/>
      <c r="N960" s="199"/>
      <c r="O960" s="199"/>
      <c r="P960" s="199"/>
      <c r="Q960" s="199"/>
      <c r="R960" s="199"/>
      <c r="S960" s="199"/>
      <c r="T960" s="199"/>
      <c r="U960" s="199"/>
      <c r="V960" s="199"/>
      <c r="W960" s="199"/>
      <c r="X960" s="392" t="s">
        <v>250</v>
      </c>
      <c r="Y960" s="392">
        <v>63</v>
      </c>
      <c r="AA960" t="s">
        <v>249</v>
      </c>
      <c r="AW960" t="s">
        <v>250</v>
      </c>
    </row>
    <row r="961" spans="1:70" ht="15" customHeight="1" x14ac:dyDescent="0.3">
      <c r="A961" s="318"/>
      <c r="B961" s="334" t="s">
        <v>78</v>
      </c>
      <c r="C961" s="328"/>
      <c r="D961" s="406">
        <f>C$960*AC961/AD$966</f>
        <v>146.4</v>
      </c>
      <c r="E961" s="406">
        <f>C$960*AD961/AD$966</f>
        <v>129.60000000000002</v>
      </c>
      <c r="F961" s="406">
        <f>$C$960*AE961/$AD$966</f>
        <v>28.8</v>
      </c>
      <c r="G961" s="406">
        <f t="shared" ref="G961:V961" si="687">$C$960*AF961/$AD$966</f>
        <v>2.0999999999999996</v>
      </c>
      <c r="H961" s="406">
        <f t="shared" si="687"/>
        <v>0.45</v>
      </c>
      <c r="I961" s="406">
        <f t="shared" si="687"/>
        <v>136.35000000000002</v>
      </c>
      <c r="J961" s="199">
        <f t="shared" si="687"/>
        <v>6.0000000000000005E-2</v>
      </c>
      <c r="K961" s="199">
        <f t="shared" si="687"/>
        <v>7.4999999999999997E-2</v>
      </c>
      <c r="L961" s="199">
        <f t="shared" si="687"/>
        <v>7.0049999999999999</v>
      </c>
      <c r="M961" s="199">
        <f t="shared" si="687"/>
        <v>0</v>
      </c>
      <c r="N961" s="199">
        <f t="shared" si="687"/>
        <v>0.92999999999999994</v>
      </c>
      <c r="O961" s="199">
        <f t="shared" si="687"/>
        <v>58.5</v>
      </c>
      <c r="P961" s="199">
        <f t="shared" si="687"/>
        <v>313.5</v>
      </c>
      <c r="Q961" s="199">
        <f t="shared" si="687"/>
        <v>9.15</v>
      </c>
      <c r="R961" s="199">
        <f t="shared" si="687"/>
        <v>97.5</v>
      </c>
      <c r="S961" s="199">
        <f t="shared" si="687"/>
        <v>193.5</v>
      </c>
      <c r="T961" s="199">
        <f t="shared" si="687"/>
        <v>1.575</v>
      </c>
      <c r="U961" s="199">
        <f t="shared" si="687"/>
        <v>7.8</v>
      </c>
      <c r="V961" s="199">
        <f t="shared" si="687"/>
        <v>25.95</v>
      </c>
      <c r="W961" s="199">
        <f t="shared" ref="G961:W965" si="688">$C$960*AV961/$AD$966</f>
        <v>168</v>
      </c>
      <c r="X961" s="392"/>
      <c r="Y961" s="392"/>
      <c r="AB961" s="86" t="s">
        <v>78</v>
      </c>
      <c r="AC961" s="56">
        <v>97.6</v>
      </c>
      <c r="AD961" s="56">
        <v>86.4</v>
      </c>
      <c r="AE961" s="56">
        <v>19.2</v>
      </c>
      <c r="AF961" s="56">
        <v>1.4</v>
      </c>
      <c r="AG961" s="56">
        <v>0.3</v>
      </c>
      <c r="AH961" s="56">
        <v>90.9</v>
      </c>
      <c r="AI961" s="64">
        <v>0.04</v>
      </c>
      <c r="AJ961" s="64">
        <v>0.05</v>
      </c>
      <c r="AK961" s="43">
        <v>4.67</v>
      </c>
      <c r="AL961" s="62">
        <v>0</v>
      </c>
      <c r="AM961" s="64">
        <v>0.62</v>
      </c>
      <c r="AN961" s="62">
        <v>39</v>
      </c>
      <c r="AO961" s="62">
        <v>209</v>
      </c>
      <c r="AP961" s="63">
        <v>6.1</v>
      </c>
      <c r="AQ961" s="62">
        <v>65</v>
      </c>
      <c r="AR961" s="62">
        <v>129</v>
      </c>
      <c r="AS961" s="64">
        <v>1.05</v>
      </c>
      <c r="AT961" s="29">
        <v>5.2</v>
      </c>
      <c r="AU961" s="63">
        <v>17.3</v>
      </c>
      <c r="AV961" s="28">
        <v>112</v>
      </c>
    </row>
    <row r="962" spans="1:70" ht="15" customHeight="1" x14ac:dyDescent="0.3">
      <c r="A962" s="318"/>
      <c r="B962" s="334" t="s">
        <v>50</v>
      </c>
      <c r="C962" s="328"/>
      <c r="D962" s="406">
        <f t="shared" ref="D962:D965" si="689">C$960*AC962/AD$966</f>
        <v>4.0500000000000007</v>
      </c>
      <c r="E962" s="406">
        <f t="shared" ref="E962:E965" si="690">C$960*AD962/AD$966</f>
        <v>3.6</v>
      </c>
      <c r="F962" s="406">
        <f t="shared" ref="F962:F965" si="691">$C$960*AE962/$AD$966</f>
        <v>0</v>
      </c>
      <c r="G962" s="406">
        <f t="shared" si="688"/>
        <v>0</v>
      </c>
      <c r="H962" s="406">
        <f t="shared" si="688"/>
        <v>0.3</v>
      </c>
      <c r="I962" s="406">
        <f t="shared" si="688"/>
        <v>1.35</v>
      </c>
      <c r="J962" s="199">
        <f t="shared" si="688"/>
        <v>0</v>
      </c>
      <c r="K962" s="199">
        <f t="shared" si="688"/>
        <v>0</v>
      </c>
      <c r="L962" s="199">
        <f t="shared" si="688"/>
        <v>0</v>
      </c>
      <c r="M962" s="199">
        <f t="shared" si="688"/>
        <v>0</v>
      </c>
      <c r="N962" s="199">
        <f t="shared" si="688"/>
        <v>0.15</v>
      </c>
      <c r="O962" s="199">
        <f t="shared" si="688"/>
        <v>0.15</v>
      </c>
      <c r="P962" s="199">
        <f t="shared" si="688"/>
        <v>5.2350000000000003</v>
      </c>
      <c r="Q962" s="199">
        <f t="shared" si="688"/>
        <v>1.0499999999999998</v>
      </c>
      <c r="R962" s="199">
        <f t="shared" si="688"/>
        <v>0.45</v>
      </c>
      <c r="S962" s="199">
        <f t="shared" si="688"/>
        <v>1.8</v>
      </c>
      <c r="T962" s="199">
        <f t="shared" si="688"/>
        <v>3.0000000000000002E-2</v>
      </c>
      <c r="U962" s="199">
        <f t="shared" si="688"/>
        <v>0.15</v>
      </c>
      <c r="V962" s="199">
        <f t="shared" si="688"/>
        <v>1.5000000000000001E-2</v>
      </c>
      <c r="W962" s="199">
        <f t="shared" si="688"/>
        <v>1.0499999999999998</v>
      </c>
      <c r="X962" s="392"/>
      <c r="Y962" s="392"/>
      <c r="AB962" s="86" t="s">
        <v>50</v>
      </c>
      <c r="AC962" s="56">
        <v>2.7</v>
      </c>
      <c r="AD962" s="56">
        <v>2.4</v>
      </c>
      <c r="AE962" s="57">
        <v>0</v>
      </c>
      <c r="AF962" s="57">
        <v>0</v>
      </c>
      <c r="AG962" s="56">
        <v>0.2</v>
      </c>
      <c r="AH962" s="56">
        <v>0.9</v>
      </c>
      <c r="AI962" s="62">
        <v>0</v>
      </c>
      <c r="AJ962" s="62">
        <v>0</v>
      </c>
      <c r="AK962" s="28">
        <v>0</v>
      </c>
      <c r="AL962" s="62">
        <v>0</v>
      </c>
      <c r="AM962" s="63">
        <v>0.1</v>
      </c>
      <c r="AN962" s="63">
        <v>0.1</v>
      </c>
      <c r="AO962" s="64">
        <v>3.49</v>
      </c>
      <c r="AP962" s="63">
        <v>0.7</v>
      </c>
      <c r="AQ962" s="63">
        <v>0.3</v>
      </c>
      <c r="AR962" s="63">
        <v>1.2</v>
      </c>
      <c r="AS962" s="64">
        <v>0.02</v>
      </c>
      <c r="AT962" s="29">
        <v>0.1</v>
      </c>
      <c r="AU962" s="64">
        <v>0.01</v>
      </c>
      <c r="AV962" s="30">
        <v>0.7</v>
      </c>
    </row>
    <row r="963" spans="1:70" ht="15" customHeight="1" x14ac:dyDescent="0.3">
      <c r="A963" s="318"/>
      <c r="B963" s="334" t="s">
        <v>67</v>
      </c>
      <c r="C963" s="328"/>
      <c r="D963" s="406">
        <f t="shared" si="689"/>
        <v>4.0500000000000007</v>
      </c>
      <c r="E963" s="406">
        <f t="shared" si="690"/>
        <v>3.6</v>
      </c>
      <c r="F963" s="406">
        <f t="shared" si="691"/>
        <v>0.15</v>
      </c>
      <c r="G963" s="406">
        <f t="shared" si="688"/>
        <v>0</v>
      </c>
      <c r="H963" s="406">
        <f t="shared" si="688"/>
        <v>0.3</v>
      </c>
      <c r="I963" s="406">
        <f t="shared" si="688"/>
        <v>1.6500000000000001</v>
      </c>
      <c r="J963" s="199">
        <f t="shared" si="688"/>
        <v>0</v>
      </c>
      <c r="K963" s="199">
        <f t="shared" si="688"/>
        <v>0</v>
      </c>
      <c r="L963" s="199">
        <f t="shared" si="688"/>
        <v>20.55</v>
      </c>
      <c r="M963" s="199">
        <f t="shared" si="688"/>
        <v>0</v>
      </c>
      <c r="N963" s="199">
        <f t="shared" si="688"/>
        <v>2.1599999999999997</v>
      </c>
      <c r="O963" s="199">
        <f t="shared" si="688"/>
        <v>0.9</v>
      </c>
      <c r="P963" s="199">
        <f t="shared" si="688"/>
        <v>23.85</v>
      </c>
      <c r="Q963" s="199">
        <f t="shared" si="688"/>
        <v>7.8</v>
      </c>
      <c r="R963" s="199">
        <f t="shared" si="688"/>
        <v>2.7</v>
      </c>
      <c r="S963" s="199">
        <f t="shared" si="688"/>
        <v>3</v>
      </c>
      <c r="T963" s="199">
        <f t="shared" si="688"/>
        <v>6.0000000000000005E-2</v>
      </c>
      <c r="U963" s="199">
        <f t="shared" si="688"/>
        <v>0.15</v>
      </c>
      <c r="V963" s="199">
        <f t="shared" si="688"/>
        <v>0</v>
      </c>
      <c r="W963" s="199">
        <f t="shared" si="688"/>
        <v>8.25</v>
      </c>
      <c r="X963" s="392"/>
      <c r="Y963" s="392"/>
      <c r="AB963" s="86" t="s">
        <v>67</v>
      </c>
      <c r="AC963" s="56">
        <v>2.7</v>
      </c>
      <c r="AD963" s="56">
        <v>2.4</v>
      </c>
      <c r="AE963" s="56">
        <v>0.1</v>
      </c>
      <c r="AF963" s="57">
        <v>0</v>
      </c>
      <c r="AG963" s="56">
        <v>0.2</v>
      </c>
      <c r="AH963" s="56">
        <v>1.1000000000000001</v>
      </c>
      <c r="AI963" s="62">
        <v>0</v>
      </c>
      <c r="AJ963" s="62">
        <v>0</v>
      </c>
      <c r="AK963" s="30">
        <v>13.7</v>
      </c>
      <c r="AL963" s="62">
        <v>0</v>
      </c>
      <c r="AM963" s="64">
        <v>1.44</v>
      </c>
      <c r="AN963" s="63">
        <v>0.6</v>
      </c>
      <c r="AO963" s="63">
        <v>15.9</v>
      </c>
      <c r="AP963" s="63">
        <v>5.2</v>
      </c>
      <c r="AQ963" s="63">
        <v>1.8</v>
      </c>
      <c r="AR963" s="62">
        <v>2</v>
      </c>
      <c r="AS963" s="64">
        <v>0.04</v>
      </c>
      <c r="AT963" s="29">
        <v>0.1</v>
      </c>
      <c r="AU963" s="62">
        <v>0</v>
      </c>
      <c r="AV963" s="30">
        <v>5.5</v>
      </c>
    </row>
    <row r="964" spans="1:70" ht="15" customHeight="1" x14ac:dyDescent="0.3">
      <c r="A964" s="318"/>
      <c r="B964" s="334" t="s">
        <v>38</v>
      </c>
      <c r="C964" s="328"/>
      <c r="D964" s="406">
        <f t="shared" si="689"/>
        <v>0.45</v>
      </c>
      <c r="E964" s="406">
        <f t="shared" si="690"/>
        <v>0.45</v>
      </c>
      <c r="F964" s="406">
        <f t="shared" si="691"/>
        <v>0</v>
      </c>
      <c r="G964" s="406">
        <f t="shared" si="688"/>
        <v>0</v>
      </c>
      <c r="H964" s="406">
        <f t="shared" si="688"/>
        <v>0</v>
      </c>
      <c r="I964" s="406">
        <f t="shared" si="688"/>
        <v>0</v>
      </c>
      <c r="J964" s="199">
        <f t="shared" si="688"/>
        <v>0</v>
      </c>
      <c r="K964" s="199">
        <f t="shared" si="688"/>
        <v>0</v>
      </c>
      <c r="L964" s="199">
        <f t="shared" si="688"/>
        <v>0</v>
      </c>
      <c r="M964" s="199">
        <f t="shared" si="688"/>
        <v>0</v>
      </c>
      <c r="N964" s="199">
        <f t="shared" si="688"/>
        <v>0</v>
      </c>
      <c r="O964" s="199">
        <f t="shared" si="688"/>
        <v>132</v>
      </c>
      <c r="P964" s="199">
        <f t="shared" si="688"/>
        <v>3.0000000000000002E-2</v>
      </c>
      <c r="Q964" s="199">
        <f t="shared" si="688"/>
        <v>1.5</v>
      </c>
      <c r="R964" s="199">
        <f t="shared" si="688"/>
        <v>0.15</v>
      </c>
      <c r="S964" s="199">
        <f t="shared" si="688"/>
        <v>0.3</v>
      </c>
      <c r="T964" s="199">
        <f t="shared" si="688"/>
        <v>1.5000000000000001E-2</v>
      </c>
      <c r="U964" s="199">
        <f t="shared" si="688"/>
        <v>18</v>
      </c>
      <c r="V964" s="199">
        <f t="shared" si="688"/>
        <v>0</v>
      </c>
      <c r="W964" s="199">
        <f t="shared" si="688"/>
        <v>0</v>
      </c>
      <c r="X964" s="392"/>
      <c r="Y964" s="392"/>
      <c r="AB964" s="86" t="s">
        <v>38</v>
      </c>
      <c r="AC964" s="56">
        <v>0.3</v>
      </c>
      <c r="AD964" s="56">
        <v>0.3</v>
      </c>
      <c r="AE964" s="57">
        <v>0</v>
      </c>
      <c r="AF964" s="57">
        <v>0</v>
      </c>
      <c r="AG964" s="57">
        <v>0</v>
      </c>
      <c r="AH964" s="57">
        <v>0</v>
      </c>
      <c r="AI964" s="62">
        <v>0</v>
      </c>
      <c r="AJ964" s="62">
        <v>0</v>
      </c>
      <c r="AK964" s="28">
        <v>0</v>
      </c>
      <c r="AL964" s="62">
        <v>0</v>
      </c>
      <c r="AM964" s="62">
        <v>0</v>
      </c>
      <c r="AN964" s="62">
        <v>88</v>
      </c>
      <c r="AO964" s="64">
        <v>0.02</v>
      </c>
      <c r="AP964" s="62">
        <v>1</v>
      </c>
      <c r="AQ964" s="63">
        <v>0.1</v>
      </c>
      <c r="AR964" s="63">
        <v>0.2</v>
      </c>
      <c r="AS964" s="64">
        <v>0.01</v>
      </c>
      <c r="AT964" s="42">
        <v>12</v>
      </c>
      <c r="AU964" s="62">
        <v>0</v>
      </c>
      <c r="AV964" s="28">
        <v>0</v>
      </c>
    </row>
    <row r="965" spans="1:70" x14ac:dyDescent="0.3">
      <c r="A965" s="318"/>
      <c r="B965" s="334" t="s">
        <v>39</v>
      </c>
      <c r="C965" s="328"/>
      <c r="D965" s="406">
        <f t="shared" si="689"/>
        <v>324</v>
      </c>
      <c r="E965" s="406">
        <f t="shared" si="690"/>
        <v>324</v>
      </c>
      <c r="F965" s="406">
        <f t="shared" si="691"/>
        <v>0</v>
      </c>
      <c r="G965" s="406">
        <f t="shared" si="688"/>
        <v>0</v>
      </c>
      <c r="H965" s="406">
        <f t="shared" si="688"/>
        <v>0</v>
      </c>
      <c r="I965" s="406">
        <f t="shared" si="688"/>
        <v>0</v>
      </c>
      <c r="J965" s="199">
        <f t="shared" si="688"/>
        <v>0</v>
      </c>
      <c r="K965" s="199">
        <f t="shared" si="688"/>
        <v>0</v>
      </c>
      <c r="L965" s="199">
        <f t="shared" si="688"/>
        <v>0</v>
      </c>
      <c r="M965" s="199">
        <f t="shared" si="688"/>
        <v>0</v>
      </c>
      <c r="N965" s="199">
        <f t="shared" si="688"/>
        <v>0</v>
      </c>
      <c r="O965" s="199">
        <f t="shared" si="688"/>
        <v>0</v>
      </c>
      <c r="P965" s="199">
        <f t="shared" si="688"/>
        <v>0</v>
      </c>
      <c r="Q965" s="199">
        <f t="shared" si="688"/>
        <v>0</v>
      </c>
      <c r="R965" s="199">
        <f t="shared" si="688"/>
        <v>0</v>
      </c>
      <c r="S965" s="199">
        <f t="shared" si="688"/>
        <v>0</v>
      </c>
      <c r="T965" s="199">
        <f t="shared" si="688"/>
        <v>0</v>
      </c>
      <c r="U965" s="199">
        <f t="shared" si="688"/>
        <v>0</v>
      </c>
      <c r="V965" s="199">
        <f t="shared" si="688"/>
        <v>0</v>
      </c>
      <c r="W965" s="199">
        <f t="shared" si="688"/>
        <v>0</v>
      </c>
      <c r="X965" s="392"/>
      <c r="Y965" s="392"/>
      <c r="AB965" s="86" t="s">
        <v>39</v>
      </c>
      <c r="AC965" s="57">
        <v>216</v>
      </c>
      <c r="AD965" s="57">
        <v>216</v>
      </c>
      <c r="AE965" s="57">
        <v>0</v>
      </c>
      <c r="AF965" s="57">
        <v>0</v>
      </c>
      <c r="AG965" s="57">
        <v>0</v>
      </c>
      <c r="AH965" s="57">
        <v>0</v>
      </c>
      <c r="AI965" s="62">
        <v>0</v>
      </c>
      <c r="AJ965" s="62">
        <v>0</v>
      </c>
      <c r="AK965" s="28">
        <v>0</v>
      </c>
      <c r="AL965" s="62">
        <v>0</v>
      </c>
      <c r="AM965" s="62">
        <v>0</v>
      </c>
      <c r="AN965" s="62">
        <v>0</v>
      </c>
      <c r="AO965" s="62">
        <v>0</v>
      </c>
      <c r="AP965" s="62">
        <v>0</v>
      </c>
      <c r="AQ965" s="62">
        <v>0</v>
      </c>
      <c r="AR965" s="62">
        <v>0</v>
      </c>
      <c r="AS965" s="62">
        <v>0</v>
      </c>
      <c r="AT965" s="31">
        <v>0</v>
      </c>
      <c r="AU965" s="62">
        <v>0</v>
      </c>
      <c r="AV965" s="28">
        <v>0</v>
      </c>
    </row>
    <row r="966" spans="1:70" x14ac:dyDescent="0.3">
      <c r="A966" s="318"/>
      <c r="B966" s="69" t="s">
        <v>40</v>
      </c>
      <c r="C966" s="328"/>
      <c r="D966" s="406"/>
      <c r="E966" s="406"/>
      <c r="F966" s="406">
        <f>SUM(F961:F965)</f>
        <v>28.95</v>
      </c>
      <c r="G966" s="406">
        <f t="shared" ref="G966:W966" si="692">SUM(G961:G965)</f>
        <v>2.0999999999999996</v>
      </c>
      <c r="H966" s="406">
        <f t="shared" si="692"/>
        <v>1.05</v>
      </c>
      <c r="I966" s="406">
        <f t="shared" si="692"/>
        <v>139.35000000000002</v>
      </c>
      <c r="J966" s="199">
        <f t="shared" si="692"/>
        <v>6.0000000000000005E-2</v>
      </c>
      <c r="K966" s="199">
        <f t="shared" si="692"/>
        <v>7.4999999999999997E-2</v>
      </c>
      <c r="L966" s="199">
        <f t="shared" si="692"/>
        <v>27.555</v>
      </c>
      <c r="M966" s="199">
        <f t="shared" si="692"/>
        <v>0</v>
      </c>
      <c r="N966" s="199">
        <f t="shared" si="692"/>
        <v>3.2399999999999993</v>
      </c>
      <c r="O966" s="199">
        <f t="shared" si="692"/>
        <v>191.55</v>
      </c>
      <c r="P966" s="199">
        <f t="shared" si="692"/>
        <v>342.61500000000001</v>
      </c>
      <c r="Q966" s="199">
        <f t="shared" si="692"/>
        <v>19.5</v>
      </c>
      <c r="R966" s="199">
        <f t="shared" si="692"/>
        <v>100.80000000000001</v>
      </c>
      <c r="S966" s="199">
        <f t="shared" si="692"/>
        <v>198.60000000000002</v>
      </c>
      <c r="T966" s="199">
        <f t="shared" si="692"/>
        <v>1.68</v>
      </c>
      <c r="U966" s="199">
        <f t="shared" si="692"/>
        <v>26.1</v>
      </c>
      <c r="V966" s="199">
        <f t="shared" si="692"/>
        <v>25.965</v>
      </c>
      <c r="W966" s="199">
        <f t="shared" si="692"/>
        <v>177.3</v>
      </c>
      <c r="X966" s="392"/>
      <c r="Y966" s="392"/>
      <c r="AB966" s="87" t="s">
        <v>40</v>
      </c>
      <c r="AC966" s="59"/>
      <c r="AD966" s="60">
        <v>60</v>
      </c>
      <c r="AE966" s="61">
        <v>19.3</v>
      </c>
      <c r="AF966" s="61">
        <v>1.4</v>
      </c>
      <c r="AG966" s="61">
        <v>0.7</v>
      </c>
      <c r="AH966" s="61">
        <v>92.9</v>
      </c>
      <c r="AI966" s="65">
        <v>0.04</v>
      </c>
      <c r="AJ966" s="65">
        <v>0.05</v>
      </c>
      <c r="AK966" s="47">
        <v>18.399999999999999</v>
      </c>
      <c r="AL966" s="66">
        <v>0</v>
      </c>
      <c r="AM966" s="65">
        <v>2.16</v>
      </c>
      <c r="AN966" s="66">
        <v>128</v>
      </c>
      <c r="AO966" s="66">
        <v>229</v>
      </c>
      <c r="AP966" s="66">
        <v>13</v>
      </c>
      <c r="AQ966" s="66">
        <v>67</v>
      </c>
      <c r="AR966" s="66">
        <v>132</v>
      </c>
      <c r="AS966" s="65">
        <v>1.1200000000000001</v>
      </c>
      <c r="AT966" s="33">
        <v>17</v>
      </c>
      <c r="AU966" s="83">
        <v>17.399999999999999</v>
      </c>
      <c r="AV966" s="32">
        <v>119</v>
      </c>
    </row>
    <row r="967" spans="1:70" x14ac:dyDescent="0.3">
      <c r="A967" s="318" t="s">
        <v>251</v>
      </c>
      <c r="B967" s="199"/>
      <c r="C967" s="328">
        <v>60</v>
      </c>
      <c r="D967" s="406"/>
      <c r="E967" s="406"/>
      <c r="F967" s="406"/>
      <c r="G967" s="406"/>
      <c r="H967" s="406"/>
      <c r="I967" s="406"/>
      <c r="J967" s="199"/>
      <c r="K967" s="199"/>
      <c r="L967" s="199"/>
      <c r="M967" s="199"/>
      <c r="N967" s="199"/>
      <c r="O967" s="199"/>
      <c r="P967" s="199"/>
      <c r="Q967" s="199"/>
      <c r="R967" s="199"/>
      <c r="S967" s="199"/>
      <c r="T967" s="199"/>
      <c r="U967" s="199"/>
      <c r="V967" s="199"/>
      <c r="W967" s="199"/>
      <c r="X967" s="392" t="s">
        <v>252</v>
      </c>
      <c r="Y967" s="392">
        <v>64</v>
      </c>
      <c r="AA967" t="s">
        <v>251</v>
      </c>
      <c r="AW967" t="s">
        <v>252</v>
      </c>
    </row>
    <row r="968" spans="1:70" x14ac:dyDescent="0.3">
      <c r="A968" s="318"/>
      <c r="B968" s="334" t="s">
        <v>54</v>
      </c>
      <c r="C968" s="328"/>
      <c r="D968" s="406">
        <f>C$967*AC968/AD$971</f>
        <v>62.2</v>
      </c>
      <c r="E968" s="406">
        <f>C$967*AD968/AD$971</f>
        <v>49.8</v>
      </c>
      <c r="F968" s="406">
        <f>$C$967*AE968/$AD$971</f>
        <v>0.8</v>
      </c>
      <c r="G968" s="406">
        <f t="shared" ref="G968:V968" si="693">$C$967*AF968/$AD$971</f>
        <v>0</v>
      </c>
      <c r="H968" s="406">
        <f t="shared" si="693"/>
        <v>4</v>
      </c>
      <c r="I968" s="406">
        <f t="shared" si="693"/>
        <v>19.2</v>
      </c>
      <c r="J968" s="199">
        <f t="shared" si="693"/>
        <v>0</v>
      </c>
      <c r="K968" s="199">
        <f t="shared" si="693"/>
        <v>0.02</v>
      </c>
      <c r="L968" s="199">
        <f t="shared" si="693"/>
        <v>0.6</v>
      </c>
      <c r="M968" s="199">
        <f t="shared" si="693"/>
        <v>0</v>
      </c>
      <c r="N968" s="199">
        <f t="shared" si="693"/>
        <v>2</v>
      </c>
      <c r="O968" s="199">
        <f t="shared" si="693"/>
        <v>17.399999999999999</v>
      </c>
      <c r="P968" s="199">
        <f t="shared" si="693"/>
        <v>120</v>
      </c>
      <c r="Q968" s="199">
        <f t="shared" si="693"/>
        <v>16.2</v>
      </c>
      <c r="R968" s="199">
        <f t="shared" si="693"/>
        <v>9.6</v>
      </c>
      <c r="S968" s="199">
        <f t="shared" si="693"/>
        <v>18.600000000000001</v>
      </c>
      <c r="T968" s="199">
        <f t="shared" si="693"/>
        <v>0.6</v>
      </c>
      <c r="U968" s="199">
        <f t="shared" si="693"/>
        <v>3.4</v>
      </c>
      <c r="V968" s="199">
        <f t="shared" si="693"/>
        <v>0.3</v>
      </c>
      <c r="W968" s="199">
        <f t="shared" ref="G968:W970" si="694">$C$967*AV968/$AD$971</f>
        <v>10</v>
      </c>
      <c r="X968" s="392"/>
      <c r="Y968" s="392"/>
      <c r="AB968" s="86" t="s">
        <v>54</v>
      </c>
      <c r="AC968" s="56">
        <v>31.1</v>
      </c>
      <c r="AD968" s="56">
        <v>24.9</v>
      </c>
      <c r="AE968" s="56">
        <v>0.4</v>
      </c>
      <c r="AF968" s="57">
        <v>0</v>
      </c>
      <c r="AG968" s="57">
        <v>2</v>
      </c>
      <c r="AH968" s="56">
        <v>9.6</v>
      </c>
      <c r="AI968" s="57">
        <v>0</v>
      </c>
      <c r="AJ968" s="71">
        <v>0.01</v>
      </c>
      <c r="AK968" s="36">
        <v>0.3</v>
      </c>
      <c r="AL968" s="57">
        <v>0</v>
      </c>
      <c r="AM968" s="57">
        <v>1</v>
      </c>
      <c r="AN968" s="56">
        <v>8.6999999999999993</v>
      </c>
      <c r="AO968" s="57">
        <v>60</v>
      </c>
      <c r="AP968" s="56">
        <v>8.1</v>
      </c>
      <c r="AQ968" s="56">
        <v>4.8</v>
      </c>
      <c r="AR968" s="56">
        <v>9.3000000000000007</v>
      </c>
      <c r="AS968" s="56">
        <v>0.3</v>
      </c>
      <c r="AT968" s="20">
        <v>1.7</v>
      </c>
      <c r="AU968" s="71">
        <v>0.15</v>
      </c>
      <c r="AV968" s="19">
        <v>5</v>
      </c>
      <c r="AX968" s="86" t="s">
        <v>54</v>
      </c>
      <c r="AY968" s="56">
        <v>31.1</v>
      </c>
      <c r="AZ968" s="56">
        <v>24.9</v>
      </c>
      <c r="BA968" s="56">
        <v>0.4</v>
      </c>
      <c r="BB968" s="57">
        <v>0</v>
      </c>
      <c r="BC968" s="57">
        <v>2</v>
      </c>
      <c r="BD968" s="56">
        <v>9.6</v>
      </c>
      <c r="BE968" s="57">
        <v>0</v>
      </c>
      <c r="BF968" s="71">
        <v>0.01</v>
      </c>
      <c r="BG968" s="36">
        <v>0.3</v>
      </c>
      <c r="BH968" s="57">
        <v>0</v>
      </c>
      <c r="BI968" s="57">
        <v>1</v>
      </c>
      <c r="BJ968" s="56">
        <v>8.6999999999999993</v>
      </c>
      <c r="BK968" s="57">
        <v>60</v>
      </c>
      <c r="BL968" s="56">
        <v>8.1</v>
      </c>
      <c r="BM968" s="56">
        <v>4.8</v>
      </c>
      <c r="BN968" s="56">
        <v>9.3000000000000007</v>
      </c>
      <c r="BO968" s="56">
        <v>0.3</v>
      </c>
      <c r="BP968" s="20">
        <v>1.7</v>
      </c>
      <c r="BQ968" s="71">
        <v>0.15</v>
      </c>
      <c r="BR968" s="19">
        <v>5</v>
      </c>
    </row>
    <row r="969" spans="1:70" ht="15" customHeight="1" x14ac:dyDescent="0.3">
      <c r="A969" s="318"/>
      <c r="B969" s="334" t="s">
        <v>57</v>
      </c>
      <c r="C969" s="328"/>
      <c r="D969" s="406">
        <f>C$967*AC969/AD$971</f>
        <v>7.8</v>
      </c>
      <c r="E969" s="406">
        <f t="shared" ref="E969:E970" si="695">C$967*AD969/AD$971</f>
        <v>7.2</v>
      </c>
      <c r="F969" s="406">
        <f t="shared" ref="F969:F970" si="696">$C$967*AE969/$AD$971</f>
        <v>0.2</v>
      </c>
      <c r="G969" s="406">
        <f t="shared" si="694"/>
        <v>0</v>
      </c>
      <c r="H969" s="406">
        <f t="shared" si="694"/>
        <v>3.8</v>
      </c>
      <c r="I969" s="406">
        <f t="shared" si="694"/>
        <v>16</v>
      </c>
      <c r="J969" s="199">
        <f t="shared" si="694"/>
        <v>0</v>
      </c>
      <c r="K969" s="199">
        <f t="shared" si="694"/>
        <v>0</v>
      </c>
      <c r="L969" s="199">
        <f t="shared" si="694"/>
        <v>0.44</v>
      </c>
      <c r="M969" s="199">
        <f t="shared" si="694"/>
        <v>0</v>
      </c>
      <c r="N969" s="199">
        <f t="shared" si="694"/>
        <v>0.08</v>
      </c>
      <c r="O969" s="199">
        <f t="shared" si="694"/>
        <v>0.6</v>
      </c>
      <c r="P969" s="199">
        <f t="shared" si="694"/>
        <v>52</v>
      </c>
      <c r="Q969" s="199">
        <f t="shared" si="694"/>
        <v>5</v>
      </c>
      <c r="R969" s="199">
        <f t="shared" si="694"/>
        <v>6.4</v>
      </c>
      <c r="S969" s="199">
        <f t="shared" si="694"/>
        <v>5.2</v>
      </c>
      <c r="T969" s="199">
        <f t="shared" si="694"/>
        <v>0.18</v>
      </c>
      <c r="U969" s="199">
        <f t="shared" si="694"/>
        <v>0</v>
      </c>
      <c r="V969" s="199">
        <f t="shared" si="694"/>
        <v>0.02</v>
      </c>
      <c r="W969" s="199">
        <f t="shared" si="694"/>
        <v>0.2</v>
      </c>
      <c r="X969" s="392"/>
      <c r="Y969" s="392"/>
      <c r="AB969" s="86" t="s">
        <v>57</v>
      </c>
      <c r="AC969" s="56">
        <v>3.9</v>
      </c>
      <c r="AD969" s="56">
        <v>3.6</v>
      </c>
      <c r="AE969" s="56">
        <v>0.1</v>
      </c>
      <c r="AF969" s="57">
        <v>0</v>
      </c>
      <c r="AG969" s="56">
        <v>1.9</v>
      </c>
      <c r="AH969" s="57">
        <v>8</v>
      </c>
      <c r="AI969" s="57">
        <v>0</v>
      </c>
      <c r="AJ969" s="57">
        <v>0</v>
      </c>
      <c r="AK969" s="37">
        <v>0.22</v>
      </c>
      <c r="AL969" s="57">
        <v>0</v>
      </c>
      <c r="AM969" s="71">
        <v>0.04</v>
      </c>
      <c r="AN969" s="56">
        <v>0.3</v>
      </c>
      <c r="AO969" s="57">
        <v>26</v>
      </c>
      <c r="AP969" s="56">
        <v>2.5</v>
      </c>
      <c r="AQ969" s="56">
        <v>3.2</v>
      </c>
      <c r="AR969" s="56">
        <v>2.6</v>
      </c>
      <c r="AS969" s="71">
        <v>0.09</v>
      </c>
      <c r="AT969" s="19">
        <v>0</v>
      </c>
      <c r="AU969" s="71">
        <v>0.01</v>
      </c>
      <c r="AV969" s="20">
        <v>0.1</v>
      </c>
      <c r="AX969" s="86" t="s">
        <v>57</v>
      </c>
      <c r="AY969" s="56">
        <v>3.9</v>
      </c>
      <c r="AZ969" s="56">
        <v>3.6</v>
      </c>
      <c r="BA969" s="56">
        <v>0.1</v>
      </c>
      <c r="BB969" s="57">
        <v>0</v>
      </c>
      <c r="BC969" s="56">
        <v>1.9</v>
      </c>
      <c r="BD969" s="57">
        <v>8</v>
      </c>
      <c r="BE969" s="57">
        <v>0</v>
      </c>
      <c r="BF969" s="57">
        <v>0</v>
      </c>
      <c r="BG969" s="37">
        <v>0.22</v>
      </c>
      <c r="BH969" s="57">
        <v>0</v>
      </c>
      <c r="BI969" s="71">
        <v>0.04</v>
      </c>
      <c r="BJ969" s="56">
        <v>0.3</v>
      </c>
      <c r="BK969" s="57">
        <v>26</v>
      </c>
      <c r="BL969" s="56">
        <v>2.5</v>
      </c>
      <c r="BM969" s="56">
        <v>3.2</v>
      </c>
      <c r="BN969" s="56">
        <v>2.6</v>
      </c>
      <c r="BO969" s="71">
        <v>0.09</v>
      </c>
      <c r="BP969" s="19">
        <v>0</v>
      </c>
      <c r="BQ969" s="71">
        <v>0.01</v>
      </c>
      <c r="BR969" s="20">
        <v>0.1</v>
      </c>
    </row>
    <row r="970" spans="1:70" ht="15" customHeight="1" x14ac:dyDescent="0.3">
      <c r="A970" s="318"/>
      <c r="B970" s="334" t="s">
        <v>46</v>
      </c>
      <c r="C970" s="328"/>
      <c r="D970" s="406">
        <f>C$967*AC970/AD$971</f>
        <v>4</v>
      </c>
      <c r="E970" s="406">
        <f t="shared" si="695"/>
        <v>4</v>
      </c>
      <c r="F970" s="406">
        <f t="shared" si="696"/>
        <v>0</v>
      </c>
      <c r="G970" s="406">
        <f t="shared" si="694"/>
        <v>3.2</v>
      </c>
      <c r="H970" s="406">
        <f t="shared" si="694"/>
        <v>0</v>
      </c>
      <c r="I970" s="406">
        <f t="shared" si="694"/>
        <v>28.4</v>
      </c>
      <c r="J970" s="199">
        <f t="shared" si="694"/>
        <v>0</v>
      </c>
      <c r="K970" s="199">
        <f t="shared" si="694"/>
        <v>0</v>
      </c>
      <c r="L970" s="199">
        <f t="shared" si="694"/>
        <v>0</v>
      </c>
      <c r="M970" s="199">
        <f t="shared" si="694"/>
        <v>0</v>
      </c>
      <c r="N970" s="199">
        <f t="shared" si="694"/>
        <v>0</v>
      </c>
      <c r="O970" s="199">
        <f t="shared" si="694"/>
        <v>0</v>
      </c>
      <c r="P970" s="199">
        <f t="shared" si="694"/>
        <v>0</v>
      </c>
      <c r="Q970" s="199">
        <f t="shared" si="694"/>
        <v>0</v>
      </c>
      <c r="R970" s="199">
        <f t="shared" si="694"/>
        <v>0</v>
      </c>
      <c r="S970" s="199">
        <f t="shared" si="694"/>
        <v>0</v>
      </c>
      <c r="T970" s="199">
        <f t="shared" si="694"/>
        <v>0</v>
      </c>
      <c r="U970" s="199">
        <f t="shared" si="694"/>
        <v>0</v>
      </c>
      <c r="V970" s="199">
        <f t="shared" si="694"/>
        <v>0</v>
      </c>
      <c r="W970" s="199">
        <f t="shared" si="694"/>
        <v>0</v>
      </c>
      <c r="X970" s="392"/>
      <c r="Y970" s="392"/>
      <c r="AB970" s="86" t="s">
        <v>46</v>
      </c>
      <c r="AC970" s="299">
        <v>2</v>
      </c>
      <c r="AD970" s="299">
        <v>2</v>
      </c>
      <c r="AE970" s="57">
        <v>0</v>
      </c>
      <c r="AF970" s="56">
        <v>1.6</v>
      </c>
      <c r="AG970" s="57">
        <v>0</v>
      </c>
      <c r="AH970" s="56">
        <v>14.2</v>
      </c>
      <c r="AI970" s="57">
        <v>0</v>
      </c>
      <c r="AJ970" s="57">
        <v>0</v>
      </c>
      <c r="AK970" s="19">
        <v>0</v>
      </c>
      <c r="AL970" s="57">
        <v>0</v>
      </c>
      <c r="AM970" s="57">
        <v>0</v>
      </c>
      <c r="AN970" s="57">
        <v>0</v>
      </c>
      <c r="AO970" s="57">
        <v>0</v>
      </c>
      <c r="AP970" s="57">
        <v>0</v>
      </c>
      <c r="AQ970" s="57">
        <v>0</v>
      </c>
      <c r="AR970" s="57">
        <v>0</v>
      </c>
      <c r="AS970" s="57">
        <v>0</v>
      </c>
      <c r="AT970" s="19">
        <v>0</v>
      </c>
      <c r="AU970" s="57">
        <v>0</v>
      </c>
      <c r="AV970" s="19">
        <v>0</v>
      </c>
      <c r="AX970" s="86" t="s">
        <v>46</v>
      </c>
      <c r="AY970" s="56">
        <v>1.8</v>
      </c>
      <c r="AZ970" s="56">
        <v>1.8</v>
      </c>
      <c r="BA970" s="57">
        <v>0</v>
      </c>
      <c r="BB970" s="56">
        <v>1.6</v>
      </c>
      <c r="BC970" s="57">
        <v>0</v>
      </c>
      <c r="BD970" s="56">
        <v>14.2</v>
      </c>
      <c r="BE970" s="57">
        <v>0</v>
      </c>
      <c r="BF970" s="57">
        <v>0</v>
      </c>
      <c r="BG970" s="19">
        <v>0</v>
      </c>
      <c r="BH970" s="57">
        <v>0</v>
      </c>
      <c r="BI970" s="57">
        <v>0</v>
      </c>
      <c r="BJ970" s="57">
        <v>0</v>
      </c>
      <c r="BK970" s="57">
        <v>0</v>
      </c>
      <c r="BL970" s="57">
        <v>0</v>
      </c>
      <c r="BM970" s="57">
        <v>0</v>
      </c>
      <c r="BN970" s="57">
        <v>0</v>
      </c>
      <c r="BO970" s="57">
        <v>0</v>
      </c>
      <c r="BP970" s="19">
        <v>0</v>
      </c>
      <c r="BQ970" s="57">
        <v>0</v>
      </c>
      <c r="BR970" s="19">
        <v>0</v>
      </c>
    </row>
    <row r="971" spans="1:70" x14ac:dyDescent="0.3">
      <c r="A971" s="318"/>
      <c r="B971" s="69" t="s">
        <v>40</v>
      </c>
      <c r="C971" s="328"/>
      <c r="D971" s="406"/>
      <c r="E971" s="406"/>
      <c r="F971" s="409">
        <f>SUM(F968:F970)</f>
        <v>1</v>
      </c>
      <c r="G971" s="409">
        <f t="shared" ref="G971:W971" si="697">SUM(G968:G970)</f>
        <v>3.2</v>
      </c>
      <c r="H971" s="409">
        <f t="shared" si="697"/>
        <v>7.8</v>
      </c>
      <c r="I971" s="409">
        <f t="shared" si="697"/>
        <v>63.6</v>
      </c>
      <c r="J971" s="337">
        <f t="shared" si="697"/>
        <v>0</v>
      </c>
      <c r="K971" s="337">
        <f t="shared" si="697"/>
        <v>0.02</v>
      </c>
      <c r="L971" s="337">
        <f t="shared" si="697"/>
        <v>1.04</v>
      </c>
      <c r="M971" s="337">
        <f t="shared" si="697"/>
        <v>0</v>
      </c>
      <c r="N971" s="337">
        <f t="shared" si="697"/>
        <v>2.08</v>
      </c>
      <c r="O971" s="337">
        <f t="shared" si="697"/>
        <v>18</v>
      </c>
      <c r="P971" s="337">
        <f t="shared" si="697"/>
        <v>172</v>
      </c>
      <c r="Q971" s="337">
        <f t="shared" si="697"/>
        <v>21.2</v>
      </c>
      <c r="R971" s="337">
        <f t="shared" si="697"/>
        <v>16</v>
      </c>
      <c r="S971" s="337">
        <f t="shared" si="697"/>
        <v>23.8</v>
      </c>
      <c r="T971" s="337">
        <f t="shared" si="697"/>
        <v>0.78</v>
      </c>
      <c r="U971" s="337">
        <f t="shared" si="697"/>
        <v>3.4</v>
      </c>
      <c r="V971" s="337">
        <f t="shared" si="697"/>
        <v>0.32</v>
      </c>
      <c r="W971" s="337">
        <f t="shared" si="697"/>
        <v>10.199999999999999</v>
      </c>
      <c r="X971" s="392"/>
      <c r="Y971" s="392"/>
      <c r="AB971" s="87" t="s">
        <v>40</v>
      </c>
      <c r="AC971" s="59"/>
      <c r="AD971" s="60">
        <v>30</v>
      </c>
      <c r="AE971" s="61">
        <v>0.5</v>
      </c>
      <c r="AF971" s="61">
        <v>1.6</v>
      </c>
      <c r="AG971" s="61">
        <v>3.9</v>
      </c>
      <c r="AH971" s="61">
        <v>31.8</v>
      </c>
      <c r="AI971" s="60">
        <v>0</v>
      </c>
      <c r="AJ971" s="88">
        <v>0.01</v>
      </c>
      <c r="AK971" s="38">
        <v>0.52</v>
      </c>
      <c r="AL971" s="60">
        <v>0</v>
      </c>
      <c r="AM971" s="88">
        <v>1.04</v>
      </c>
      <c r="AN971" s="60">
        <v>9</v>
      </c>
      <c r="AO971" s="60">
        <v>85</v>
      </c>
      <c r="AP971" s="60">
        <v>11</v>
      </c>
      <c r="AQ971" s="60">
        <v>8</v>
      </c>
      <c r="AR971" s="60">
        <v>12</v>
      </c>
      <c r="AS971" s="88">
        <v>0.39</v>
      </c>
      <c r="AT971" s="22">
        <v>1.8</v>
      </c>
      <c r="AU971" s="88">
        <v>0.16</v>
      </c>
      <c r="AV971" s="22">
        <v>5.0999999999999996</v>
      </c>
      <c r="AX971" s="87" t="s">
        <v>40</v>
      </c>
      <c r="AY971" s="59"/>
      <c r="AZ971" s="60">
        <v>30</v>
      </c>
      <c r="BA971" s="61">
        <v>0.5</v>
      </c>
      <c r="BB971" s="61">
        <v>1.6</v>
      </c>
      <c r="BC971" s="61">
        <v>3.9</v>
      </c>
      <c r="BD971" s="61">
        <v>31.8</v>
      </c>
      <c r="BE971" s="60">
        <v>0</v>
      </c>
      <c r="BF971" s="88">
        <v>0.01</v>
      </c>
      <c r="BG971" s="38">
        <v>0.52</v>
      </c>
      <c r="BH971" s="60">
        <v>0</v>
      </c>
      <c r="BI971" s="88">
        <v>1.04</v>
      </c>
      <c r="BJ971" s="60">
        <v>9</v>
      </c>
      <c r="BK971" s="60">
        <v>85</v>
      </c>
      <c r="BL971" s="60">
        <v>11</v>
      </c>
      <c r="BM971" s="60">
        <v>8</v>
      </c>
      <c r="BN971" s="60">
        <v>12</v>
      </c>
      <c r="BO971" s="88">
        <v>0.39</v>
      </c>
      <c r="BP971" s="22">
        <v>1.8</v>
      </c>
      <c r="BQ971" s="88">
        <v>0.16</v>
      </c>
      <c r="BR971" s="22">
        <v>5.0999999999999996</v>
      </c>
    </row>
    <row r="972" spans="1:70" x14ac:dyDescent="0.3">
      <c r="A972" s="318" t="s">
        <v>107</v>
      </c>
      <c r="B972" s="199"/>
      <c r="C972" s="328">
        <v>180</v>
      </c>
      <c r="D972" s="406"/>
      <c r="E972" s="406"/>
      <c r="F972" s="406"/>
      <c r="G972" s="406"/>
      <c r="H972" s="406"/>
      <c r="I972" s="406"/>
      <c r="J972" s="199"/>
      <c r="K972" s="199"/>
      <c r="L972" s="199"/>
      <c r="M972" s="199"/>
      <c r="N972" s="199"/>
      <c r="O972" s="199"/>
      <c r="P972" s="199"/>
      <c r="Q972" s="199"/>
      <c r="R972" s="199"/>
      <c r="S972" s="199"/>
      <c r="T972" s="199"/>
      <c r="U972" s="199"/>
      <c r="V972" s="199"/>
      <c r="W972" s="199"/>
      <c r="X972" s="392" t="s">
        <v>108</v>
      </c>
      <c r="Y972" s="392">
        <v>11</v>
      </c>
      <c r="AA972" t="s">
        <v>107</v>
      </c>
      <c r="AW972" t="s">
        <v>108</v>
      </c>
    </row>
    <row r="973" spans="1:70" ht="15" customHeight="1" x14ac:dyDescent="0.3">
      <c r="A973" s="318"/>
      <c r="B973" s="334" t="s">
        <v>36</v>
      </c>
      <c r="C973" s="328"/>
      <c r="D973" s="407">
        <f>C$972*AC973/AD$976</f>
        <v>6.24</v>
      </c>
      <c r="E973" s="406">
        <f>C$972*AD973/AD$976</f>
        <v>6.24</v>
      </c>
      <c r="F973" s="406">
        <f>$C$972*AE973/$AD$976</f>
        <v>0</v>
      </c>
      <c r="G973" s="406">
        <f t="shared" ref="G973:V973" si="698">$C$972*AF973/$AD$976</f>
        <v>0</v>
      </c>
      <c r="H973" s="406">
        <f t="shared" si="698"/>
        <v>5.76</v>
      </c>
      <c r="I973" s="406">
        <f t="shared" si="698"/>
        <v>22.92</v>
      </c>
      <c r="J973" s="199">
        <f t="shared" si="698"/>
        <v>0</v>
      </c>
      <c r="K973" s="199">
        <f t="shared" si="698"/>
        <v>0</v>
      </c>
      <c r="L973" s="199">
        <f t="shared" si="698"/>
        <v>0</v>
      </c>
      <c r="M973" s="199">
        <f t="shared" si="698"/>
        <v>0</v>
      </c>
      <c r="N973" s="199">
        <f t="shared" si="698"/>
        <v>0</v>
      </c>
      <c r="O973" s="199">
        <f t="shared" si="698"/>
        <v>0</v>
      </c>
      <c r="P973" s="199">
        <f t="shared" si="698"/>
        <v>0.15600000000000003</v>
      </c>
      <c r="Q973" s="199">
        <f t="shared" si="698"/>
        <v>0.12</v>
      </c>
      <c r="R973" s="199">
        <f t="shared" si="698"/>
        <v>0</v>
      </c>
      <c r="S973" s="199">
        <f t="shared" si="698"/>
        <v>0</v>
      </c>
      <c r="T973" s="199">
        <f t="shared" si="698"/>
        <v>1.2E-2</v>
      </c>
      <c r="U973" s="199">
        <f t="shared" si="698"/>
        <v>0</v>
      </c>
      <c r="V973" s="199">
        <f t="shared" si="698"/>
        <v>0</v>
      </c>
      <c r="W973" s="199">
        <f t="shared" ref="G973:W975" si="699">$C$972*AV973/$AD$976</f>
        <v>0</v>
      </c>
      <c r="X973" s="392"/>
      <c r="Y973" s="392"/>
      <c r="AB973" s="86" t="s">
        <v>36</v>
      </c>
      <c r="AC973" s="56">
        <v>5.2</v>
      </c>
      <c r="AD973" s="56">
        <v>5.2</v>
      </c>
      <c r="AE973" s="57">
        <v>0</v>
      </c>
      <c r="AF973" s="57">
        <v>0</v>
      </c>
      <c r="AG973" s="56">
        <v>4.8</v>
      </c>
      <c r="AH973" s="56">
        <v>19.100000000000001</v>
      </c>
      <c r="AI973" s="62">
        <v>0</v>
      </c>
      <c r="AJ973" s="62">
        <v>0</v>
      </c>
      <c r="AK973" s="28">
        <v>0</v>
      </c>
      <c r="AL973" s="62">
        <v>0</v>
      </c>
      <c r="AM973" s="62">
        <v>0</v>
      </c>
      <c r="AN973" s="62">
        <v>0</v>
      </c>
      <c r="AO973" s="64">
        <v>0.13</v>
      </c>
      <c r="AP973" s="63">
        <v>0.1</v>
      </c>
      <c r="AQ973" s="62">
        <v>0</v>
      </c>
      <c r="AR973" s="62">
        <v>0</v>
      </c>
      <c r="AS973" s="64">
        <v>0.01</v>
      </c>
      <c r="AT973" s="28">
        <v>0</v>
      </c>
      <c r="AU973" s="62">
        <v>0</v>
      </c>
      <c r="AV973" s="28">
        <v>0</v>
      </c>
    </row>
    <row r="974" spans="1:70" ht="15" customHeight="1" x14ac:dyDescent="0.3">
      <c r="A974" s="318"/>
      <c r="B974" s="334" t="s">
        <v>87</v>
      </c>
      <c r="C974" s="328"/>
      <c r="D974" s="407">
        <f t="shared" ref="D974:D975" si="700">C$972*AC974/AD$976</f>
        <v>24.120000000000005</v>
      </c>
      <c r="E974" s="406">
        <f t="shared" ref="E974:E975" si="701">C$972*AD974/AD$976</f>
        <v>21.36</v>
      </c>
      <c r="F974" s="406">
        <f t="shared" ref="F974:F975" si="702">$C$972*AE974/$AD$976</f>
        <v>0.48</v>
      </c>
      <c r="G974" s="406">
        <f t="shared" si="699"/>
        <v>0</v>
      </c>
      <c r="H974" s="406">
        <f t="shared" si="699"/>
        <v>12.12</v>
      </c>
      <c r="I974" s="406">
        <f t="shared" si="699"/>
        <v>50.040000000000006</v>
      </c>
      <c r="J974" s="199">
        <f t="shared" si="699"/>
        <v>0</v>
      </c>
      <c r="K974" s="199">
        <f t="shared" si="699"/>
        <v>0</v>
      </c>
      <c r="L974" s="199">
        <f t="shared" si="699"/>
        <v>13.560000000000002</v>
      </c>
      <c r="M974" s="199">
        <f t="shared" si="699"/>
        <v>0</v>
      </c>
      <c r="N974" s="199">
        <f t="shared" si="699"/>
        <v>2.4E-2</v>
      </c>
      <c r="O974" s="199">
        <f t="shared" si="699"/>
        <v>0</v>
      </c>
      <c r="P974" s="199">
        <f t="shared" si="699"/>
        <v>0</v>
      </c>
      <c r="Q974" s="199">
        <f t="shared" si="699"/>
        <v>44.4</v>
      </c>
      <c r="R974" s="199">
        <f t="shared" si="699"/>
        <v>1.92</v>
      </c>
      <c r="S974" s="199">
        <f t="shared" si="699"/>
        <v>3.84</v>
      </c>
      <c r="T974" s="199">
        <f t="shared" si="699"/>
        <v>0.06</v>
      </c>
      <c r="U974" s="199">
        <f t="shared" si="699"/>
        <v>0</v>
      </c>
      <c r="V974" s="199">
        <f t="shared" si="699"/>
        <v>0</v>
      </c>
      <c r="W974" s="199">
        <f t="shared" si="699"/>
        <v>0</v>
      </c>
      <c r="X974" s="392"/>
      <c r="Y974" s="392"/>
      <c r="AB974" s="86" t="s">
        <v>87</v>
      </c>
      <c r="AC974" s="56">
        <v>20.100000000000001</v>
      </c>
      <c r="AD974" s="299">
        <v>17.8</v>
      </c>
      <c r="AE974" s="56">
        <v>0.4</v>
      </c>
      <c r="AF974" s="57">
        <v>0</v>
      </c>
      <c r="AG974" s="56">
        <v>10.1</v>
      </c>
      <c r="AH974" s="56">
        <v>41.7</v>
      </c>
      <c r="AI974" s="62">
        <v>0</v>
      </c>
      <c r="AJ974" s="62">
        <v>0</v>
      </c>
      <c r="AK974" s="30">
        <v>11.3</v>
      </c>
      <c r="AL974" s="62">
        <v>0</v>
      </c>
      <c r="AM974" s="64">
        <v>0.02</v>
      </c>
      <c r="AN974" s="62">
        <v>0</v>
      </c>
      <c r="AO974" s="62">
        <v>0</v>
      </c>
      <c r="AP974" s="62">
        <v>37</v>
      </c>
      <c r="AQ974" s="63">
        <v>1.6</v>
      </c>
      <c r="AR974" s="63">
        <v>3.2</v>
      </c>
      <c r="AS974" s="64">
        <v>0.05</v>
      </c>
      <c r="AT974" s="28">
        <v>0</v>
      </c>
      <c r="AU974" s="62">
        <v>0</v>
      </c>
      <c r="AV974" s="28">
        <v>0</v>
      </c>
    </row>
    <row r="975" spans="1:70" x14ac:dyDescent="0.3">
      <c r="A975" s="318"/>
      <c r="B975" s="334" t="s">
        <v>39</v>
      </c>
      <c r="C975" s="328"/>
      <c r="D975" s="407">
        <f t="shared" si="700"/>
        <v>171</v>
      </c>
      <c r="E975" s="406">
        <f t="shared" si="701"/>
        <v>171</v>
      </c>
      <c r="F975" s="406">
        <f t="shared" si="702"/>
        <v>0</v>
      </c>
      <c r="G975" s="406">
        <f t="shared" si="699"/>
        <v>0</v>
      </c>
      <c r="H975" s="406">
        <f t="shared" si="699"/>
        <v>0</v>
      </c>
      <c r="I975" s="406">
        <f t="shared" si="699"/>
        <v>0</v>
      </c>
      <c r="J975" s="199">
        <f t="shared" si="699"/>
        <v>0</v>
      </c>
      <c r="K975" s="199">
        <f t="shared" si="699"/>
        <v>0</v>
      </c>
      <c r="L975" s="199">
        <f t="shared" si="699"/>
        <v>0</v>
      </c>
      <c r="M975" s="199">
        <f t="shared" si="699"/>
        <v>0</v>
      </c>
      <c r="N975" s="199">
        <f t="shared" si="699"/>
        <v>0</v>
      </c>
      <c r="O975" s="199">
        <f t="shared" si="699"/>
        <v>0</v>
      </c>
      <c r="P975" s="199">
        <f t="shared" si="699"/>
        <v>0</v>
      </c>
      <c r="Q975" s="199">
        <f t="shared" si="699"/>
        <v>0</v>
      </c>
      <c r="R975" s="199">
        <f t="shared" si="699"/>
        <v>0</v>
      </c>
      <c r="S975" s="199">
        <f t="shared" si="699"/>
        <v>0</v>
      </c>
      <c r="T975" s="199">
        <f t="shared" si="699"/>
        <v>0</v>
      </c>
      <c r="U975" s="199">
        <f t="shared" si="699"/>
        <v>0</v>
      </c>
      <c r="V975" s="199">
        <f t="shared" si="699"/>
        <v>0</v>
      </c>
      <c r="W975" s="199">
        <f t="shared" si="699"/>
        <v>0</v>
      </c>
      <c r="X975" s="392"/>
      <c r="Y975" s="392"/>
      <c r="AB975" s="86" t="s">
        <v>39</v>
      </c>
      <c r="AC975" s="56">
        <v>142.5</v>
      </c>
      <c r="AD975" s="56">
        <v>142.5</v>
      </c>
      <c r="AE975" s="57">
        <v>0</v>
      </c>
      <c r="AF975" s="57">
        <v>0</v>
      </c>
      <c r="AG975" s="57">
        <v>0</v>
      </c>
      <c r="AH975" s="57">
        <v>0</v>
      </c>
      <c r="AI975" s="62">
        <v>0</v>
      </c>
      <c r="AJ975" s="62">
        <v>0</v>
      </c>
      <c r="AK975" s="28">
        <v>0</v>
      </c>
      <c r="AL975" s="62">
        <v>0</v>
      </c>
      <c r="AM975" s="62">
        <v>0</v>
      </c>
      <c r="AN975" s="62">
        <v>0</v>
      </c>
      <c r="AO975" s="62">
        <v>0</v>
      </c>
      <c r="AP975" s="62">
        <v>0</v>
      </c>
      <c r="AQ975" s="62">
        <v>0</v>
      </c>
      <c r="AR975" s="62">
        <v>0</v>
      </c>
      <c r="AS975" s="62">
        <v>0</v>
      </c>
      <c r="AT975" s="28">
        <v>0</v>
      </c>
      <c r="AU975" s="62">
        <v>0</v>
      </c>
      <c r="AV975" s="28">
        <v>0</v>
      </c>
    </row>
    <row r="976" spans="1:70" x14ac:dyDescent="0.3">
      <c r="A976" s="318"/>
      <c r="B976" s="69" t="s">
        <v>40</v>
      </c>
      <c r="C976" s="328"/>
      <c r="D976" s="406"/>
      <c r="E976" s="406"/>
      <c r="F976" s="409">
        <f>SUM(F973:F975)</f>
        <v>0.48</v>
      </c>
      <c r="G976" s="409">
        <f t="shared" ref="G976:W976" si="703">SUM(G973:G975)</f>
        <v>0</v>
      </c>
      <c r="H976" s="409">
        <f t="shared" si="703"/>
        <v>17.88</v>
      </c>
      <c r="I976" s="409">
        <f t="shared" si="703"/>
        <v>72.960000000000008</v>
      </c>
      <c r="J976" s="337">
        <f t="shared" si="703"/>
        <v>0</v>
      </c>
      <c r="K976" s="337">
        <f t="shared" si="703"/>
        <v>0</v>
      </c>
      <c r="L976" s="337">
        <f t="shared" si="703"/>
        <v>13.560000000000002</v>
      </c>
      <c r="M976" s="337">
        <f t="shared" si="703"/>
        <v>0</v>
      </c>
      <c r="N976" s="337">
        <f t="shared" si="703"/>
        <v>2.4E-2</v>
      </c>
      <c r="O976" s="337">
        <f t="shared" si="703"/>
        <v>0</v>
      </c>
      <c r="P976" s="337">
        <f t="shared" si="703"/>
        <v>0.15600000000000003</v>
      </c>
      <c r="Q976" s="337">
        <f t="shared" si="703"/>
        <v>44.519999999999996</v>
      </c>
      <c r="R976" s="337">
        <f t="shared" si="703"/>
        <v>1.92</v>
      </c>
      <c r="S976" s="337">
        <f t="shared" si="703"/>
        <v>3.84</v>
      </c>
      <c r="T976" s="337">
        <f t="shared" si="703"/>
        <v>7.1999999999999995E-2</v>
      </c>
      <c r="U976" s="337">
        <f t="shared" si="703"/>
        <v>0</v>
      </c>
      <c r="V976" s="337">
        <f t="shared" si="703"/>
        <v>0</v>
      </c>
      <c r="W976" s="337">
        <f t="shared" si="703"/>
        <v>0</v>
      </c>
      <c r="X976" s="392"/>
      <c r="Y976" s="392"/>
      <c r="AB976" s="87" t="s">
        <v>40</v>
      </c>
      <c r="AC976" s="59"/>
      <c r="AD976" s="60">
        <v>150</v>
      </c>
      <c r="AE976" s="61">
        <v>0.4</v>
      </c>
      <c r="AF976" s="60">
        <v>0</v>
      </c>
      <c r="AG976" s="61">
        <v>14.9</v>
      </c>
      <c r="AH976" s="61">
        <v>60.8</v>
      </c>
      <c r="AI976" s="66">
        <v>0</v>
      </c>
      <c r="AJ976" s="66">
        <v>0</v>
      </c>
      <c r="AK976" s="47">
        <v>11.3</v>
      </c>
      <c r="AL976" s="66">
        <v>0</v>
      </c>
      <c r="AM976" s="65">
        <v>0.02</v>
      </c>
      <c r="AN976" s="66">
        <v>0</v>
      </c>
      <c r="AO976" s="65">
        <v>0.13</v>
      </c>
      <c r="AP976" s="66">
        <v>37</v>
      </c>
      <c r="AQ976" s="83">
        <v>1.6</v>
      </c>
      <c r="AR976" s="83">
        <v>3.2</v>
      </c>
      <c r="AS976" s="65">
        <v>0.06</v>
      </c>
      <c r="AT976" s="32">
        <v>0</v>
      </c>
      <c r="AU976" s="66">
        <v>0</v>
      </c>
      <c r="AV976" s="32">
        <v>0</v>
      </c>
    </row>
    <row r="977" spans="1:49" ht="15" customHeight="1" x14ac:dyDescent="0.3">
      <c r="A977" s="320" t="s">
        <v>109</v>
      </c>
      <c r="B977" s="334"/>
      <c r="C977" s="328">
        <v>50</v>
      </c>
      <c r="D977" s="406"/>
      <c r="E977" s="406"/>
      <c r="F977" s="406"/>
      <c r="G977" s="406"/>
      <c r="H977" s="406"/>
      <c r="I977" s="406"/>
      <c r="J977" s="199"/>
      <c r="K977" s="199"/>
      <c r="L977" s="199"/>
      <c r="M977" s="199"/>
      <c r="N977" s="199"/>
      <c r="O977" s="199"/>
      <c r="P977" s="199"/>
      <c r="Q977" s="199"/>
      <c r="R977" s="199"/>
      <c r="S977" s="199"/>
      <c r="T977" s="199"/>
      <c r="U977" s="199"/>
      <c r="V977" s="199"/>
      <c r="W977" s="199"/>
      <c r="X977" s="392" t="s">
        <v>96</v>
      </c>
      <c r="Y977" s="392">
        <v>12</v>
      </c>
      <c r="AA977" s="89" t="s">
        <v>109</v>
      </c>
      <c r="AB977" s="89"/>
      <c r="AW977" t="s">
        <v>96</v>
      </c>
    </row>
    <row r="978" spans="1:49" ht="13.5" customHeight="1" x14ac:dyDescent="0.35">
      <c r="A978" s="318"/>
      <c r="B978" s="234" t="s">
        <v>109</v>
      </c>
      <c r="C978" s="328"/>
      <c r="D978" s="406">
        <f>C977*AC978/AD979</f>
        <v>50</v>
      </c>
      <c r="E978" s="406">
        <f>C977*AD978/AD979</f>
        <v>50</v>
      </c>
      <c r="F978" s="406">
        <f>C977*AE978/AD979</f>
        <v>3.3333333333333335</v>
      </c>
      <c r="G978" s="406">
        <f>C977*AF978/AD979</f>
        <v>0.66666666666666663</v>
      </c>
      <c r="H978" s="406">
        <f>C977*AG978/AD979</f>
        <v>19.833333333333332</v>
      </c>
      <c r="I978" s="406">
        <f>C977*AH978/AD979</f>
        <v>97.833333333333329</v>
      </c>
      <c r="J978" s="199">
        <f>C977*AI978/AD979</f>
        <v>0</v>
      </c>
      <c r="K978" s="199">
        <f>C977*AJ978/AD979</f>
        <v>0</v>
      </c>
      <c r="L978" s="199">
        <f>C977*AK978/AD979</f>
        <v>0</v>
      </c>
      <c r="M978" s="199">
        <f>C977*AL978/AD979</f>
        <v>0</v>
      </c>
      <c r="N978" s="199">
        <f>C977*AM978/AD979</f>
        <v>0</v>
      </c>
      <c r="O978" s="199">
        <f>C977*AN978/AD979</f>
        <v>0</v>
      </c>
      <c r="P978" s="199">
        <f>C977*AO978/AD979</f>
        <v>0</v>
      </c>
      <c r="Q978" s="199">
        <f>C977*AP978/AD979</f>
        <v>0</v>
      </c>
      <c r="R978" s="199">
        <f>C977*AQ978/AD979</f>
        <v>0</v>
      </c>
      <c r="S978" s="199">
        <f>C977*AR978/AD979</f>
        <v>0</v>
      </c>
      <c r="T978" s="199">
        <f>C977*AS978/AD979</f>
        <v>0</v>
      </c>
      <c r="U978" s="199">
        <f>C977*AT978/AD979</f>
        <v>0</v>
      </c>
      <c r="V978" s="199">
        <f>C977*AU978/AD979</f>
        <v>0</v>
      </c>
      <c r="W978" s="199">
        <f>C977*AV978/AD979</f>
        <v>0</v>
      </c>
      <c r="X978" s="394"/>
      <c r="Y978" s="394"/>
      <c r="AB978" s="70" t="s">
        <v>109</v>
      </c>
      <c r="AC978" s="101">
        <v>30</v>
      </c>
      <c r="AD978" s="101">
        <v>30</v>
      </c>
      <c r="AE978" s="102">
        <v>2</v>
      </c>
      <c r="AF978" s="103">
        <v>0.4</v>
      </c>
      <c r="AG978" s="103">
        <v>11.9</v>
      </c>
      <c r="AH978" s="103">
        <v>58.7</v>
      </c>
      <c r="AI978" s="17"/>
      <c r="AJ978" s="17"/>
      <c r="AK978" s="17"/>
      <c r="AL978" s="17"/>
      <c r="AM978" s="17"/>
      <c r="AN978" s="17"/>
      <c r="AO978" s="17"/>
      <c r="AP978" s="17"/>
      <c r="AQ978" s="17"/>
      <c r="AR978" s="17"/>
      <c r="AS978" s="17"/>
      <c r="AT978" s="17"/>
      <c r="AU978" s="17"/>
      <c r="AV978" s="17"/>
    </row>
    <row r="979" spans="1:49" ht="18" x14ac:dyDescent="0.35">
      <c r="A979" s="318"/>
      <c r="B979" s="235" t="s">
        <v>244</v>
      </c>
      <c r="C979" s="328"/>
      <c r="D979" s="406"/>
      <c r="E979" s="406"/>
      <c r="F979" s="409">
        <f>SUM(F978)</f>
        <v>3.3333333333333335</v>
      </c>
      <c r="G979" s="409">
        <f t="shared" ref="G979:W979" si="704">SUM(G978)</f>
        <v>0.66666666666666663</v>
      </c>
      <c r="H979" s="409">
        <f t="shared" si="704"/>
        <v>19.833333333333332</v>
      </c>
      <c r="I979" s="409">
        <f t="shared" si="704"/>
        <v>97.833333333333329</v>
      </c>
      <c r="J979" s="337">
        <f t="shared" si="704"/>
        <v>0</v>
      </c>
      <c r="K979" s="337">
        <f t="shared" si="704"/>
        <v>0</v>
      </c>
      <c r="L979" s="337">
        <f t="shared" si="704"/>
        <v>0</v>
      </c>
      <c r="M979" s="337">
        <f t="shared" si="704"/>
        <v>0</v>
      </c>
      <c r="N979" s="337">
        <f t="shared" si="704"/>
        <v>0</v>
      </c>
      <c r="O979" s="337">
        <f t="shared" si="704"/>
        <v>0</v>
      </c>
      <c r="P979" s="337">
        <f t="shared" si="704"/>
        <v>0</v>
      </c>
      <c r="Q979" s="337">
        <f t="shared" si="704"/>
        <v>0</v>
      </c>
      <c r="R979" s="337">
        <f t="shared" si="704"/>
        <v>0</v>
      </c>
      <c r="S979" s="337">
        <f t="shared" si="704"/>
        <v>0</v>
      </c>
      <c r="T979" s="337">
        <f t="shared" si="704"/>
        <v>0</v>
      </c>
      <c r="U979" s="337">
        <f t="shared" si="704"/>
        <v>0</v>
      </c>
      <c r="V979" s="337">
        <f t="shared" si="704"/>
        <v>0</v>
      </c>
      <c r="W979" s="337">
        <f t="shared" si="704"/>
        <v>0</v>
      </c>
      <c r="X979" s="394"/>
      <c r="Y979" s="394"/>
      <c r="AB979" s="87" t="s">
        <v>40</v>
      </c>
      <c r="AC979" s="100">
        <v>30</v>
      </c>
      <c r="AD979" s="100">
        <v>30</v>
      </c>
      <c r="AE979" s="104">
        <f>AE978</f>
        <v>2</v>
      </c>
      <c r="AF979" s="104">
        <f t="shared" ref="AF979:AV979" si="705">AF978</f>
        <v>0.4</v>
      </c>
      <c r="AG979" s="104">
        <f t="shared" si="705"/>
        <v>11.9</v>
      </c>
      <c r="AH979" s="104">
        <f t="shared" si="705"/>
        <v>58.7</v>
      </c>
      <c r="AI979" s="104">
        <f t="shared" si="705"/>
        <v>0</v>
      </c>
      <c r="AJ979" s="104">
        <f t="shared" si="705"/>
        <v>0</v>
      </c>
      <c r="AK979" s="104">
        <f t="shared" si="705"/>
        <v>0</v>
      </c>
      <c r="AL979" s="104">
        <f t="shared" si="705"/>
        <v>0</v>
      </c>
      <c r="AM979" s="104">
        <f t="shared" si="705"/>
        <v>0</v>
      </c>
      <c r="AN979" s="104">
        <f t="shared" si="705"/>
        <v>0</v>
      </c>
      <c r="AO979" s="104">
        <f t="shared" si="705"/>
        <v>0</v>
      </c>
      <c r="AP979" s="104">
        <f t="shared" si="705"/>
        <v>0</v>
      </c>
      <c r="AQ979" s="104">
        <f t="shared" si="705"/>
        <v>0</v>
      </c>
      <c r="AR979" s="104">
        <f t="shared" si="705"/>
        <v>0</v>
      </c>
      <c r="AS979" s="104">
        <f t="shared" si="705"/>
        <v>0</v>
      </c>
      <c r="AT979" s="104">
        <f t="shared" si="705"/>
        <v>0</v>
      </c>
      <c r="AU979" s="104">
        <f t="shared" si="705"/>
        <v>0</v>
      </c>
      <c r="AV979" s="104">
        <f t="shared" si="705"/>
        <v>0</v>
      </c>
    </row>
    <row r="980" spans="1:49" ht="18" x14ac:dyDescent="0.35">
      <c r="A980" s="319" t="s">
        <v>133</v>
      </c>
      <c r="B980" s="207"/>
      <c r="C980" s="338">
        <f>SUM(C942:C979)</f>
        <v>760</v>
      </c>
      <c r="D980" s="410">
        <f t="shared" ref="D980:E980" si="706">SUM(D942:D979)</f>
        <v>1370.6</v>
      </c>
      <c r="E980" s="410">
        <f t="shared" si="706"/>
        <v>1245.0900000000001</v>
      </c>
      <c r="F980" s="412">
        <f>SUM(F953+F959+F966+F971+F976+F979)</f>
        <v>42.243333333333332</v>
      </c>
      <c r="G980" s="412">
        <f t="shared" ref="G980:W980" si="707">SUM(G953+G959+G966+G971+G976+G979)</f>
        <v>17.856666666666669</v>
      </c>
      <c r="H980" s="412">
        <f t="shared" si="707"/>
        <v>81.993333333333325</v>
      </c>
      <c r="I980" s="412">
        <f t="shared" si="707"/>
        <v>657.20333333333338</v>
      </c>
      <c r="J980" s="340">
        <f t="shared" si="707"/>
        <v>0.27600000000000002</v>
      </c>
      <c r="K980" s="340">
        <f t="shared" si="707"/>
        <v>0.28600000000000003</v>
      </c>
      <c r="L980" s="340">
        <f t="shared" si="707"/>
        <v>174.96699999999998</v>
      </c>
      <c r="M980" s="340">
        <f t="shared" si="707"/>
        <v>0.10500000000000001</v>
      </c>
      <c r="N980" s="340">
        <f t="shared" si="707"/>
        <v>26.008000000000003</v>
      </c>
      <c r="O980" s="340">
        <f t="shared" si="707"/>
        <v>602.12599999999998</v>
      </c>
      <c r="P980" s="340">
        <f t="shared" si="707"/>
        <v>1635.229</v>
      </c>
      <c r="Q980" s="340">
        <f t="shared" si="707"/>
        <v>159.9</v>
      </c>
      <c r="R980" s="340">
        <f t="shared" si="707"/>
        <v>172.44</v>
      </c>
      <c r="S980" s="340">
        <f t="shared" si="707"/>
        <v>378.31</v>
      </c>
      <c r="T980" s="340">
        <f t="shared" si="707"/>
        <v>4.5369999999999999</v>
      </c>
      <c r="U980" s="340">
        <f t="shared" si="707"/>
        <v>80.569999999999993</v>
      </c>
      <c r="V980" s="340">
        <f t="shared" si="707"/>
        <v>27.494</v>
      </c>
      <c r="W980" s="340">
        <f t="shared" si="707"/>
        <v>266.3</v>
      </c>
      <c r="X980" s="394"/>
      <c r="Y980" s="394"/>
    </row>
    <row r="981" spans="1:49" ht="18" x14ac:dyDescent="0.35">
      <c r="A981" s="319" t="s">
        <v>144</v>
      </c>
      <c r="B981" s="207"/>
      <c r="C981" s="338"/>
      <c r="D981" s="415"/>
      <c r="E981" s="415"/>
      <c r="F981" s="415"/>
      <c r="G981" s="415"/>
      <c r="H981" s="415"/>
      <c r="I981" s="415"/>
      <c r="J981" s="207"/>
      <c r="K981" s="207"/>
      <c r="L981" s="207"/>
      <c r="M981" s="207"/>
      <c r="N981" s="207"/>
      <c r="O981" s="207"/>
      <c r="P981" s="207"/>
      <c r="Q981" s="207"/>
      <c r="R981" s="207"/>
      <c r="S981" s="207"/>
      <c r="T981" s="207"/>
      <c r="U981" s="207"/>
      <c r="V981" s="207"/>
      <c r="W981" s="207"/>
      <c r="X981" s="394"/>
      <c r="Y981" s="394"/>
    </row>
    <row r="982" spans="1:49" x14ac:dyDescent="0.3">
      <c r="A982" s="318" t="s">
        <v>253</v>
      </c>
      <c r="B982" s="199"/>
      <c r="C982" s="328">
        <v>60</v>
      </c>
      <c r="D982" s="406"/>
      <c r="E982" s="406"/>
      <c r="F982" s="406"/>
      <c r="G982" s="406"/>
      <c r="H982" s="406"/>
      <c r="I982" s="406"/>
      <c r="J982" s="199"/>
      <c r="K982" s="199"/>
      <c r="L982" s="199"/>
      <c r="M982" s="199"/>
      <c r="N982" s="199"/>
      <c r="O982" s="199"/>
      <c r="P982" s="199"/>
      <c r="Q982" s="199"/>
      <c r="R982" s="199"/>
      <c r="S982" s="199"/>
      <c r="T982" s="199"/>
      <c r="U982" s="199"/>
      <c r="V982" s="199"/>
      <c r="W982" s="199"/>
      <c r="X982" s="392" t="s">
        <v>254</v>
      </c>
      <c r="Y982" s="392">
        <v>65</v>
      </c>
      <c r="AA982" t="s">
        <v>253</v>
      </c>
      <c r="AW982" t="s">
        <v>254</v>
      </c>
    </row>
    <row r="983" spans="1:49" x14ac:dyDescent="0.3">
      <c r="A983" s="318"/>
      <c r="B983" s="334" t="s">
        <v>54</v>
      </c>
      <c r="C983" s="328"/>
      <c r="D983" s="406">
        <f>C$982*AC983/AD$990</f>
        <v>80</v>
      </c>
      <c r="E983" s="406">
        <f>C$982*AD983/AD$990</f>
        <v>60</v>
      </c>
      <c r="F983" s="406">
        <f>$C$982*AE983/$AD$990</f>
        <v>0.6</v>
      </c>
      <c r="G983" s="406">
        <f t="shared" ref="G983:V983" si="708">$C$982*AF983/$AD$990</f>
        <v>0</v>
      </c>
      <c r="H983" s="406">
        <f t="shared" si="708"/>
        <v>3.6</v>
      </c>
      <c r="I983" s="406">
        <f t="shared" si="708"/>
        <v>17.399999999999999</v>
      </c>
      <c r="J983" s="199">
        <f t="shared" si="708"/>
        <v>0</v>
      </c>
      <c r="K983" s="199">
        <f t="shared" si="708"/>
        <v>0.02</v>
      </c>
      <c r="L983" s="199">
        <f t="shared" si="708"/>
        <v>0.54000000000000015</v>
      </c>
      <c r="M983" s="199">
        <f t="shared" si="708"/>
        <v>0</v>
      </c>
      <c r="N983" s="199">
        <f t="shared" si="708"/>
        <v>1.8</v>
      </c>
      <c r="O983" s="199">
        <f t="shared" si="708"/>
        <v>15.8</v>
      </c>
      <c r="P983" s="199">
        <f t="shared" si="708"/>
        <v>108</v>
      </c>
      <c r="Q983" s="199">
        <f t="shared" si="708"/>
        <v>14.6</v>
      </c>
      <c r="R983" s="199">
        <f t="shared" si="708"/>
        <v>8.6</v>
      </c>
      <c r="S983" s="199">
        <f t="shared" si="708"/>
        <v>16.8</v>
      </c>
      <c r="T983" s="199">
        <f t="shared" si="708"/>
        <v>0.54000000000000015</v>
      </c>
      <c r="U983" s="199">
        <f t="shared" si="708"/>
        <v>3.2</v>
      </c>
      <c r="V983" s="199">
        <f t="shared" si="708"/>
        <v>0.28000000000000003</v>
      </c>
      <c r="W983" s="199">
        <f t="shared" ref="G983:W989" si="709">$C$982*AV983/$AD$990</f>
        <v>9</v>
      </c>
      <c r="X983" s="392"/>
      <c r="Y983" s="392"/>
      <c r="AB983" s="86" t="s">
        <v>54</v>
      </c>
      <c r="AC983" s="299">
        <v>40</v>
      </c>
      <c r="AD983" s="299">
        <v>30</v>
      </c>
      <c r="AE983" s="56">
        <v>0.3</v>
      </c>
      <c r="AF983" s="57">
        <v>0</v>
      </c>
      <c r="AG983" s="56">
        <v>1.8</v>
      </c>
      <c r="AH983" s="56">
        <v>8.6999999999999993</v>
      </c>
      <c r="AI983" s="57">
        <v>0</v>
      </c>
      <c r="AJ983" s="71">
        <v>0.01</v>
      </c>
      <c r="AK983" s="21">
        <v>0.27</v>
      </c>
      <c r="AL983" s="57">
        <v>0</v>
      </c>
      <c r="AM983" s="56">
        <v>0.9</v>
      </c>
      <c r="AN983" s="56">
        <v>7.9</v>
      </c>
      <c r="AO983" s="57">
        <v>54</v>
      </c>
      <c r="AP983" s="56">
        <v>7.3</v>
      </c>
      <c r="AQ983" s="56">
        <v>4.3</v>
      </c>
      <c r="AR983" s="56">
        <v>8.4</v>
      </c>
      <c r="AS983" s="71">
        <v>0.27</v>
      </c>
      <c r="AT983" s="24">
        <v>1.6</v>
      </c>
      <c r="AU983" s="71">
        <v>0.14000000000000001</v>
      </c>
      <c r="AV983" s="20">
        <v>4.5</v>
      </c>
    </row>
    <row r="984" spans="1:49" ht="15" customHeight="1" x14ac:dyDescent="0.3">
      <c r="A984" s="318"/>
      <c r="B984" s="334" t="s">
        <v>53</v>
      </c>
      <c r="C984" s="328"/>
      <c r="D984" s="406">
        <f t="shared" ref="D984:D989" si="710">C$982*AC984/AD$990</f>
        <v>16.8</v>
      </c>
      <c r="E984" s="406">
        <f t="shared" ref="E984:E989" si="711">C$982*AD984/AD$990</f>
        <v>16.8</v>
      </c>
      <c r="F984" s="406">
        <f t="shared" ref="F984:F989" si="712">$C$982*AE984/$AD$990</f>
        <v>0.6</v>
      </c>
      <c r="G984" s="406">
        <f t="shared" si="709"/>
        <v>0</v>
      </c>
      <c r="H984" s="406">
        <f t="shared" si="709"/>
        <v>1.8</v>
      </c>
      <c r="I984" s="406">
        <f t="shared" si="709"/>
        <v>9.4</v>
      </c>
      <c r="J984" s="199">
        <f t="shared" si="709"/>
        <v>0</v>
      </c>
      <c r="K984" s="199">
        <f t="shared" si="709"/>
        <v>0</v>
      </c>
      <c r="L984" s="199">
        <f t="shared" si="709"/>
        <v>20.2</v>
      </c>
      <c r="M984" s="199">
        <f t="shared" si="709"/>
        <v>0</v>
      </c>
      <c r="N984" s="199">
        <f t="shared" si="709"/>
        <v>1.74</v>
      </c>
      <c r="O984" s="199">
        <f t="shared" si="709"/>
        <v>1.2</v>
      </c>
      <c r="P984" s="199">
        <f t="shared" si="709"/>
        <v>94</v>
      </c>
      <c r="Q984" s="199">
        <f t="shared" si="709"/>
        <v>3</v>
      </c>
      <c r="R984" s="199">
        <f t="shared" si="709"/>
        <v>6.8</v>
      </c>
      <c r="S984" s="199">
        <f t="shared" si="709"/>
        <v>10.199999999999999</v>
      </c>
      <c r="T984" s="199">
        <f t="shared" si="709"/>
        <v>0.3</v>
      </c>
      <c r="U984" s="199">
        <f t="shared" si="709"/>
        <v>0</v>
      </c>
      <c r="V984" s="199">
        <f t="shared" si="709"/>
        <v>0.1</v>
      </c>
      <c r="W984" s="199">
        <f t="shared" si="709"/>
        <v>0</v>
      </c>
      <c r="X984" s="392"/>
      <c r="Y984" s="392"/>
      <c r="AB984" s="86" t="s">
        <v>53</v>
      </c>
      <c r="AC984" s="56">
        <v>8.4</v>
      </c>
      <c r="AD984" s="56">
        <v>8.4</v>
      </c>
      <c r="AE984" s="56">
        <v>0.3</v>
      </c>
      <c r="AF984" s="57">
        <v>0</v>
      </c>
      <c r="AG984" s="56">
        <v>0.9</v>
      </c>
      <c r="AH984" s="56">
        <v>4.7</v>
      </c>
      <c r="AI984" s="57">
        <v>0</v>
      </c>
      <c r="AJ984" s="57">
        <v>0</v>
      </c>
      <c r="AK984" s="20">
        <v>10.1</v>
      </c>
      <c r="AL984" s="57">
        <v>0</v>
      </c>
      <c r="AM984" s="71">
        <v>0.87</v>
      </c>
      <c r="AN984" s="56">
        <v>0.6</v>
      </c>
      <c r="AO984" s="57">
        <v>47</v>
      </c>
      <c r="AP984" s="56">
        <v>1.5</v>
      </c>
      <c r="AQ984" s="56">
        <v>3.4</v>
      </c>
      <c r="AR984" s="56">
        <v>5.0999999999999996</v>
      </c>
      <c r="AS984" s="71">
        <v>0.15</v>
      </c>
      <c r="AT984" s="25">
        <v>0</v>
      </c>
      <c r="AU984" s="71">
        <v>0.05</v>
      </c>
      <c r="AV984" s="19">
        <v>0</v>
      </c>
    </row>
    <row r="985" spans="1:49" ht="15" customHeight="1" x14ac:dyDescent="0.3">
      <c r="A985" s="318"/>
      <c r="B985" s="334" t="s">
        <v>50</v>
      </c>
      <c r="C985" s="328"/>
      <c r="D985" s="406">
        <f t="shared" si="710"/>
        <v>13.6</v>
      </c>
      <c r="E985" s="406">
        <f t="shared" si="711"/>
        <v>10.8</v>
      </c>
      <c r="F985" s="406">
        <f t="shared" si="712"/>
        <v>0.2</v>
      </c>
      <c r="G985" s="406">
        <f t="shared" si="709"/>
        <v>0</v>
      </c>
      <c r="H985" s="406">
        <f t="shared" si="709"/>
        <v>0.8</v>
      </c>
      <c r="I985" s="406">
        <f t="shared" si="709"/>
        <v>4</v>
      </c>
      <c r="J985" s="199">
        <f t="shared" si="709"/>
        <v>0</v>
      </c>
      <c r="K985" s="199">
        <f t="shared" si="709"/>
        <v>0</v>
      </c>
      <c r="L985" s="199">
        <f t="shared" si="709"/>
        <v>0</v>
      </c>
      <c r="M985" s="199">
        <f t="shared" si="709"/>
        <v>0</v>
      </c>
      <c r="N985" s="199">
        <f t="shared" si="709"/>
        <v>0.44</v>
      </c>
      <c r="O985" s="199">
        <f t="shared" si="709"/>
        <v>0.4</v>
      </c>
      <c r="P985" s="199">
        <f t="shared" si="709"/>
        <v>15.6</v>
      </c>
      <c r="Q985" s="199">
        <f t="shared" si="709"/>
        <v>3</v>
      </c>
      <c r="R985" s="199">
        <f t="shared" si="709"/>
        <v>1.4</v>
      </c>
      <c r="S985" s="199">
        <f t="shared" si="709"/>
        <v>5.4</v>
      </c>
      <c r="T985" s="199">
        <f t="shared" si="709"/>
        <v>0.08</v>
      </c>
      <c r="U985" s="199">
        <f t="shared" si="709"/>
        <v>0.4</v>
      </c>
      <c r="V985" s="199">
        <f t="shared" si="709"/>
        <v>0.04</v>
      </c>
      <c r="W985" s="199">
        <f t="shared" si="709"/>
        <v>3.4</v>
      </c>
      <c r="X985" s="392"/>
      <c r="Y985" s="392"/>
      <c r="AB985" s="86" t="s">
        <v>50</v>
      </c>
      <c r="AC985" s="56">
        <v>6.8</v>
      </c>
      <c r="AD985" s="56">
        <v>5.4</v>
      </c>
      <c r="AE985" s="56">
        <v>0.1</v>
      </c>
      <c r="AF985" s="57">
        <v>0</v>
      </c>
      <c r="AG985" s="56">
        <v>0.4</v>
      </c>
      <c r="AH985" s="57">
        <v>2</v>
      </c>
      <c r="AI985" s="57">
        <v>0</v>
      </c>
      <c r="AJ985" s="57">
        <v>0</v>
      </c>
      <c r="AK985" s="19">
        <v>0</v>
      </c>
      <c r="AL985" s="57">
        <v>0</v>
      </c>
      <c r="AM985" s="71">
        <v>0.22</v>
      </c>
      <c r="AN985" s="56">
        <v>0.2</v>
      </c>
      <c r="AO985" s="56">
        <v>7.8</v>
      </c>
      <c r="AP985" s="56">
        <v>1.5</v>
      </c>
      <c r="AQ985" s="56">
        <v>0.7</v>
      </c>
      <c r="AR985" s="56">
        <v>2.7</v>
      </c>
      <c r="AS985" s="71">
        <v>0.04</v>
      </c>
      <c r="AT985" s="24">
        <v>0.2</v>
      </c>
      <c r="AU985" s="71">
        <v>0.02</v>
      </c>
      <c r="AV985" s="20">
        <v>1.7</v>
      </c>
    </row>
    <row r="986" spans="1:49" ht="15" customHeight="1" x14ac:dyDescent="0.3">
      <c r="A986" s="318"/>
      <c r="B986" s="334" t="s">
        <v>36</v>
      </c>
      <c r="C986" s="328"/>
      <c r="D986" s="406">
        <f t="shared" si="710"/>
        <v>0.6</v>
      </c>
      <c r="E986" s="406">
        <f t="shared" si="711"/>
        <v>0.6</v>
      </c>
      <c r="F986" s="406">
        <f t="shared" si="712"/>
        <v>0</v>
      </c>
      <c r="G986" s="406">
        <f t="shared" si="709"/>
        <v>0</v>
      </c>
      <c r="H986" s="406">
        <f t="shared" si="709"/>
        <v>0.6</v>
      </c>
      <c r="I986" s="406">
        <f t="shared" si="709"/>
        <v>2.6</v>
      </c>
      <c r="J986" s="199">
        <f t="shared" si="709"/>
        <v>0</v>
      </c>
      <c r="K986" s="199">
        <f t="shared" si="709"/>
        <v>0</v>
      </c>
      <c r="L986" s="199">
        <f t="shared" si="709"/>
        <v>0</v>
      </c>
      <c r="M986" s="199">
        <f t="shared" si="709"/>
        <v>0</v>
      </c>
      <c r="N986" s="199">
        <f t="shared" si="709"/>
        <v>0</v>
      </c>
      <c r="O986" s="199">
        <f t="shared" si="709"/>
        <v>0</v>
      </c>
      <c r="P986" s="199">
        <f t="shared" si="709"/>
        <v>0</v>
      </c>
      <c r="Q986" s="199">
        <f t="shared" si="709"/>
        <v>0</v>
      </c>
      <c r="R986" s="199">
        <f t="shared" si="709"/>
        <v>0</v>
      </c>
      <c r="S986" s="199">
        <f t="shared" si="709"/>
        <v>0</v>
      </c>
      <c r="T986" s="199">
        <f t="shared" si="709"/>
        <v>0</v>
      </c>
      <c r="U986" s="199">
        <f t="shared" si="709"/>
        <v>0</v>
      </c>
      <c r="V986" s="199">
        <f t="shared" si="709"/>
        <v>0</v>
      </c>
      <c r="W986" s="199">
        <f t="shared" si="709"/>
        <v>0</v>
      </c>
      <c r="X986" s="392"/>
      <c r="Y986" s="392"/>
      <c r="AB986" s="86" t="s">
        <v>36</v>
      </c>
      <c r="AC986" s="56">
        <v>0.3</v>
      </c>
      <c r="AD986" s="56">
        <v>0.3</v>
      </c>
      <c r="AE986" s="57">
        <v>0</v>
      </c>
      <c r="AF986" s="57">
        <v>0</v>
      </c>
      <c r="AG986" s="56">
        <v>0.3</v>
      </c>
      <c r="AH986" s="56">
        <v>1.3</v>
      </c>
      <c r="AI986" s="57">
        <v>0</v>
      </c>
      <c r="AJ986" s="57">
        <v>0</v>
      </c>
      <c r="AK986" s="19">
        <v>0</v>
      </c>
      <c r="AL986" s="57">
        <v>0</v>
      </c>
      <c r="AM986" s="57">
        <v>0</v>
      </c>
      <c r="AN986" s="57">
        <v>0</v>
      </c>
      <c r="AO986" s="57">
        <v>0</v>
      </c>
      <c r="AP986" s="57">
        <v>0</v>
      </c>
      <c r="AQ986" s="57">
        <v>0</v>
      </c>
      <c r="AR986" s="57">
        <v>0</v>
      </c>
      <c r="AS986" s="57">
        <v>0</v>
      </c>
      <c r="AT986" s="25">
        <v>0</v>
      </c>
      <c r="AU986" s="57">
        <v>0</v>
      </c>
      <c r="AV986" s="19">
        <v>0</v>
      </c>
    </row>
    <row r="987" spans="1:49" ht="15" customHeight="1" x14ac:dyDescent="0.3">
      <c r="A987" s="318"/>
      <c r="B987" s="334" t="s">
        <v>46</v>
      </c>
      <c r="C987" s="328"/>
      <c r="D987" s="406">
        <f t="shared" si="710"/>
        <v>12</v>
      </c>
      <c r="E987" s="406">
        <f t="shared" si="711"/>
        <v>12</v>
      </c>
      <c r="F987" s="406">
        <f t="shared" si="712"/>
        <v>0</v>
      </c>
      <c r="G987" s="406">
        <f t="shared" si="709"/>
        <v>4.2</v>
      </c>
      <c r="H987" s="406">
        <f t="shared" si="709"/>
        <v>0</v>
      </c>
      <c r="I987" s="406">
        <f t="shared" si="709"/>
        <v>38</v>
      </c>
      <c r="J987" s="199">
        <f t="shared" si="709"/>
        <v>0</v>
      </c>
      <c r="K987" s="199">
        <f t="shared" si="709"/>
        <v>0</v>
      </c>
      <c r="L987" s="199">
        <f t="shared" si="709"/>
        <v>0</v>
      </c>
      <c r="M987" s="199">
        <f t="shared" si="709"/>
        <v>0</v>
      </c>
      <c r="N987" s="199">
        <f t="shared" si="709"/>
        <v>0</v>
      </c>
      <c r="O987" s="199">
        <f t="shared" si="709"/>
        <v>0</v>
      </c>
      <c r="P987" s="199">
        <f t="shared" si="709"/>
        <v>0</v>
      </c>
      <c r="Q987" s="199">
        <f t="shared" si="709"/>
        <v>0</v>
      </c>
      <c r="R987" s="199">
        <f t="shared" si="709"/>
        <v>0</v>
      </c>
      <c r="S987" s="199">
        <f t="shared" si="709"/>
        <v>0</v>
      </c>
      <c r="T987" s="199">
        <f t="shared" si="709"/>
        <v>0</v>
      </c>
      <c r="U987" s="199">
        <f t="shared" si="709"/>
        <v>0</v>
      </c>
      <c r="V987" s="199">
        <f t="shared" si="709"/>
        <v>0</v>
      </c>
      <c r="W987" s="199">
        <f t="shared" si="709"/>
        <v>0</v>
      </c>
      <c r="X987" s="392"/>
      <c r="Y987" s="392"/>
      <c r="AB987" s="86" t="s">
        <v>46</v>
      </c>
      <c r="AC987" s="299">
        <v>6</v>
      </c>
      <c r="AD987" s="299">
        <v>6</v>
      </c>
      <c r="AE987" s="57">
        <v>0</v>
      </c>
      <c r="AF987" s="56">
        <v>2.1</v>
      </c>
      <c r="AG987" s="57">
        <v>0</v>
      </c>
      <c r="AH987" s="57">
        <v>19</v>
      </c>
      <c r="AI987" s="57">
        <v>0</v>
      </c>
      <c r="AJ987" s="57">
        <v>0</v>
      </c>
      <c r="AK987" s="19">
        <v>0</v>
      </c>
      <c r="AL987" s="57">
        <v>0</v>
      </c>
      <c r="AM987" s="57">
        <v>0</v>
      </c>
      <c r="AN987" s="57">
        <v>0</v>
      </c>
      <c r="AO987" s="57">
        <v>0</v>
      </c>
      <c r="AP987" s="57">
        <v>0</v>
      </c>
      <c r="AQ987" s="57">
        <v>0</v>
      </c>
      <c r="AR987" s="57">
        <v>0</v>
      </c>
      <c r="AS987" s="57">
        <v>0</v>
      </c>
      <c r="AT987" s="25">
        <v>0</v>
      </c>
      <c r="AU987" s="57">
        <v>0</v>
      </c>
      <c r="AV987" s="19">
        <v>0</v>
      </c>
    </row>
    <row r="988" spans="1:49" ht="15" customHeight="1" x14ac:dyDescent="0.3">
      <c r="A988" s="318"/>
      <c r="B988" s="334" t="s">
        <v>38</v>
      </c>
      <c r="C988" s="328"/>
      <c r="D988" s="406">
        <f t="shared" si="710"/>
        <v>0.6</v>
      </c>
      <c r="E988" s="406">
        <f t="shared" si="711"/>
        <v>0.6</v>
      </c>
      <c r="F988" s="406">
        <f t="shared" si="712"/>
        <v>0</v>
      </c>
      <c r="G988" s="406">
        <f t="shared" si="709"/>
        <v>0</v>
      </c>
      <c r="H988" s="406">
        <f t="shared" si="709"/>
        <v>0</v>
      </c>
      <c r="I988" s="406">
        <f t="shared" si="709"/>
        <v>0</v>
      </c>
      <c r="J988" s="199">
        <f t="shared" si="709"/>
        <v>0</v>
      </c>
      <c r="K988" s="199">
        <f t="shared" si="709"/>
        <v>0</v>
      </c>
      <c r="L988" s="199">
        <f t="shared" si="709"/>
        <v>0</v>
      </c>
      <c r="M988" s="199">
        <f t="shared" si="709"/>
        <v>0</v>
      </c>
      <c r="N988" s="199">
        <f t="shared" si="709"/>
        <v>0</v>
      </c>
      <c r="O988" s="199">
        <f t="shared" si="709"/>
        <v>58</v>
      </c>
      <c r="P988" s="199">
        <f t="shared" si="709"/>
        <v>0</v>
      </c>
      <c r="Q988" s="199">
        <f t="shared" si="709"/>
        <v>0.6</v>
      </c>
      <c r="R988" s="199">
        <f t="shared" si="709"/>
        <v>0</v>
      </c>
      <c r="S988" s="199">
        <f t="shared" si="709"/>
        <v>0.2</v>
      </c>
      <c r="T988" s="199">
        <f t="shared" si="709"/>
        <v>0</v>
      </c>
      <c r="U988" s="199">
        <f t="shared" si="709"/>
        <v>8</v>
      </c>
      <c r="V988" s="199">
        <f t="shared" si="709"/>
        <v>0</v>
      </c>
      <c r="W988" s="199">
        <f t="shared" si="709"/>
        <v>0</v>
      </c>
      <c r="X988" s="392"/>
      <c r="Y988" s="392"/>
      <c r="AB988" s="86" t="s">
        <v>38</v>
      </c>
      <c r="AC988" s="299">
        <v>0.3</v>
      </c>
      <c r="AD988" s="299">
        <v>0.3</v>
      </c>
      <c r="AE988" s="57">
        <v>0</v>
      </c>
      <c r="AF988" s="57">
        <v>0</v>
      </c>
      <c r="AG988" s="57">
        <v>0</v>
      </c>
      <c r="AH988" s="57">
        <v>0</v>
      </c>
      <c r="AI988" s="57">
        <v>0</v>
      </c>
      <c r="AJ988" s="57">
        <v>0</v>
      </c>
      <c r="AK988" s="19">
        <v>0</v>
      </c>
      <c r="AL988" s="57">
        <v>0</v>
      </c>
      <c r="AM988" s="57">
        <v>0</v>
      </c>
      <c r="AN988" s="57">
        <v>29</v>
      </c>
      <c r="AO988" s="57">
        <v>0</v>
      </c>
      <c r="AP988" s="56">
        <v>0.3</v>
      </c>
      <c r="AQ988" s="57">
        <v>0</v>
      </c>
      <c r="AR988" s="56">
        <v>0.1</v>
      </c>
      <c r="AS988" s="57">
        <v>0</v>
      </c>
      <c r="AT988" s="25">
        <v>4</v>
      </c>
      <c r="AU988" s="57">
        <v>0</v>
      </c>
      <c r="AV988" s="19">
        <v>0</v>
      </c>
    </row>
    <row r="989" spans="1:49" ht="15" customHeight="1" x14ac:dyDescent="0.3">
      <c r="A989" s="318"/>
      <c r="B989" s="334" t="s">
        <v>49</v>
      </c>
      <c r="C989" s="328"/>
      <c r="D989" s="406">
        <f t="shared" si="710"/>
        <v>0.2</v>
      </c>
      <c r="E989" s="406">
        <f t="shared" si="711"/>
        <v>0.2</v>
      </c>
      <c r="F989" s="406">
        <f t="shared" si="712"/>
        <v>0</v>
      </c>
      <c r="G989" s="406">
        <f t="shared" si="709"/>
        <v>0</v>
      </c>
      <c r="H989" s="406">
        <f t="shared" si="709"/>
        <v>0</v>
      </c>
      <c r="I989" s="406">
        <f t="shared" si="709"/>
        <v>0</v>
      </c>
      <c r="J989" s="199">
        <f t="shared" si="709"/>
        <v>0</v>
      </c>
      <c r="K989" s="199">
        <f t="shared" si="709"/>
        <v>0</v>
      </c>
      <c r="L989" s="199">
        <f t="shared" si="709"/>
        <v>0</v>
      </c>
      <c r="M989" s="199">
        <f t="shared" si="709"/>
        <v>0</v>
      </c>
      <c r="N989" s="199">
        <f t="shared" si="709"/>
        <v>0.16</v>
      </c>
      <c r="O989" s="199">
        <f t="shared" si="709"/>
        <v>0</v>
      </c>
      <c r="P989" s="199">
        <f t="shared" si="709"/>
        <v>0.4</v>
      </c>
      <c r="Q989" s="199">
        <f t="shared" si="709"/>
        <v>0.4</v>
      </c>
      <c r="R989" s="199">
        <f t="shared" si="709"/>
        <v>0</v>
      </c>
      <c r="S989" s="199">
        <f t="shared" si="709"/>
        <v>0</v>
      </c>
      <c r="T989" s="199">
        <f t="shared" si="709"/>
        <v>0</v>
      </c>
      <c r="U989" s="199">
        <f t="shared" si="709"/>
        <v>0</v>
      </c>
      <c r="V989" s="199">
        <f t="shared" si="709"/>
        <v>0</v>
      </c>
      <c r="W989" s="199">
        <f t="shared" si="709"/>
        <v>0</v>
      </c>
      <c r="X989" s="392"/>
      <c r="Y989" s="392"/>
      <c r="AB989" s="86" t="s">
        <v>49</v>
      </c>
      <c r="AC989" s="56">
        <v>0.1</v>
      </c>
      <c r="AD989" s="56">
        <v>0.1</v>
      </c>
      <c r="AE989" s="57">
        <v>0</v>
      </c>
      <c r="AF989" s="57">
        <v>0</v>
      </c>
      <c r="AG989" s="57">
        <v>0</v>
      </c>
      <c r="AH989" s="57">
        <v>0</v>
      </c>
      <c r="AI989" s="57">
        <v>0</v>
      </c>
      <c r="AJ989" s="57">
        <v>0</v>
      </c>
      <c r="AK989" s="19">
        <v>0</v>
      </c>
      <c r="AL989" s="57">
        <v>0</v>
      </c>
      <c r="AM989" s="71">
        <v>0.08</v>
      </c>
      <c r="AN989" s="57">
        <v>0</v>
      </c>
      <c r="AO989" s="56">
        <v>0.2</v>
      </c>
      <c r="AP989" s="56">
        <v>0.2</v>
      </c>
      <c r="AQ989" s="57">
        <v>0</v>
      </c>
      <c r="AR989" s="57">
        <v>0</v>
      </c>
      <c r="AS989" s="57">
        <v>0</v>
      </c>
      <c r="AT989" s="25">
        <v>0</v>
      </c>
      <c r="AU989" s="57">
        <v>0</v>
      </c>
      <c r="AV989" s="19">
        <v>0</v>
      </c>
    </row>
    <row r="990" spans="1:49" x14ac:dyDescent="0.3">
      <c r="A990" s="318"/>
      <c r="B990" s="69" t="s">
        <v>40</v>
      </c>
      <c r="C990" s="328"/>
      <c r="D990" s="406"/>
      <c r="E990" s="406"/>
      <c r="F990" s="406">
        <f>SUM(F983:F989)</f>
        <v>1.4</v>
      </c>
      <c r="G990" s="406">
        <f t="shared" ref="G990:W990" si="713">SUM(G983:G989)</f>
        <v>4.2</v>
      </c>
      <c r="H990" s="406">
        <f t="shared" si="713"/>
        <v>6.8</v>
      </c>
      <c r="I990" s="406">
        <f t="shared" si="713"/>
        <v>71.400000000000006</v>
      </c>
      <c r="J990" s="199">
        <f t="shared" si="713"/>
        <v>0</v>
      </c>
      <c r="K990" s="199">
        <f t="shared" si="713"/>
        <v>0.02</v>
      </c>
      <c r="L990" s="199">
        <f t="shared" si="713"/>
        <v>20.74</v>
      </c>
      <c r="M990" s="199">
        <f t="shared" si="713"/>
        <v>0</v>
      </c>
      <c r="N990" s="199">
        <f t="shared" si="713"/>
        <v>4.1399999999999997</v>
      </c>
      <c r="O990" s="199">
        <f t="shared" si="713"/>
        <v>75.400000000000006</v>
      </c>
      <c r="P990" s="199">
        <f t="shared" si="713"/>
        <v>218</v>
      </c>
      <c r="Q990" s="199">
        <f t="shared" si="713"/>
        <v>21.6</v>
      </c>
      <c r="R990" s="199">
        <f t="shared" si="713"/>
        <v>16.799999999999997</v>
      </c>
      <c r="S990" s="199">
        <f t="shared" si="713"/>
        <v>32.6</v>
      </c>
      <c r="T990" s="199">
        <f t="shared" si="713"/>
        <v>0.92</v>
      </c>
      <c r="U990" s="199">
        <f t="shared" si="713"/>
        <v>11.6</v>
      </c>
      <c r="V990" s="199">
        <f t="shared" si="713"/>
        <v>0.42</v>
      </c>
      <c r="W990" s="199">
        <f t="shared" si="713"/>
        <v>12.4</v>
      </c>
      <c r="X990" s="392"/>
      <c r="Y990" s="392"/>
      <c r="AB990" s="87" t="s">
        <v>40</v>
      </c>
      <c r="AC990" s="59"/>
      <c r="AD990" s="60">
        <v>30</v>
      </c>
      <c r="AE990" s="61">
        <v>0.7</v>
      </c>
      <c r="AF990" s="61">
        <v>2.1</v>
      </c>
      <c r="AG990" s="61">
        <v>3.4</v>
      </c>
      <c r="AH990" s="61">
        <v>35.700000000000003</v>
      </c>
      <c r="AI990" s="60">
        <v>0</v>
      </c>
      <c r="AJ990" s="88">
        <v>0.01</v>
      </c>
      <c r="AK990" s="22">
        <v>10.4</v>
      </c>
      <c r="AL990" s="60">
        <v>0</v>
      </c>
      <c r="AM990" s="88">
        <v>2.0699999999999998</v>
      </c>
      <c r="AN990" s="60">
        <v>38</v>
      </c>
      <c r="AO990" s="60">
        <v>109</v>
      </c>
      <c r="AP990" s="60">
        <v>11</v>
      </c>
      <c r="AQ990" s="61">
        <v>8.4</v>
      </c>
      <c r="AR990" s="60">
        <v>16</v>
      </c>
      <c r="AS990" s="88">
        <v>0.46</v>
      </c>
      <c r="AT990" s="26">
        <v>5.7</v>
      </c>
      <c r="AU990" s="88">
        <v>0.21</v>
      </c>
      <c r="AV990" s="22">
        <v>6.2</v>
      </c>
    </row>
    <row r="991" spans="1:49" x14ac:dyDescent="0.3">
      <c r="A991" s="318" t="s">
        <v>117</v>
      </c>
      <c r="B991" s="199"/>
      <c r="C991" s="328">
        <v>150</v>
      </c>
      <c r="D991" s="406"/>
      <c r="E991" s="406"/>
      <c r="F991" s="406"/>
      <c r="G991" s="406"/>
      <c r="H991" s="406"/>
      <c r="I991" s="406"/>
      <c r="J991" s="199"/>
      <c r="K991" s="199"/>
      <c r="L991" s="199"/>
      <c r="M991" s="199"/>
      <c r="N991" s="199"/>
      <c r="O991" s="199"/>
      <c r="P991" s="199"/>
      <c r="Q991" s="199"/>
      <c r="R991" s="199"/>
      <c r="S991" s="199"/>
      <c r="T991" s="199"/>
      <c r="U991" s="199"/>
      <c r="V991" s="199"/>
      <c r="W991" s="199"/>
      <c r="X991" s="392" t="s">
        <v>118</v>
      </c>
      <c r="Y991" s="392">
        <v>14</v>
      </c>
      <c r="AA991" t="s">
        <v>117</v>
      </c>
      <c r="AW991" t="s">
        <v>118</v>
      </c>
    </row>
    <row r="992" spans="1:49" ht="15" customHeight="1" x14ac:dyDescent="0.3">
      <c r="A992" s="318"/>
      <c r="B992" s="334" t="s">
        <v>76</v>
      </c>
      <c r="C992" s="328"/>
      <c r="D992" s="406">
        <f>C$991*AC992/AD$998</f>
        <v>152.5</v>
      </c>
      <c r="E992" s="406">
        <f>C$991*AD992/AD$998</f>
        <v>135</v>
      </c>
      <c r="F992" s="406">
        <f>$C$991*AE992/$AD$998</f>
        <v>20.25</v>
      </c>
      <c r="G992" s="406">
        <f t="shared" ref="G992:V992" si="714">$C$991*AF992/$AD$998</f>
        <v>1</v>
      </c>
      <c r="H992" s="406">
        <f t="shared" si="714"/>
        <v>0</v>
      </c>
      <c r="I992" s="406">
        <f t="shared" si="714"/>
        <v>90.25</v>
      </c>
      <c r="J992" s="199">
        <f t="shared" si="714"/>
        <v>0.1</v>
      </c>
      <c r="K992" s="199">
        <f t="shared" si="714"/>
        <v>0.125</v>
      </c>
      <c r="L992" s="199">
        <f t="shared" si="714"/>
        <v>8.1000000000000014</v>
      </c>
      <c r="M992" s="199">
        <f t="shared" si="714"/>
        <v>0.27500000000000002</v>
      </c>
      <c r="N992" s="199">
        <f t="shared" si="714"/>
        <v>0.27500000000000002</v>
      </c>
      <c r="O992" s="199">
        <f t="shared" si="714"/>
        <v>40</v>
      </c>
      <c r="P992" s="199">
        <f t="shared" si="714"/>
        <v>470</v>
      </c>
      <c r="Q992" s="199">
        <f t="shared" si="714"/>
        <v>47.5</v>
      </c>
      <c r="R992" s="199">
        <f t="shared" si="714"/>
        <v>65</v>
      </c>
      <c r="S992" s="199">
        <f t="shared" si="714"/>
        <v>282.5</v>
      </c>
      <c r="T992" s="199">
        <f t="shared" si="714"/>
        <v>0.95</v>
      </c>
      <c r="U992" s="199">
        <f t="shared" si="714"/>
        <v>202.5</v>
      </c>
      <c r="V992" s="199">
        <f t="shared" si="714"/>
        <v>18.899999999999999</v>
      </c>
      <c r="W992" s="199">
        <f t="shared" ref="G992:W997" si="715">$C$991*AV992/$AD$998</f>
        <v>945</v>
      </c>
      <c r="X992" s="392"/>
      <c r="Y992" s="392"/>
      <c r="AB992" s="86" t="s">
        <v>76</v>
      </c>
      <c r="AC992" s="57">
        <v>61</v>
      </c>
      <c r="AD992" s="57">
        <v>54</v>
      </c>
      <c r="AE992" s="56">
        <v>8.1</v>
      </c>
      <c r="AF992" s="56">
        <v>0.4</v>
      </c>
      <c r="AG992" s="57">
        <v>0</v>
      </c>
      <c r="AH992" s="56">
        <v>36.1</v>
      </c>
      <c r="AI992" s="71">
        <v>0.04</v>
      </c>
      <c r="AJ992" s="71">
        <v>0.05</v>
      </c>
      <c r="AK992" s="21">
        <v>3.24</v>
      </c>
      <c r="AL992" s="71">
        <v>0.11</v>
      </c>
      <c r="AM992" s="71">
        <v>0.11</v>
      </c>
      <c r="AN992" s="57">
        <v>16</v>
      </c>
      <c r="AO992" s="57">
        <v>188</v>
      </c>
      <c r="AP992" s="57">
        <v>19</v>
      </c>
      <c r="AQ992" s="57">
        <v>26</v>
      </c>
      <c r="AR992" s="57">
        <v>113</v>
      </c>
      <c r="AS992" s="71">
        <v>0.38</v>
      </c>
      <c r="AT992" s="39">
        <v>81</v>
      </c>
      <c r="AU992" s="71">
        <v>7.56</v>
      </c>
      <c r="AV992" s="19">
        <v>378</v>
      </c>
    </row>
    <row r="993" spans="1:49" x14ac:dyDescent="0.3">
      <c r="A993" s="318"/>
      <c r="B993" s="334" t="s">
        <v>35</v>
      </c>
      <c r="C993" s="328"/>
      <c r="D993" s="406">
        <f t="shared" ref="D993:D997" si="716">C$991*AC993/AD$998</f>
        <v>52.5</v>
      </c>
      <c r="E993" s="406">
        <f t="shared" ref="E993:E997" si="717">C$991*AD993/AD$998</f>
        <v>52.5</v>
      </c>
      <c r="F993" s="406">
        <f t="shared" ref="F993:F997" si="718">$C$991*AE993/$AD$998</f>
        <v>1.5</v>
      </c>
      <c r="G993" s="406">
        <f t="shared" si="715"/>
        <v>1.25</v>
      </c>
      <c r="H993" s="406">
        <f t="shared" si="715"/>
        <v>2.25</v>
      </c>
      <c r="I993" s="406">
        <f t="shared" si="715"/>
        <v>25.25</v>
      </c>
      <c r="J993" s="199">
        <f t="shared" si="715"/>
        <v>2.5000000000000001E-2</v>
      </c>
      <c r="K993" s="199">
        <f t="shared" si="715"/>
        <v>7.4999999999999997E-2</v>
      </c>
      <c r="L993" s="199">
        <f t="shared" si="715"/>
        <v>6.9249999999999998</v>
      </c>
      <c r="M993" s="199">
        <f t="shared" si="715"/>
        <v>0</v>
      </c>
      <c r="N993" s="199">
        <f t="shared" si="715"/>
        <v>0.27500000000000002</v>
      </c>
      <c r="O993" s="199">
        <f t="shared" si="715"/>
        <v>20</v>
      </c>
      <c r="P993" s="199">
        <f t="shared" si="715"/>
        <v>62.5</v>
      </c>
      <c r="Q993" s="199">
        <f t="shared" si="715"/>
        <v>55</v>
      </c>
      <c r="R993" s="199">
        <f t="shared" si="715"/>
        <v>6.5</v>
      </c>
      <c r="S993" s="199">
        <f t="shared" si="715"/>
        <v>40</v>
      </c>
      <c r="T993" s="199">
        <f t="shared" si="715"/>
        <v>0.05</v>
      </c>
      <c r="U993" s="199">
        <f t="shared" si="715"/>
        <v>4.75</v>
      </c>
      <c r="V993" s="199">
        <f t="shared" si="715"/>
        <v>0.92500000000000004</v>
      </c>
      <c r="W993" s="199">
        <f t="shared" si="715"/>
        <v>10.5</v>
      </c>
      <c r="X993" s="392"/>
      <c r="Y993" s="392"/>
      <c r="AB993" s="86" t="s">
        <v>35</v>
      </c>
      <c r="AC993" s="57">
        <v>21</v>
      </c>
      <c r="AD993" s="57">
        <v>21</v>
      </c>
      <c r="AE993" s="56">
        <v>0.6</v>
      </c>
      <c r="AF993" s="56">
        <v>0.5</v>
      </c>
      <c r="AG993" s="56">
        <v>0.9</v>
      </c>
      <c r="AH993" s="56">
        <v>10.1</v>
      </c>
      <c r="AI993" s="71">
        <v>0.01</v>
      </c>
      <c r="AJ993" s="71">
        <v>0.03</v>
      </c>
      <c r="AK993" s="21">
        <v>2.77</v>
      </c>
      <c r="AL993" s="57">
        <v>0</v>
      </c>
      <c r="AM993" s="71">
        <v>0.11</v>
      </c>
      <c r="AN993" s="57">
        <v>8</v>
      </c>
      <c r="AO993" s="57">
        <v>25</v>
      </c>
      <c r="AP993" s="57">
        <v>22</v>
      </c>
      <c r="AQ993" s="56">
        <v>2.6</v>
      </c>
      <c r="AR993" s="57">
        <v>16</v>
      </c>
      <c r="AS993" s="71">
        <v>0.02</v>
      </c>
      <c r="AT993" s="24">
        <v>1.9</v>
      </c>
      <c r="AU993" s="71">
        <v>0.37</v>
      </c>
      <c r="AV993" s="20">
        <v>4.2</v>
      </c>
    </row>
    <row r="994" spans="1:49" ht="15" customHeight="1" x14ac:dyDescent="0.3">
      <c r="A994" s="318"/>
      <c r="B994" s="334" t="s">
        <v>59</v>
      </c>
      <c r="C994" s="328"/>
      <c r="D994" s="406">
        <f t="shared" si="716"/>
        <v>6</v>
      </c>
      <c r="E994" s="406">
        <f t="shared" si="717"/>
        <v>6</v>
      </c>
      <c r="F994" s="406">
        <f t="shared" si="718"/>
        <v>0.5</v>
      </c>
      <c r="G994" s="406">
        <f t="shared" si="715"/>
        <v>0</v>
      </c>
      <c r="H994" s="406">
        <f t="shared" si="715"/>
        <v>3.75</v>
      </c>
      <c r="I994" s="406">
        <f t="shared" si="715"/>
        <v>18.25</v>
      </c>
      <c r="J994" s="199">
        <f t="shared" si="715"/>
        <v>0</v>
      </c>
      <c r="K994" s="199">
        <f t="shared" si="715"/>
        <v>0</v>
      </c>
      <c r="L994" s="199">
        <f t="shared" si="715"/>
        <v>0</v>
      </c>
      <c r="M994" s="199">
        <f t="shared" si="715"/>
        <v>0</v>
      </c>
      <c r="N994" s="199">
        <f t="shared" si="715"/>
        <v>0</v>
      </c>
      <c r="O994" s="199">
        <f t="shared" si="715"/>
        <v>0.25</v>
      </c>
      <c r="P994" s="199">
        <f t="shared" si="715"/>
        <v>6</v>
      </c>
      <c r="Q994" s="199">
        <f t="shared" si="715"/>
        <v>1</v>
      </c>
      <c r="R994" s="199">
        <f t="shared" si="715"/>
        <v>0.75</v>
      </c>
      <c r="S994" s="199">
        <f t="shared" si="715"/>
        <v>4.5</v>
      </c>
      <c r="T994" s="199">
        <f t="shared" si="715"/>
        <v>7.4999999999999997E-2</v>
      </c>
      <c r="U994" s="199">
        <f t="shared" si="715"/>
        <v>0</v>
      </c>
      <c r="V994" s="199">
        <f t="shared" si="715"/>
        <v>0.32500000000000001</v>
      </c>
      <c r="W994" s="199">
        <f t="shared" si="715"/>
        <v>1.25</v>
      </c>
      <c r="X994" s="392"/>
      <c r="Y994" s="392"/>
      <c r="AB994" s="86" t="s">
        <v>59</v>
      </c>
      <c r="AC994" s="56">
        <v>2.4</v>
      </c>
      <c r="AD994" s="56">
        <v>2.4</v>
      </c>
      <c r="AE994" s="56">
        <v>0.2</v>
      </c>
      <c r="AF994" s="57">
        <v>0</v>
      </c>
      <c r="AG994" s="56">
        <v>1.5</v>
      </c>
      <c r="AH994" s="56">
        <v>7.3</v>
      </c>
      <c r="AI994" s="57">
        <v>0</v>
      </c>
      <c r="AJ994" s="57">
        <v>0</v>
      </c>
      <c r="AK994" s="19">
        <v>0</v>
      </c>
      <c r="AL994" s="57">
        <v>0</v>
      </c>
      <c r="AM994" s="57">
        <v>0</v>
      </c>
      <c r="AN994" s="56">
        <v>0.1</v>
      </c>
      <c r="AO994" s="56">
        <v>2.4</v>
      </c>
      <c r="AP994" s="56">
        <v>0.4</v>
      </c>
      <c r="AQ994" s="56">
        <v>0.3</v>
      </c>
      <c r="AR994" s="56">
        <v>1.8</v>
      </c>
      <c r="AS994" s="71">
        <v>0.03</v>
      </c>
      <c r="AT994" s="25">
        <v>0</v>
      </c>
      <c r="AU994" s="71">
        <v>0.13</v>
      </c>
      <c r="AV994" s="20">
        <v>0.5</v>
      </c>
    </row>
    <row r="995" spans="1:49" ht="15" customHeight="1" x14ac:dyDescent="0.3">
      <c r="A995" s="318"/>
      <c r="B995" s="334" t="s">
        <v>48</v>
      </c>
      <c r="C995" s="328"/>
      <c r="D995" s="406">
        <f t="shared" si="716"/>
        <v>0.75</v>
      </c>
      <c r="E995" s="406">
        <f t="shared" si="717"/>
        <v>0.75</v>
      </c>
      <c r="F995" s="406">
        <f t="shared" si="718"/>
        <v>3.5</v>
      </c>
      <c r="G995" s="406">
        <f t="shared" si="715"/>
        <v>3</v>
      </c>
      <c r="H995" s="406">
        <f t="shared" si="715"/>
        <v>0.25</v>
      </c>
      <c r="I995" s="406">
        <f t="shared" si="715"/>
        <v>42.5</v>
      </c>
      <c r="J995" s="199">
        <f t="shared" si="715"/>
        <v>2.5000000000000001E-2</v>
      </c>
      <c r="K995" s="199">
        <f t="shared" si="715"/>
        <v>0.1</v>
      </c>
      <c r="L995" s="199">
        <f t="shared" si="715"/>
        <v>46.75</v>
      </c>
      <c r="M995" s="199">
        <f t="shared" si="715"/>
        <v>0.65</v>
      </c>
      <c r="N995" s="199">
        <f t="shared" si="715"/>
        <v>0</v>
      </c>
      <c r="O995" s="199">
        <f t="shared" si="715"/>
        <v>30</v>
      </c>
      <c r="P995" s="199">
        <f t="shared" si="715"/>
        <v>35</v>
      </c>
      <c r="Q995" s="199">
        <f t="shared" si="715"/>
        <v>14.5</v>
      </c>
      <c r="R995" s="199">
        <f t="shared" si="715"/>
        <v>3.25</v>
      </c>
      <c r="S995" s="199">
        <f t="shared" si="715"/>
        <v>50</v>
      </c>
      <c r="T995" s="199">
        <f t="shared" si="715"/>
        <v>0.65</v>
      </c>
      <c r="U995" s="199">
        <f t="shared" si="715"/>
        <v>6</v>
      </c>
      <c r="V995" s="199">
        <f t="shared" si="715"/>
        <v>8.1000000000000014</v>
      </c>
      <c r="W995" s="199">
        <f t="shared" si="715"/>
        <v>16.5</v>
      </c>
      <c r="X995" s="392"/>
      <c r="Y995" s="392"/>
      <c r="AB995" s="86" t="s">
        <v>48</v>
      </c>
      <c r="AC995" s="56">
        <v>0.3</v>
      </c>
      <c r="AD995" s="57">
        <v>0.3</v>
      </c>
      <c r="AE995" s="56">
        <v>1.4</v>
      </c>
      <c r="AF995" s="56">
        <v>1.2</v>
      </c>
      <c r="AG995" s="56">
        <v>0.1</v>
      </c>
      <c r="AH995" s="57">
        <v>17</v>
      </c>
      <c r="AI995" s="71">
        <v>0.01</v>
      </c>
      <c r="AJ995" s="71">
        <v>0.04</v>
      </c>
      <c r="AK995" s="20">
        <v>18.7</v>
      </c>
      <c r="AL995" s="71">
        <v>0.26</v>
      </c>
      <c r="AM995" s="57">
        <v>0</v>
      </c>
      <c r="AN995" s="57">
        <v>12</v>
      </c>
      <c r="AO995" s="57">
        <v>14</v>
      </c>
      <c r="AP995" s="56">
        <v>5.8</v>
      </c>
      <c r="AQ995" s="56">
        <v>1.3</v>
      </c>
      <c r="AR995" s="57">
        <v>20</v>
      </c>
      <c r="AS995" s="71">
        <v>0.26</v>
      </c>
      <c r="AT995" s="24">
        <v>2.4</v>
      </c>
      <c r="AU995" s="71">
        <v>3.24</v>
      </c>
      <c r="AV995" s="20">
        <v>6.6</v>
      </c>
    </row>
    <row r="996" spans="1:49" ht="15" customHeight="1" x14ac:dyDescent="0.3">
      <c r="A996" s="318"/>
      <c r="B996" s="334" t="s">
        <v>37</v>
      </c>
      <c r="C996" s="328"/>
      <c r="D996" s="406">
        <f t="shared" si="716"/>
        <v>9</v>
      </c>
      <c r="E996" s="406">
        <f t="shared" si="717"/>
        <v>9</v>
      </c>
      <c r="F996" s="406">
        <f t="shared" si="718"/>
        <v>0</v>
      </c>
      <c r="G996" s="406">
        <f t="shared" si="715"/>
        <v>5.75</v>
      </c>
      <c r="H996" s="406">
        <f t="shared" si="715"/>
        <v>0</v>
      </c>
      <c r="I996" s="406">
        <f t="shared" si="715"/>
        <v>52.25</v>
      </c>
      <c r="J996" s="199">
        <f t="shared" si="715"/>
        <v>0</v>
      </c>
      <c r="K996" s="199">
        <f t="shared" si="715"/>
        <v>0</v>
      </c>
      <c r="L996" s="199">
        <f t="shared" si="715"/>
        <v>24.3</v>
      </c>
      <c r="M996" s="199">
        <f t="shared" si="715"/>
        <v>0.125</v>
      </c>
      <c r="N996" s="199">
        <f t="shared" si="715"/>
        <v>0</v>
      </c>
      <c r="O996" s="199">
        <f t="shared" si="715"/>
        <v>1</v>
      </c>
      <c r="P996" s="199">
        <f t="shared" si="715"/>
        <v>2.25</v>
      </c>
      <c r="Q996" s="199">
        <f t="shared" si="715"/>
        <v>2</v>
      </c>
      <c r="R996" s="199">
        <f t="shared" si="715"/>
        <v>0</v>
      </c>
      <c r="S996" s="199">
        <f t="shared" si="715"/>
        <v>2.25</v>
      </c>
      <c r="T996" s="199">
        <f t="shared" si="715"/>
        <v>2.5000000000000001E-2</v>
      </c>
      <c r="U996" s="199">
        <f t="shared" si="715"/>
        <v>0</v>
      </c>
      <c r="V996" s="199">
        <f t="shared" si="715"/>
        <v>7.4999999999999997E-2</v>
      </c>
      <c r="W996" s="199">
        <f t="shared" si="715"/>
        <v>0.25</v>
      </c>
      <c r="X996" s="392"/>
      <c r="Y996" s="392"/>
      <c r="AB996" s="86" t="s">
        <v>37</v>
      </c>
      <c r="AC996" s="56">
        <v>3.6</v>
      </c>
      <c r="AD996" s="56">
        <v>3.6</v>
      </c>
      <c r="AE996" s="57">
        <v>0</v>
      </c>
      <c r="AF996" s="56">
        <v>2.2999999999999998</v>
      </c>
      <c r="AG996" s="57">
        <v>0</v>
      </c>
      <c r="AH996" s="56">
        <v>20.9</v>
      </c>
      <c r="AI996" s="57">
        <v>0</v>
      </c>
      <c r="AJ996" s="57">
        <v>0</v>
      </c>
      <c r="AK996" s="21">
        <v>9.7200000000000006</v>
      </c>
      <c r="AL996" s="71">
        <v>0.05</v>
      </c>
      <c r="AM996" s="57">
        <v>0</v>
      </c>
      <c r="AN996" s="56">
        <v>0.4</v>
      </c>
      <c r="AO996" s="56">
        <v>0.9</v>
      </c>
      <c r="AP996" s="56">
        <v>0.8</v>
      </c>
      <c r="AQ996" s="57">
        <v>0</v>
      </c>
      <c r="AR996" s="56">
        <v>0.9</v>
      </c>
      <c r="AS996" s="71">
        <v>0.01</v>
      </c>
      <c r="AT996" s="25">
        <v>0</v>
      </c>
      <c r="AU996" s="71">
        <v>0.03</v>
      </c>
      <c r="AV996" s="20">
        <v>0.1</v>
      </c>
    </row>
    <row r="997" spans="1:49" ht="15" customHeight="1" x14ac:dyDescent="0.3">
      <c r="A997" s="318"/>
      <c r="B997" s="334" t="s">
        <v>38</v>
      </c>
      <c r="C997" s="328"/>
      <c r="D997" s="406">
        <f t="shared" si="716"/>
        <v>1.25</v>
      </c>
      <c r="E997" s="406">
        <f t="shared" si="717"/>
        <v>1.25</v>
      </c>
      <c r="F997" s="406">
        <f t="shared" si="718"/>
        <v>0</v>
      </c>
      <c r="G997" s="406">
        <f t="shared" si="715"/>
        <v>0</v>
      </c>
      <c r="H997" s="406">
        <f t="shared" si="715"/>
        <v>0</v>
      </c>
      <c r="I997" s="406">
        <f t="shared" si="715"/>
        <v>0</v>
      </c>
      <c r="J997" s="199">
        <f t="shared" si="715"/>
        <v>0</v>
      </c>
      <c r="K997" s="199">
        <f t="shared" si="715"/>
        <v>0</v>
      </c>
      <c r="L997" s="199">
        <f t="shared" si="715"/>
        <v>0</v>
      </c>
      <c r="M997" s="199">
        <f t="shared" si="715"/>
        <v>0</v>
      </c>
      <c r="N997" s="199">
        <f t="shared" si="715"/>
        <v>0</v>
      </c>
      <c r="O997" s="199">
        <f t="shared" si="715"/>
        <v>367.5</v>
      </c>
      <c r="P997" s="199">
        <f t="shared" si="715"/>
        <v>0</v>
      </c>
      <c r="Q997" s="199">
        <f t="shared" si="715"/>
        <v>4</v>
      </c>
      <c r="R997" s="199">
        <f t="shared" si="715"/>
        <v>0.25</v>
      </c>
      <c r="S997" s="199">
        <f t="shared" si="715"/>
        <v>0.75</v>
      </c>
      <c r="T997" s="199">
        <f t="shared" si="715"/>
        <v>2.5000000000000001E-2</v>
      </c>
      <c r="U997" s="199">
        <f t="shared" si="715"/>
        <v>50</v>
      </c>
      <c r="V997" s="199">
        <f t="shared" si="715"/>
        <v>0</v>
      </c>
      <c r="W997" s="199">
        <f t="shared" si="715"/>
        <v>0</v>
      </c>
      <c r="X997" s="392"/>
      <c r="Y997" s="392"/>
      <c r="AB997" s="86" t="s">
        <v>38</v>
      </c>
      <c r="AC997" s="56">
        <v>0.5</v>
      </c>
      <c r="AD997" s="56">
        <v>0.5</v>
      </c>
      <c r="AE997" s="57">
        <v>0</v>
      </c>
      <c r="AF997" s="57">
        <v>0</v>
      </c>
      <c r="AG997" s="57">
        <v>0</v>
      </c>
      <c r="AH997" s="57">
        <v>0</v>
      </c>
      <c r="AI997" s="57">
        <v>0</v>
      </c>
      <c r="AJ997" s="57">
        <v>0</v>
      </c>
      <c r="AK997" s="19">
        <v>0</v>
      </c>
      <c r="AL997" s="57">
        <v>0</v>
      </c>
      <c r="AM997" s="57">
        <v>0</v>
      </c>
      <c r="AN997" s="57">
        <v>147</v>
      </c>
      <c r="AO997" s="57">
        <v>0</v>
      </c>
      <c r="AP997" s="56">
        <v>1.6</v>
      </c>
      <c r="AQ997" s="56">
        <v>0.1</v>
      </c>
      <c r="AR997" s="56">
        <v>0.3</v>
      </c>
      <c r="AS997" s="71">
        <v>0.01</v>
      </c>
      <c r="AT997" s="39">
        <v>20</v>
      </c>
      <c r="AU997" s="57">
        <v>0</v>
      </c>
      <c r="AV997" s="19">
        <v>0</v>
      </c>
    </row>
    <row r="998" spans="1:49" x14ac:dyDescent="0.3">
      <c r="A998" s="318"/>
      <c r="B998" s="69" t="s">
        <v>40</v>
      </c>
      <c r="C998" s="328"/>
      <c r="D998" s="406"/>
      <c r="E998" s="406"/>
      <c r="F998" s="409">
        <f>SUM(F992:F997)</f>
        <v>25.75</v>
      </c>
      <c r="G998" s="409">
        <f t="shared" ref="G998:W998" si="719">SUM(G992:G997)</f>
        <v>11</v>
      </c>
      <c r="H998" s="409">
        <f t="shared" si="719"/>
        <v>6.25</v>
      </c>
      <c r="I998" s="409">
        <f t="shared" si="719"/>
        <v>228.5</v>
      </c>
      <c r="J998" s="337">
        <f t="shared" si="719"/>
        <v>0.15</v>
      </c>
      <c r="K998" s="337">
        <f t="shared" si="719"/>
        <v>0.30000000000000004</v>
      </c>
      <c r="L998" s="337">
        <f t="shared" si="719"/>
        <v>86.075000000000003</v>
      </c>
      <c r="M998" s="337">
        <f t="shared" si="719"/>
        <v>1.05</v>
      </c>
      <c r="N998" s="337">
        <f t="shared" si="719"/>
        <v>0.55000000000000004</v>
      </c>
      <c r="O998" s="337">
        <f t="shared" si="719"/>
        <v>458.75</v>
      </c>
      <c r="P998" s="337">
        <f t="shared" si="719"/>
        <v>575.75</v>
      </c>
      <c r="Q998" s="337">
        <f t="shared" si="719"/>
        <v>124</v>
      </c>
      <c r="R998" s="337">
        <f t="shared" si="719"/>
        <v>75.75</v>
      </c>
      <c r="S998" s="337">
        <f t="shared" si="719"/>
        <v>380</v>
      </c>
      <c r="T998" s="337">
        <f t="shared" si="719"/>
        <v>1.7749999999999999</v>
      </c>
      <c r="U998" s="337">
        <f t="shared" si="719"/>
        <v>263.25</v>
      </c>
      <c r="V998" s="337">
        <f t="shared" si="719"/>
        <v>28.324999999999999</v>
      </c>
      <c r="W998" s="337">
        <f t="shared" si="719"/>
        <v>973.5</v>
      </c>
      <c r="X998" s="392"/>
      <c r="Y998" s="392"/>
      <c r="AB998" s="87" t="s">
        <v>40</v>
      </c>
      <c r="AC998" s="59"/>
      <c r="AD998" s="60">
        <v>60</v>
      </c>
      <c r="AE998" s="61">
        <v>10.3</v>
      </c>
      <c r="AF998" s="61">
        <v>4.4000000000000004</v>
      </c>
      <c r="AG998" s="61">
        <v>2.5</v>
      </c>
      <c r="AH998" s="61">
        <v>91.4</v>
      </c>
      <c r="AI998" s="88">
        <v>0.06</v>
      </c>
      <c r="AJ998" s="88">
        <v>0.12</v>
      </c>
      <c r="AK998" s="22">
        <v>34.5</v>
      </c>
      <c r="AL998" s="88">
        <v>0.42</v>
      </c>
      <c r="AM998" s="88">
        <v>0.22</v>
      </c>
      <c r="AN998" s="60">
        <v>184</v>
      </c>
      <c r="AO998" s="60">
        <v>231</v>
      </c>
      <c r="AP998" s="60">
        <v>50</v>
      </c>
      <c r="AQ998" s="60">
        <v>30</v>
      </c>
      <c r="AR998" s="60">
        <v>152</v>
      </c>
      <c r="AS998" s="88">
        <v>0.71</v>
      </c>
      <c r="AT998" s="27">
        <v>105</v>
      </c>
      <c r="AU998" s="61">
        <v>11.3</v>
      </c>
      <c r="AV998" s="23">
        <v>389</v>
      </c>
    </row>
    <row r="999" spans="1:49" x14ac:dyDescent="0.3">
      <c r="A999" s="318" t="s">
        <v>157</v>
      </c>
      <c r="B999" s="199"/>
      <c r="C999" s="328">
        <v>180</v>
      </c>
      <c r="D999" s="406"/>
      <c r="E999" s="406"/>
      <c r="F999" s="406"/>
      <c r="G999" s="406"/>
      <c r="H999" s="406"/>
      <c r="I999" s="406"/>
      <c r="J999" s="199"/>
      <c r="K999" s="199"/>
      <c r="L999" s="199"/>
      <c r="M999" s="199"/>
      <c r="N999" s="199"/>
      <c r="O999" s="199"/>
      <c r="P999" s="199"/>
      <c r="Q999" s="199"/>
      <c r="R999" s="199"/>
      <c r="S999" s="199"/>
      <c r="T999" s="199"/>
      <c r="U999" s="199"/>
      <c r="V999" s="199"/>
      <c r="W999" s="199"/>
      <c r="X999" s="392" t="s">
        <v>158</v>
      </c>
      <c r="Y999" s="392">
        <v>29</v>
      </c>
      <c r="AA999" t="s">
        <v>157</v>
      </c>
      <c r="AW999" t="s">
        <v>158</v>
      </c>
    </row>
    <row r="1000" spans="1:49" ht="15" customHeight="1" x14ac:dyDescent="0.3">
      <c r="A1000" s="318"/>
      <c r="B1000" s="334" t="s">
        <v>36</v>
      </c>
      <c r="C1000" s="328"/>
      <c r="D1000" s="406">
        <f>C$999*AC1000/AD$1003</f>
        <v>6.24</v>
      </c>
      <c r="E1000" s="406">
        <f>C$999*AD1000/AD$1003</f>
        <v>6.24</v>
      </c>
      <c r="F1000" s="406">
        <f>$C$999*AE1000/$AD$1003</f>
        <v>0</v>
      </c>
      <c r="G1000" s="406">
        <f t="shared" ref="G1000:V1000" si="720">$C$999*AF1000/$AD$1003</f>
        <v>0</v>
      </c>
      <c r="H1000" s="406">
        <f t="shared" si="720"/>
        <v>5.76</v>
      </c>
      <c r="I1000" s="406">
        <f t="shared" si="720"/>
        <v>22.92</v>
      </c>
      <c r="J1000" s="199">
        <f t="shared" si="720"/>
        <v>0</v>
      </c>
      <c r="K1000" s="199">
        <f t="shared" si="720"/>
        <v>0</v>
      </c>
      <c r="L1000" s="199">
        <f t="shared" si="720"/>
        <v>0</v>
      </c>
      <c r="M1000" s="199">
        <f t="shared" si="720"/>
        <v>0</v>
      </c>
      <c r="N1000" s="199">
        <f t="shared" si="720"/>
        <v>0</v>
      </c>
      <c r="O1000" s="199">
        <f t="shared" si="720"/>
        <v>0</v>
      </c>
      <c r="P1000" s="199">
        <f t="shared" si="720"/>
        <v>0.15600000000000003</v>
      </c>
      <c r="Q1000" s="199">
        <f t="shared" si="720"/>
        <v>0.12</v>
      </c>
      <c r="R1000" s="199">
        <f t="shared" si="720"/>
        <v>0</v>
      </c>
      <c r="S1000" s="199">
        <f t="shared" si="720"/>
        <v>0</v>
      </c>
      <c r="T1000" s="199">
        <f t="shared" si="720"/>
        <v>1.2E-2</v>
      </c>
      <c r="U1000" s="199">
        <f t="shared" si="720"/>
        <v>0</v>
      </c>
      <c r="V1000" s="199">
        <f t="shared" si="720"/>
        <v>0</v>
      </c>
      <c r="W1000" s="199">
        <f t="shared" ref="G1000:W1002" si="721">$C$999*AV1000/$AD$1003</f>
        <v>0</v>
      </c>
      <c r="X1000" s="392"/>
      <c r="Y1000" s="392"/>
      <c r="AB1000" s="86" t="s">
        <v>36</v>
      </c>
      <c r="AC1000" s="56">
        <v>5.2</v>
      </c>
      <c r="AD1000" s="56">
        <v>5.2</v>
      </c>
      <c r="AE1000" s="57">
        <v>0</v>
      </c>
      <c r="AF1000" s="57">
        <v>0</v>
      </c>
      <c r="AG1000" s="56">
        <v>4.8</v>
      </c>
      <c r="AH1000" s="56">
        <v>19.100000000000001</v>
      </c>
      <c r="AI1000" s="62">
        <v>0</v>
      </c>
      <c r="AJ1000" s="62">
        <v>0</v>
      </c>
      <c r="AK1000" s="28">
        <v>0</v>
      </c>
      <c r="AL1000" s="62">
        <v>0</v>
      </c>
      <c r="AM1000" s="62">
        <v>0</v>
      </c>
      <c r="AN1000" s="62">
        <v>0</v>
      </c>
      <c r="AO1000" s="64">
        <v>0.13</v>
      </c>
      <c r="AP1000" s="63">
        <v>0.1</v>
      </c>
      <c r="AQ1000" s="62">
        <v>0</v>
      </c>
      <c r="AR1000" s="62">
        <v>0</v>
      </c>
      <c r="AS1000" s="64">
        <v>0.01</v>
      </c>
      <c r="AT1000" s="28">
        <v>0</v>
      </c>
      <c r="AU1000" s="62">
        <v>0</v>
      </c>
      <c r="AV1000" s="28">
        <v>0</v>
      </c>
    </row>
    <row r="1001" spans="1:49" ht="15" customHeight="1" x14ac:dyDescent="0.3">
      <c r="A1001" s="318"/>
      <c r="B1001" s="334" t="s">
        <v>82</v>
      </c>
      <c r="C1001" s="328"/>
      <c r="D1001" s="406">
        <f t="shared" ref="D1001:D1002" si="722">C$999*AC1001/AD$1003</f>
        <v>0.96</v>
      </c>
      <c r="E1001" s="406">
        <f t="shared" ref="E1001:E1002" si="723">C$999*AD1001/AD$1003</f>
        <v>0.96</v>
      </c>
      <c r="F1001" s="406">
        <f t="shared" ref="F1001:F1002" si="724">$C$999*AE1001/$AD$1003</f>
        <v>0.12</v>
      </c>
      <c r="G1001" s="406">
        <f t="shared" si="721"/>
        <v>0</v>
      </c>
      <c r="H1001" s="406">
        <f t="shared" si="721"/>
        <v>0</v>
      </c>
      <c r="I1001" s="406">
        <f t="shared" si="721"/>
        <v>0.6</v>
      </c>
      <c r="J1001" s="199">
        <f t="shared" si="721"/>
        <v>0</v>
      </c>
      <c r="K1001" s="199">
        <f t="shared" si="721"/>
        <v>0</v>
      </c>
      <c r="L1001" s="199">
        <f t="shared" si="721"/>
        <v>0.13200000000000001</v>
      </c>
      <c r="M1001" s="199">
        <f t="shared" si="721"/>
        <v>0</v>
      </c>
      <c r="N1001" s="199">
        <f t="shared" si="721"/>
        <v>1.2E-2</v>
      </c>
      <c r="O1001" s="199">
        <f t="shared" si="721"/>
        <v>0.24</v>
      </c>
      <c r="P1001" s="199">
        <f t="shared" si="721"/>
        <v>9.2639999999999993</v>
      </c>
      <c r="Q1001" s="199">
        <f t="shared" si="721"/>
        <v>1.92</v>
      </c>
      <c r="R1001" s="199">
        <f t="shared" si="721"/>
        <v>1.6799999999999997</v>
      </c>
      <c r="S1001" s="199">
        <f t="shared" si="721"/>
        <v>3.24</v>
      </c>
      <c r="T1001" s="199">
        <f t="shared" si="721"/>
        <v>0.32400000000000001</v>
      </c>
      <c r="U1001" s="199">
        <f t="shared" si="721"/>
        <v>0</v>
      </c>
      <c r="V1001" s="199">
        <f t="shared" si="721"/>
        <v>0</v>
      </c>
      <c r="W1001" s="199">
        <f t="shared" si="721"/>
        <v>0</v>
      </c>
      <c r="X1001" s="392"/>
      <c r="Y1001" s="392"/>
      <c r="AB1001" s="86" t="s">
        <v>82</v>
      </c>
      <c r="AC1001" s="299">
        <v>0.8</v>
      </c>
      <c r="AD1001" s="299">
        <v>0.8</v>
      </c>
      <c r="AE1001" s="56">
        <v>0.1</v>
      </c>
      <c r="AF1001" s="57">
        <v>0</v>
      </c>
      <c r="AG1001" s="57">
        <v>0</v>
      </c>
      <c r="AH1001" s="56">
        <v>0.5</v>
      </c>
      <c r="AI1001" s="62">
        <v>0</v>
      </c>
      <c r="AJ1001" s="62">
        <v>0</v>
      </c>
      <c r="AK1001" s="43">
        <v>0.11</v>
      </c>
      <c r="AL1001" s="62">
        <v>0</v>
      </c>
      <c r="AM1001" s="64">
        <v>0.01</v>
      </c>
      <c r="AN1001" s="63">
        <v>0.2</v>
      </c>
      <c r="AO1001" s="64">
        <v>7.72</v>
      </c>
      <c r="AP1001" s="63">
        <v>1.6</v>
      </c>
      <c r="AQ1001" s="63">
        <v>1.4</v>
      </c>
      <c r="AR1001" s="63">
        <v>2.7</v>
      </c>
      <c r="AS1001" s="64">
        <v>0.27</v>
      </c>
      <c r="AT1001" s="28">
        <v>0</v>
      </c>
      <c r="AU1001" s="62">
        <v>0</v>
      </c>
      <c r="AV1001" s="28">
        <v>0</v>
      </c>
    </row>
    <row r="1002" spans="1:49" x14ac:dyDescent="0.3">
      <c r="A1002" s="318"/>
      <c r="B1002" s="334" t="s">
        <v>39</v>
      </c>
      <c r="C1002" s="328"/>
      <c r="D1002" s="406">
        <f t="shared" si="722"/>
        <v>180</v>
      </c>
      <c r="E1002" s="406">
        <f t="shared" si="723"/>
        <v>180</v>
      </c>
      <c r="F1002" s="406">
        <f t="shared" si="724"/>
        <v>0</v>
      </c>
      <c r="G1002" s="406">
        <f t="shared" si="721"/>
        <v>0</v>
      </c>
      <c r="H1002" s="406">
        <f t="shared" si="721"/>
        <v>0</v>
      </c>
      <c r="I1002" s="406">
        <f t="shared" si="721"/>
        <v>0</v>
      </c>
      <c r="J1002" s="199">
        <f t="shared" si="721"/>
        <v>0</v>
      </c>
      <c r="K1002" s="199">
        <f t="shared" si="721"/>
        <v>0</v>
      </c>
      <c r="L1002" s="199">
        <f t="shared" si="721"/>
        <v>0</v>
      </c>
      <c r="M1002" s="199">
        <f t="shared" si="721"/>
        <v>0</v>
      </c>
      <c r="N1002" s="199">
        <f t="shared" si="721"/>
        <v>0</v>
      </c>
      <c r="O1002" s="199">
        <f t="shared" si="721"/>
        <v>0</v>
      </c>
      <c r="P1002" s="199">
        <f t="shared" si="721"/>
        <v>0</v>
      </c>
      <c r="Q1002" s="199">
        <f t="shared" si="721"/>
        <v>0</v>
      </c>
      <c r="R1002" s="199">
        <f t="shared" si="721"/>
        <v>0</v>
      </c>
      <c r="S1002" s="199">
        <f t="shared" si="721"/>
        <v>0</v>
      </c>
      <c r="T1002" s="199">
        <f t="shared" si="721"/>
        <v>0</v>
      </c>
      <c r="U1002" s="199">
        <f t="shared" si="721"/>
        <v>0</v>
      </c>
      <c r="V1002" s="199">
        <f t="shared" si="721"/>
        <v>0</v>
      </c>
      <c r="W1002" s="199">
        <f t="shared" si="721"/>
        <v>0</v>
      </c>
      <c r="X1002" s="392"/>
      <c r="Y1002" s="392"/>
      <c r="AB1002" s="86" t="s">
        <v>39</v>
      </c>
      <c r="AC1002" s="57">
        <v>150</v>
      </c>
      <c r="AD1002" s="57">
        <v>150</v>
      </c>
      <c r="AE1002" s="57">
        <v>0</v>
      </c>
      <c r="AF1002" s="57">
        <v>0</v>
      </c>
      <c r="AG1002" s="57">
        <v>0</v>
      </c>
      <c r="AH1002" s="57">
        <v>0</v>
      </c>
      <c r="AI1002" s="62">
        <v>0</v>
      </c>
      <c r="AJ1002" s="62">
        <v>0</v>
      </c>
      <c r="AK1002" s="28">
        <v>0</v>
      </c>
      <c r="AL1002" s="62">
        <v>0</v>
      </c>
      <c r="AM1002" s="62">
        <v>0</v>
      </c>
      <c r="AN1002" s="62">
        <v>0</v>
      </c>
      <c r="AO1002" s="62">
        <v>0</v>
      </c>
      <c r="AP1002" s="62">
        <v>0</v>
      </c>
      <c r="AQ1002" s="62">
        <v>0</v>
      </c>
      <c r="AR1002" s="62">
        <v>0</v>
      </c>
      <c r="AS1002" s="62">
        <v>0</v>
      </c>
      <c r="AT1002" s="28">
        <v>0</v>
      </c>
      <c r="AU1002" s="62">
        <v>0</v>
      </c>
      <c r="AV1002" s="28">
        <v>0</v>
      </c>
    </row>
    <row r="1003" spans="1:49" ht="15" customHeight="1" x14ac:dyDescent="0.3">
      <c r="A1003" s="318"/>
      <c r="B1003" s="69" t="s">
        <v>40</v>
      </c>
      <c r="C1003" s="328"/>
      <c r="D1003" s="406"/>
      <c r="E1003" s="406"/>
      <c r="F1003" s="409">
        <f>SUM(F1000:F1002)</f>
        <v>0.12</v>
      </c>
      <c r="G1003" s="409">
        <f t="shared" ref="G1003:W1003" si="725">SUM(G1000:G1002)</f>
        <v>0</v>
      </c>
      <c r="H1003" s="409">
        <f t="shared" si="725"/>
        <v>5.76</v>
      </c>
      <c r="I1003" s="409">
        <f t="shared" si="725"/>
        <v>23.520000000000003</v>
      </c>
      <c r="J1003" s="337">
        <f t="shared" si="725"/>
        <v>0</v>
      </c>
      <c r="K1003" s="337">
        <f t="shared" si="725"/>
        <v>0</v>
      </c>
      <c r="L1003" s="337">
        <f t="shared" si="725"/>
        <v>0.13200000000000001</v>
      </c>
      <c r="M1003" s="337">
        <f t="shared" si="725"/>
        <v>0</v>
      </c>
      <c r="N1003" s="337">
        <f t="shared" si="725"/>
        <v>1.2E-2</v>
      </c>
      <c r="O1003" s="337">
        <f t="shared" si="725"/>
        <v>0.24</v>
      </c>
      <c r="P1003" s="337">
        <f t="shared" si="725"/>
        <v>9.42</v>
      </c>
      <c r="Q1003" s="337">
        <f t="shared" si="725"/>
        <v>2.04</v>
      </c>
      <c r="R1003" s="337">
        <f t="shared" si="725"/>
        <v>1.6799999999999997</v>
      </c>
      <c r="S1003" s="337">
        <f t="shared" si="725"/>
        <v>3.24</v>
      </c>
      <c r="T1003" s="337">
        <f t="shared" si="725"/>
        <v>0.33600000000000002</v>
      </c>
      <c r="U1003" s="337">
        <f t="shared" si="725"/>
        <v>0</v>
      </c>
      <c r="V1003" s="337">
        <f t="shared" si="725"/>
        <v>0</v>
      </c>
      <c r="W1003" s="337">
        <f t="shared" si="725"/>
        <v>0</v>
      </c>
      <c r="X1003" s="392"/>
      <c r="Y1003" s="392"/>
      <c r="AB1003" s="87" t="s">
        <v>40</v>
      </c>
      <c r="AC1003" s="59"/>
      <c r="AD1003" s="60">
        <v>150</v>
      </c>
      <c r="AE1003" s="61">
        <v>0.1</v>
      </c>
      <c r="AF1003" s="60">
        <v>0</v>
      </c>
      <c r="AG1003" s="61">
        <v>4.8</v>
      </c>
      <c r="AH1003" s="61">
        <v>19.600000000000001</v>
      </c>
      <c r="AI1003" s="66">
        <v>0</v>
      </c>
      <c r="AJ1003" s="66">
        <v>0</v>
      </c>
      <c r="AK1003" s="48">
        <v>0.11</v>
      </c>
      <c r="AL1003" s="66">
        <v>0</v>
      </c>
      <c r="AM1003" s="65">
        <v>0.01</v>
      </c>
      <c r="AN1003" s="83">
        <v>0.3</v>
      </c>
      <c r="AO1003" s="65">
        <v>7.85</v>
      </c>
      <c r="AP1003" s="83">
        <v>1.7</v>
      </c>
      <c r="AQ1003" s="83">
        <v>1.4</v>
      </c>
      <c r="AR1003" s="83">
        <v>2.7</v>
      </c>
      <c r="AS1003" s="65">
        <v>0.28000000000000003</v>
      </c>
      <c r="AT1003" s="32">
        <v>0</v>
      </c>
      <c r="AU1003" s="66">
        <v>0</v>
      </c>
      <c r="AV1003" s="32">
        <v>0</v>
      </c>
    </row>
    <row r="1004" spans="1:49" x14ac:dyDescent="0.3">
      <c r="A1004" s="318" t="s">
        <v>95</v>
      </c>
      <c r="B1004" s="199"/>
      <c r="C1004" s="328">
        <v>40</v>
      </c>
      <c r="D1004" s="406"/>
      <c r="E1004" s="406"/>
      <c r="F1004" s="406"/>
      <c r="G1004" s="406"/>
      <c r="H1004" s="406"/>
      <c r="I1004" s="406"/>
      <c r="J1004" s="199"/>
      <c r="K1004" s="199"/>
      <c r="L1004" s="199"/>
      <c r="M1004" s="199"/>
      <c r="N1004" s="199"/>
      <c r="O1004" s="199"/>
      <c r="P1004" s="199"/>
      <c r="Q1004" s="199"/>
      <c r="R1004" s="199"/>
      <c r="S1004" s="199"/>
      <c r="T1004" s="199"/>
      <c r="U1004" s="199"/>
      <c r="V1004" s="199"/>
      <c r="W1004" s="199"/>
      <c r="X1004" s="392" t="s">
        <v>96</v>
      </c>
      <c r="Y1004" s="392">
        <v>4</v>
      </c>
      <c r="AA1004" s="17" t="s">
        <v>95</v>
      </c>
      <c r="AB1004" s="17"/>
      <c r="AC1004" s="17"/>
      <c r="AD1004" s="17"/>
      <c r="AE1004" s="17"/>
      <c r="AF1004" s="17"/>
      <c r="AG1004" s="17"/>
      <c r="AH1004" s="17"/>
      <c r="AI1004" s="17"/>
      <c r="AJ1004" s="17"/>
      <c r="AK1004" s="17"/>
      <c r="AL1004" s="17"/>
      <c r="AM1004" s="17"/>
      <c r="AN1004" s="17"/>
      <c r="AO1004" s="17"/>
      <c r="AP1004" s="17"/>
      <c r="AQ1004" s="17"/>
      <c r="AR1004" s="17"/>
      <c r="AS1004" s="17"/>
      <c r="AT1004" s="17"/>
      <c r="AU1004" s="17"/>
      <c r="AV1004" s="17"/>
      <c r="AW1004" t="s">
        <v>96</v>
      </c>
    </row>
    <row r="1005" spans="1:49" x14ac:dyDescent="0.3">
      <c r="A1005" s="318"/>
      <c r="B1005" s="199" t="s">
        <v>95</v>
      </c>
      <c r="C1005" s="328"/>
      <c r="D1005" s="406">
        <f>C1004*AC1005/AD1006</f>
        <v>40</v>
      </c>
      <c r="E1005" s="406">
        <f>C1004*AD1005/AD1006</f>
        <v>40</v>
      </c>
      <c r="F1005" s="406">
        <f>C1004*AE1005/AD1006</f>
        <v>3</v>
      </c>
      <c r="G1005" s="406">
        <f>C1004*AF1005/AD1006</f>
        <v>0.4</v>
      </c>
      <c r="H1005" s="406">
        <f>C1004*AG1005/AD1006</f>
        <v>20</v>
      </c>
      <c r="I1005" s="406">
        <f>C1004*AH1005/AD1006</f>
        <v>96</v>
      </c>
      <c r="J1005" s="199">
        <f>C1004*AI1005/AD1006</f>
        <v>0</v>
      </c>
      <c r="K1005" s="199">
        <f>C1004*AJ1005/AD1006</f>
        <v>0</v>
      </c>
      <c r="L1005" s="199">
        <f>C1004*AK1005/AD1006</f>
        <v>0</v>
      </c>
      <c r="M1005" s="199">
        <f>C1004*AL1005/AD1006</f>
        <v>0</v>
      </c>
      <c r="N1005" s="199">
        <f>C1004*AM1005/AD1006</f>
        <v>0</v>
      </c>
      <c r="O1005" s="199">
        <f>C1004*AN1005/AD1006</f>
        <v>0</v>
      </c>
      <c r="P1005" s="199">
        <f>C1004*AO1005/AD1006</f>
        <v>0</v>
      </c>
      <c r="Q1005" s="199">
        <f>C1004*AP1005/AD1006</f>
        <v>0</v>
      </c>
      <c r="R1005" s="199">
        <f>C1004*AQ1005/AD1006</f>
        <v>0</v>
      </c>
      <c r="S1005" s="199">
        <f>C1004*AR1005/AD1006</f>
        <v>0</v>
      </c>
      <c r="T1005" s="199">
        <f>C1004*AS1005/AD1006</f>
        <v>0</v>
      </c>
      <c r="U1005" s="199">
        <f>C1004*AT1005/AD1006</f>
        <v>0</v>
      </c>
      <c r="V1005" s="199">
        <f>C1004*AU1005/AD1006</f>
        <v>0</v>
      </c>
      <c r="W1005" s="199">
        <f>C1004*AV1005/AD1006</f>
        <v>0</v>
      </c>
      <c r="X1005" s="392"/>
      <c r="Y1005" s="392"/>
      <c r="AA1005" s="17"/>
      <c r="AB1005" s="17" t="s">
        <v>95</v>
      </c>
      <c r="AC1005" s="17">
        <v>100</v>
      </c>
      <c r="AD1005" s="17">
        <v>100</v>
      </c>
      <c r="AE1005" s="17">
        <v>7.5</v>
      </c>
      <c r="AF1005" s="17">
        <v>1</v>
      </c>
      <c r="AG1005" s="17">
        <v>50</v>
      </c>
      <c r="AH1005" s="17">
        <v>240</v>
      </c>
      <c r="AI1005" s="17"/>
      <c r="AJ1005" s="17"/>
      <c r="AK1005" s="17"/>
      <c r="AL1005" s="17"/>
      <c r="AM1005" s="17"/>
      <c r="AN1005" s="17"/>
      <c r="AO1005" s="17"/>
      <c r="AP1005" s="17"/>
      <c r="AQ1005" s="17"/>
      <c r="AR1005" s="17"/>
      <c r="AS1005" s="17"/>
      <c r="AT1005" s="17"/>
      <c r="AU1005" s="17"/>
      <c r="AV1005" s="17"/>
    </row>
    <row r="1006" spans="1:49" x14ac:dyDescent="0.3">
      <c r="A1006" s="318"/>
      <c r="B1006" s="69" t="s">
        <v>40</v>
      </c>
      <c r="C1006" s="96"/>
      <c r="D1006" s="406"/>
      <c r="E1006" s="406"/>
      <c r="F1006" s="406">
        <f>SUM(F1005)</f>
        <v>3</v>
      </c>
      <c r="G1006" s="406">
        <f t="shared" ref="G1006:W1006" si="726">SUM(G1005)</f>
        <v>0.4</v>
      </c>
      <c r="H1006" s="406">
        <f t="shared" si="726"/>
        <v>20</v>
      </c>
      <c r="I1006" s="406">
        <f t="shared" si="726"/>
        <v>96</v>
      </c>
      <c r="J1006" s="199">
        <f t="shared" si="726"/>
        <v>0</v>
      </c>
      <c r="K1006" s="199">
        <f t="shared" si="726"/>
        <v>0</v>
      </c>
      <c r="L1006" s="199">
        <f t="shared" si="726"/>
        <v>0</v>
      </c>
      <c r="M1006" s="199">
        <f t="shared" si="726"/>
        <v>0</v>
      </c>
      <c r="N1006" s="199">
        <f t="shared" si="726"/>
        <v>0</v>
      </c>
      <c r="O1006" s="199">
        <f t="shared" si="726"/>
        <v>0</v>
      </c>
      <c r="P1006" s="199">
        <f t="shared" si="726"/>
        <v>0</v>
      </c>
      <c r="Q1006" s="199">
        <f t="shared" si="726"/>
        <v>0</v>
      </c>
      <c r="R1006" s="199">
        <f t="shared" si="726"/>
        <v>0</v>
      </c>
      <c r="S1006" s="199">
        <f t="shared" si="726"/>
        <v>0</v>
      </c>
      <c r="T1006" s="199">
        <f t="shared" si="726"/>
        <v>0</v>
      </c>
      <c r="U1006" s="199">
        <f t="shared" si="726"/>
        <v>0</v>
      </c>
      <c r="V1006" s="199">
        <f t="shared" si="726"/>
        <v>0</v>
      </c>
      <c r="W1006" s="199">
        <f t="shared" si="726"/>
        <v>0</v>
      </c>
      <c r="X1006" s="392"/>
      <c r="Y1006" s="392"/>
      <c r="AA1006" s="17"/>
      <c r="AB1006" s="69" t="s">
        <v>40</v>
      </c>
      <c r="AC1006" s="17"/>
      <c r="AD1006" s="17">
        <v>100</v>
      </c>
      <c r="AE1006" s="17"/>
      <c r="AF1006" s="17"/>
      <c r="AG1006" s="17"/>
      <c r="AH1006" s="17"/>
      <c r="AI1006" s="17"/>
      <c r="AJ1006" s="17"/>
      <c r="AK1006" s="17"/>
      <c r="AL1006" s="17"/>
      <c r="AM1006" s="17"/>
      <c r="AN1006" s="17"/>
      <c r="AO1006" s="17"/>
      <c r="AP1006" s="17"/>
      <c r="AQ1006" s="17"/>
      <c r="AR1006" s="17"/>
      <c r="AS1006" s="17"/>
      <c r="AT1006" s="17"/>
      <c r="AU1006" s="17"/>
      <c r="AV1006" s="17"/>
    </row>
    <row r="1007" spans="1:49" ht="18" x14ac:dyDescent="0.35">
      <c r="A1007" s="319" t="s">
        <v>150</v>
      </c>
      <c r="B1007" s="207"/>
      <c r="C1007" s="338">
        <f>SUM(C982:C1006)</f>
        <v>430</v>
      </c>
      <c r="D1007" s="410">
        <f t="shared" ref="D1007:E1007" si="727">SUM(D982:D1006)</f>
        <v>573</v>
      </c>
      <c r="E1007" s="410">
        <f t="shared" si="727"/>
        <v>532.70000000000005</v>
      </c>
      <c r="F1007" s="412">
        <f>SUM(F990+F998+F1003+F1006)</f>
        <v>30.27</v>
      </c>
      <c r="G1007" s="412">
        <f t="shared" ref="G1007:W1007" si="728">SUM(G990+G998+G1003+G1006)</f>
        <v>15.6</v>
      </c>
      <c r="H1007" s="412">
        <f t="shared" si="728"/>
        <v>38.81</v>
      </c>
      <c r="I1007" s="412">
        <f t="shared" si="728"/>
        <v>419.41999999999996</v>
      </c>
      <c r="J1007" s="340">
        <f t="shared" si="728"/>
        <v>0.15</v>
      </c>
      <c r="K1007" s="340">
        <f t="shared" si="728"/>
        <v>0.32000000000000006</v>
      </c>
      <c r="L1007" s="340">
        <f t="shared" si="728"/>
        <v>106.947</v>
      </c>
      <c r="M1007" s="340">
        <f t="shared" si="728"/>
        <v>1.05</v>
      </c>
      <c r="N1007" s="340">
        <f t="shared" si="728"/>
        <v>4.7019999999999991</v>
      </c>
      <c r="O1007" s="340">
        <f t="shared" si="728"/>
        <v>534.39</v>
      </c>
      <c r="P1007" s="340">
        <f t="shared" si="728"/>
        <v>803.17</v>
      </c>
      <c r="Q1007" s="340">
        <f t="shared" si="728"/>
        <v>147.63999999999999</v>
      </c>
      <c r="R1007" s="340">
        <f t="shared" si="728"/>
        <v>94.22999999999999</v>
      </c>
      <c r="S1007" s="340">
        <f t="shared" si="728"/>
        <v>415.84000000000003</v>
      </c>
      <c r="T1007" s="340">
        <f t="shared" si="728"/>
        <v>3.0309999999999997</v>
      </c>
      <c r="U1007" s="340">
        <f t="shared" si="728"/>
        <v>274.85000000000002</v>
      </c>
      <c r="V1007" s="340">
        <f t="shared" si="728"/>
        <v>28.745000000000001</v>
      </c>
      <c r="W1007" s="340">
        <f t="shared" si="728"/>
        <v>985.9</v>
      </c>
      <c r="X1007" s="394"/>
      <c r="Y1007" s="392"/>
    </row>
    <row r="1008" spans="1:49" ht="18" x14ac:dyDescent="0.35">
      <c r="A1008" s="319" t="s">
        <v>326</v>
      </c>
      <c r="B1008" s="207"/>
      <c r="C1008" s="338">
        <f>C1007+C980+C940+C931</f>
        <v>1973</v>
      </c>
      <c r="D1008" s="410">
        <f t="shared" ref="D1008:W1008" si="729">D1007+D980+D940+D931</f>
        <v>2774.9333333333334</v>
      </c>
      <c r="E1008" s="410">
        <f t="shared" si="729"/>
        <v>2597.1233333333334</v>
      </c>
      <c r="F1008" s="411">
        <f>(F1007+F980+F940+F931)-42</f>
        <v>43.209999999999994</v>
      </c>
      <c r="G1008" s="410">
        <f t="shared" si="729"/>
        <v>49.713333333333338</v>
      </c>
      <c r="H1008" s="410">
        <f t="shared" si="729"/>
        <v>224.29666666666668</v>
      </c>
      <c r="I1008" s="410">
        <f t="shared" si="729"/>
        <v>1690.7566666666667</v>
      </c>
      <c r="J1008" s="338">
        <f t="shared" si="729"/>
        <v>0.53600000000000003</v>
      </c>
      <c r="K1008" s="338">
        <f t="shared" si="729"/>
        <v>0.84266666666666679</v>
      </c>
      <c r="L1008" s="338">
        <f t="shared" si="729"/>
        <v>322.32066666666663</v>
      </c>
      <c r="M1008" s="338">
        <f t="shared" si="729"/>
        <v>1.2216666666666667</v>
      </c>
      <c r="N1008" s="338">
        <f t="shared" si="729"/>
        <v>31.763333333333335</v>
      </c>
      <c r="O1008" s="338">
        <f t="shared" si="729"/>
        <v>1511.4493333333335</v>
      </c>
      <c r="P1008" s="338">
        <f t="shared" si="729"/>
        <v>2742.0056666666665</v>
      </c>
      <c r="Q1008" s="338">
        <f t="shared" si="729"/>
        <v>531.43999999999994</v>
      </c>
      <c r="R1008" s="338">
        <f t="shared" si="729"/>
        <v>313.43666666666661</v>
      </c>
      <c r="S1008" s="338">
        <f t="shared" si="729"/>
        <v>1007.95</v>
      </c>
      <c r="T1008" s="338">
        <f t="shared" si="729"/>
        <v>8.5946666666666669</v>
      </c>
      <c r="U1008" s="338">
        <f t="shared" si="729"/>
        <v>414.32</v>
      </c>
      <c r="V1008" s="338">
        <f t="shared" si="729"/>
        <v>62.115666666666669</v>
      </c>
      <c r="W1008" s="338">
        <f t="shared" si="729"/>
        <v>1303.0333333333333</v>
      </c>
      <c r="X1008" s="394"/>
      <c r="Y1008" s="392"/>
    </row>
    <row r="1009" spans="1:64" ht="14.4" x14ac:dyDescent="0.3">
      <c r="A1009" s="456" t="s">
        <v>320</v>
      </c>
      <c r="B1009" s="456"/>
      <c r="C1009" s="456"/>
      <c r="D1009" s="456"/>
      <c r="E1009" s="456"/>
      <c r="F1009" s="456"/>
      <c r="G1009" s="456"/>
      <c r="H1009" s="456"/>
      <c r="I1009" s="456"/>
      <c r="J1009" s="456"/>
      <c r="K1009" s="456"/>
      <c r="L1009" s="456"/>
      <c r="M1009" s="456"/>
      <c r="N1009" s="456"/>
      <c r="O1009" s="456"/>
      <c r="P1009" s="456"/>
      <c r="Q1009" s="456"/>
      <c r="R1009" s="456"/>
      <c r="S1009" s="456"/>
      <c r="T1009" s="456"/>
      <c r="U1009" s="456"/>
      <c r="V1009" s="456"/>
      <c r="W1009" s="456"/>
      <c r="X1009" s="456"/>
      <c r="Y1009" s="456"/>
    </row>
    <row r="1010" spans="1:64" ht="14.4" x14ac:dyDescent="0.3">
      <c r="A1010" s="456" t="s">
        <v>323</v>
      </c>
      <c r="B1010" s="456"/>
      <c r="C1010" s="456"/>
      <c r="D1010" s="456"/>
      <c r="E1010" s="456"/>
      <c r="F1010" s="456"/>
      <c r="G1010" s="456"/>
      <c r="H1010" s="456"/>
      <c r="I1010" s="456"/>
      <c r="J1010" s="456"/>
      <c r="K1010" s="456"/>
      <c r="L1010" s="456"/>
      <c r="M1010" s="456"/>
      <c r="N1010" s="456"/>
      <c r="O1010" s="456"/>
      <c r="P1010" s="456"/>
      <c r="Q1010" s="456"/>
      <c r="R1010" s="456"/>
      <c r="S1010" s="456"/>
      <c r="T1010" s="456"/>
      <c r="U1010" s="456"/>
      <c r="V1010" s="456"/>
      <c r="W1010" s="456"/>
      <c r="X1010" s="456"/>
      <c r="Y1010" s="456"/>
    </row>
    <row r="1011" spans="1:64" ht="14.4" x14ac:dyDescent="0.3">
      <c r="A1011" s="456" t="s">
        <v>324</v>
      </c>
      <c r="B1011" s="456"/>
      <c r="C1011" s="456"/>
      <c r="D1011" s="456"/>
      <c r="E1011" s="456"/>
      <c r="F1011" s="456"/>
      <c r="G1011" s="456"/>
      <c r="H1011" s="456"/>
      <c r="I1011" s="456"/>
      <c r="J1011" s="456"/>
      <c r="K1011" s="456"/>
      <c r="L1011" s="456"/>
      <c r="M1011" s="456"/>
      <c r="N1011" s="456"/>
      <c r="O1011" s="456"/>
      <c r="P1011" s="456"/>
      <c r="Q1011" s="456"/>
      <c r="R1011" s="456"/>
      <c r="S1011" s="456"/>
      <c r="T1011" s="456"/>
      <c r="U1011" s="456"/>
      <c r="V1011" s="456"/>
      <c r="W1011" s="456"/>
      <c r="X1011" s="456"/>
      <c r="Y1011" s="456"/>
    </row>
    <row r="1012" spans="1:64" ht="15" thickBot="1" x14ac:dyDescent="0.35">
      <c r="A1012" s="456" t="s">
        <v>325</v>
      </c>
      <c r="B1012" s="456"/>
      <c r="C1012" s="456"/>
      <c r="D1012" s="456"/>
      <c r="E1012" s="456"/>
      <c r="F1012" s="456"/>
      <c r="G1012" s="456"/>
      <c r="H1012" s="456"/>
      <c r="I1012" s="456"/>
      <c r="J1012" s="456"/>
      <c r="K1012" s="456"/>
      <c r="L1012" s="456"/>
      <c r="M1012" s="456"/>
      <c r="N1012" s="456"/>
      <c r="O1012" s="456"/>
      <c r="P1012" s="456"/>
      <c r="Q1012" s="456"/>
      <c r="R1012" s="456"/>
      <c r="S1012" s="456"/>
      <c r="T1012" s="456"/>
      <c r="U1012" s="456"/>
      <c r="V1012" s="456"/>
      <c r="W1012" s="456"/>
      <c r="X1012" s="456"/>
      <c r="Y1012" s="456"/>
    </row>
    <row r="1013" spans="1:64" ht="15" customHeight="1" x14ac:dyDescent="0.3">
      <c r="A1013" s="471" t="s">
        <v>26</v>
      </c>
      <c r="B1013" s="473" t="s">
        <v>2</v>
      </c>
      <c r="C1013" s="475" t="s">
        <v>1</v>
      </c>
      <c r="D1013" s="477" t="s">
        <v>330</v>
      </c>
      <c r="E1013" s="477"/>
      <c r="F1013" s="478" t="s">
        <v>22</v>
      </c>
      <c r="G1013" s="478" t="s">
        <v>23</v>
      </c>
      <c r="H1013" s="478" t="s">
        <v>24</v>
      </c>
      <c r="I1013" s="478" t="s">
        <v>25</v>
      </c>
      <c r="J1013" s="446" t="s">
        <v>6</v>
      </c>
      <c r="K1013" s="446"/>
      <c r="L1013" s="446"/>
      <c r="M1013" s="446"/>
      <c r="N1013" s="446"/>
      <c r="O1013" s="446" t="s">
        <v>7</v>
      </c>
      <c r="P1013" s="446"/>
      <c r="Q1013" s="446"/>
      <c r="R1013" s="446"/>
      <c r="S1013" s="446"/>
      <c r="T1013" s="446"/>
      <c r="U1013" s="446"/>
      <c r="V1013" s="446"/>
      <c r="W1013" s="446"/>
      <c r="X1013" s="480" t="s">
        <v>28</v>
      </c>
      <c r="Y1013" s="488" t="s">
        <v>41</v>
      </c>
      <c r="Z1013" s="52"/>
      <c r="AA1013" s="436" t="s">
        <v>26</v>
      </c>
      <c r="AB1013" s="442" t="s">
        <v>2</v>
      </c>
      <c r="AC1013" s="444" t="s">
        <v>3</v>
      </c>
      <c r="AD1013" s="445"/>
      <c r="AE1013" s="437" t="s">
        <v>22</v>
      </c>
      <c r="AF1013" s="437" t="s">
        <v>23</v>
      </c>
      <c r="AG1013" s="437" t="s">
        <v>24</v>
      </c>
      <c r="AH1013" s="437" t="s">
        <v>25</v>
      </c>
      <c r="AI1013" s="439" t="s">
        <v>6</v>
      </c>
      <c r="AJ1013" s="440"/>
      <c r="AK1013" s="440"/>
      <c r="AL1013" s="440"/>
      <c r="AM1013" s="440"/>
      <c r="AN1013" s="439" t="s">
        <v>7</v>
      </c>
      <c r="AO1013" s="440"/>
      <c r="AP1013" s="440"/>
      <c r="AQ1013" s="440"/>
      <c r="AR1013" s="440"/>
      <c r="AS1013" s="440"/>
      <c r="AT1013" s="440"/>
      <c r="AU1013" s="440"/>
      <c r="AV1013" s="441"/>
      <c r="AW1013" s="436" t="s">
        <v>31</v>
      </c>
    </row>
    <row r="1014" spans="1:64" ht="15" customHeight="1" thickBot="1" x14ac:dyDescent="0.35">
      <c r="A1014" s="472"/>
      <c r="B1014" s="474"/>
      <c r="C1014" s="476"/>
      <c r="D1014" s="416" t="s">
        <v>331</v>
      </c>
      <c r="E1014" s="416" t="s">
        <v>332</v>
      </c>
      <c r="F1014" s="479"/>
      <c r="G1014" s="479"/>
      <c r="H1014" s="479"/>
      <c r="I1014" s="479"/>
      <c r="J1014" s="310" t="s">
        <v>8</v>
      </c>
      <c r="K1014" s="310" t="s">
        <v>9</v>
      </c>
      <c r="L1014" s="311" t="s">
        <v>10</v>
      </c>
      <c r="M1014" s="310" t="s">
        <v>11</v>
      </c>
      <c r="N1014" s="310" t="s">
        <v>12</v>
      </c>
      <c r="O1014" s="310" t="s">
        <v>13</v>
      </c>
      <c r="P1014" s="310" t="s">
        <v>14</v>
      </c>
      <c r="Q1014" s="310" t="s">
        <v>15</v>
      </c>
      <c r="R1014" s="310" t="s">
        <v>16</v>
      </c>
      <c r="S1014" s="310" t="s">
        <v>17</v>
      </c>
      <c r="T1014" s="310" t="s">
        <v>18</v>
      </c>
      <c r="U1014" s="311" t="s">
        <v>19</v>
      </c>
      <c r="V1014" s="310" t="s">
        <v>20</v>
      </c>
      <c r="W1014" s="311" t="s">
        <v>21</v>
      </c>
      <c r="X1014" s="481"/>
      <c r="Y1014" s="489"/>
      <c r="Z1014" s="52"/>
      <c r="AA1014" s="436"/>
      <c r="AB1014" s="443"/>
      <c r="AC1014" s="2" t="s">
        <v>4</v>
      </c>
      <c r="AD1014" s="2" t="s">
        <v>5</v>
      </c>
      <c r="AE1014" s="438"/>
      <c r="AF1014" s="438"/>
      <c r="AG1014" s="438"/>
      <c r="AH1014" s="438"/>
      <c r="AI1014" s="2" t="s">
        <v>8</v>
      </c>
      <c r="AJ1014" s="2" t="s">
        <v>9</v>
      </c>
      <c r="AK1014" s="1" t="s">
        <v>10</v>
      </c>
      <c r="AL1014" s="2" t="s">
        <v>11</v>
      </c>
      <c r="AM1014" s="2" t="s">
        <v>12</v>
      </c>
      <c r="AN1014" s="2" t="s">
        <v>13</v>
      </c>
      <c r="AO1014" s="2" t="s">
        <v>14</v>
      </c>
      <c r="AP1014" s="2" t="s">
        <v>15</v>
      </c>
      <c r="AQ1014" s="2" t="s">
        <v>16</v>
      </c>
      <c r="AR1014" s="2" t="s">
        <v>17</v>
      </c>
      <c r="AS1014" s="2" t="s">
        <v>18</v>
      </c>
      <c r="AT1014" s="1" t="s">
        <v>19</v>
      </c>
      <c r="AU1014" s="2" t="s">
        <v>20</v>
      </c>
      <c r="AV1014" s="1" t="s">
        <v>21</v>
      </c>
      <c r="AW1014" s="436"/>
    </row>
    <row r="1015" spans="1:64" ht="16.2" thickBot="1" x14ac:dyDescent="0.35">
      <c r="A1015" s="490" t="s">
        <v>214</v>
      </c>
      <c r="B1015" s="491"/>
      <c r="C1015" s="491"/>
      <c r="D1015" s="491"/>
      <c r="E1015" s="491"/>
      <c r="F1015" s="491"/>
      <c r="G1015" s="491"/>
      <c r="H1015" s="491"/>
      <c r="I1015" s="491"/>
      <c r="J1015" s="491"/>
      <c r="K1015" s="491"/>
      <c r="L1015" s="491"/>
      <c r="M1015" s="491"/>
      <c r="N1015" s="491"/>
      <c r="O1015" s="491"/>
      <c r="P1015" s="491"/>
      <c r="Q1015" s="491"/>
      <c r="R1015" s="491"/>
      <c r="S1015" s="491"/>
      <c r="T1015" s="491"/>
      <c r="U1015" s="491"/>
      <c r="V1015" s="491"/>
      <c r="W1015" s="491"/>
      <c r="X1015" s="491"/>
      <c r="Y1015" s="492"/>
    </row>
    <row r="1016" spans="1:64" ht="16.2" thickBot="1" x14ac:dyDescent="0.35">
      <c r="A1016" s="490" t="s">
        <v>256</v>
      </c>
      <c r="B1016" s="491"/>
      <c r="C1016" s="491"/>
      <c r="D1016" s="491"/>
      <c r="E1016" s="491"/>
      <c r="F1016" s="491"/>
      <c r="G1016" s="491"/>
      <c r="H1016" s="491"/>
      <c r="I1016" s="491"/>
      <c r="J1016" s="491"/>
      <c r="K1016" s="491"/>
      <c r="L1016" s="491"/>
      <c r="M1016" s="491"/>
      <c r="N1016" s="491"/>
      <c r="O1016" s="491"/>
      <c r="P1016" s="491"/>
      <c r="Q1016" s="491"/>
      <c r="R1016" s="491"/>
      <c r="S1016" s="491"/>
      <c r="T1016" s="491"/>
      <c r="U1016" s="491"/>
      <c r="V1016" s="491"/>
      <c r="W1016" s="491"/>
      <c r="X1016" s="491"/>
      <c r="Y1016" s="492"/>
    </row>
    <row r="1017" spans="1:64" x14ac:dyDescent="0.3">
      <c r="A1017" s="370" t="s">
        <v>307</v>
      </c>
      <c r="B1017" s="352"/>
      <c r="C1017" s="353">
        <v>200</v>
      </c>
      <c r="D1017" s="413"/>
      <c r="E1017" s="413"/>
      <c r="F1017" s="413"/>
      <c r="G1017" s="413"/>
      <c r="H1017" s="413"/>
      <c r="I1017" s="413"/>
      <c r="J1017" s="352"/>
      <c r="K1017" s="352"/>
      <c r="L1017" s="352"/>
      <c r="M1017" s="352"/>
      <c r="N1017" s="352"/>
      <c r="O1017" s="352"/>
      <c r="P1017" s="352"/>
      <c r="Q1017" s="352"/>
      <c r="R1017" s="352"/>
      <c r="S1017" s="352"/>
      <c r="T1017" s="352"/>
      <c r="U1017" s="352"/>
      <c r="V1017" s="352"/>
      <c r="W1017" s="352"/>
      <c r="X1017" s="396" t="s">
        <v>305</v>
      </c>
      <c r="Y1017" s="396">
        <v>66</v>
      </c>
      <c r="AA1017" t="s">
        <v>306</v>
      </c>
      <c r="AW1017" t="s">
        <v>305</v>
      </c>
    </row>
    <row r="1018" spans="1:64" ht="15" customHeight="1" x14ac:dyDescent="0.3">
      <c r="A1018" s="318"/>
      <c r="B1018" s="334" t="s">
        <v>68</v>
      </c>
      <c r="C1018" s="328"/>
      <c r="D1018" s="406">
        <f>C$1017*AC1018/AD$1024</f>
        <v>20</v>
      </c>
      <c r="E1018" s="406">
        <f>C$1017*AD1018/AD$1024</f>
        <v>20</v>
      </c>
      <c r="F1018" s="406">
        <f>$C$1017*AE1018/$AD$1024</f>
        <v>0.7</v>
      </c>
      <c r="G1018" s="406">
        <f t="shared" ref="G1018:V1018" si="730">$C$1017*AF1018/$AD$1024</f>
        <v>0.32</v>
      </c>
      <c r="H1018" s="406">
        <f t="shared" si="730"/>
        <v>3.24</v>
      </c>
      <c r="I1018" s="406">
        <f t="shared" si="730"/>
        <v>18.66</v>
      </c>
      <c r="J1018" s="199">
        <f t="shared" si="730"/>
        <v>1.7999999999999999E-2</v>
      </c>
      <c r="K1018" s="199">
        <f t="shared" si="730"/>
        <v>2E-3</v>
      </c>
      <c r="L1018" s="199">
        <f t="shared" si="730"/>
        <v>0.108</v>
      </c>
      <c r="M1018" s="199">
        <f t="shared" si="730"/>
        <v>0</v>
      </c>
      <c r="N1018" s="199">
        <f t="shared" si="730"/>
        <v>0</v>
      </c>
      <c r="O1018" s="199">
        <f t="shared" si="730"/>
        <v>0.45999999999999996</v>
      </c>
      <c r="P1018" s="199">
        <f t="shared" si="730"/>
        <v>10.6</v>
      </c>
      <c r="Q1018" s="199">
        <f t="shared" si="730"/>
        <v>1.42</v>
      </c>
      <c r="R1018" s="199">
        <f t="shared" si="730"/>
        <v>4.4000000000000004</v>
      </c>
      <c r="S1018" s="199">
        <f t="shared" si="730"/>
        <v>12.2</v>
      </c>
      <c r="T1018" s="199">
        <f t="shared" si="730"/>
        <v>0.14000000000000001</v>
      </c>
      <c r="U1018" s="199">
        <f t="shared" si="730"/>
        <v>0.28000000000000003</v>
      </c>
      <c r="V1018" s="199">
        <f t="shared" si="730"/>
        <v>0.14199999999999999</v>
      </c>
      <c r="W1018" s="199">
        <f t="shared" ref="G1018:W1023" si="731">$C$1017*AV1018/$AD$1024</f>
        <v>1.68</v>
      </c>
      <c r="X1018" s="392"/>
      <c r="Y1018" s="392"/>
      <c r="AB1018" s="86" t="s">
        <v>69</v>
      </c>
      <c r="AC1018" s="287">
        <v>100</v>
      </c>
      <c r="AD1018" s="287">
        <v>100</v>
      </c>
      <c r="AE1018" s="56">
        <v>3.5</v>
      </c>
      <c r="AF1018" s="56">
        <v>1.6</v>
      </c>
      <c r="AG1018" s="56">
        <v>16.2</v>
      </c>
      <c r="AH1018" s="56">
        <v>93.3</v>
      </c>
      <c r="AI1018" s="71">
        <v>0.09</v>
      </c>
      <c r="AJ1018" s="71">
        <v>0.01</v>
      </c>
      <c r="AK1018" s="21">
        <v>0.54</v>
      </c>
      <c r="AL1018" s="57">
        <v>0</v>
      </c>
      <c r="AM1018" s="57">
        <v>0</v>
      </c>
      <c r="AN1018" s="56">
        <v>2.2999999999999998</v>
      </c>
      <c r="AO1018" s="57">
        <v>53</v>
      </c>
      <c r="AP1018" s="56">
        <v>7.1</v>
      </c>
      <c r="AQ1018" s="57">
        <v>22</v>
      </c>
      <c r="AR1018" s="57">
        <v>61</v>
      </c>
      <c r="AS1018" s="56">
        <v>0.7</v>
      </c>
      <c r="AT1018" s="24">
        <v>1.4</v>
      </c>
      <c r="AU1018" s="71">
        <v>0.71</v>
      </c>
      <c r="AV1018" s="20">
        <v>8.4</v>
      </c>
      <c r="AY1018" s="86" t="s">
        <v>69</v>
      </c>
      <c r="AZ1018" s="57">
        <v>30</v>
      </c>
      <c r="BA1018" s="57">
        <v>30</v>
      </c>
      <c r="BB1018" s="56">
        <v>3.5</v>
      </c>
      <c r="BC1018" s="56">
        <v>1.6</v>
      </c>
      <c r="BD1018" s="56">
        <v>16.2</v>
      </c>
      <c r="BE1018" s="56">
        <v>93.3</v>
      </c>
      <c r="BF1018" s="304"/>
      <c r="BG1018" s="304"/>
      <c r="BH1018" s="304"/>
      <c r="BI1018" s="304"/>
      <c r="BJ1018" s="304"/>
      <c r="BK1018" s="304"/>
      <c r="BL1018" s="305"/>
    </row>
    <row r="1019" spans="1:64" x14ac:dyDescent="0.3">
      <c r="A1019" s="318"/>
      <c r="B1019" s="334" t="s">
        <v>35</v>
      </c>
      <c r="C1019" s="328"/>
      <c r="D1019" s="406">
        <f t="shared" ref="D1019:D1023" si="732">C$1017*AC1019/AD$1024</f>
        <v>160</v>
      </c>
      <c r="E1019" s="406">
        <f t="shared" ref="E1019:E1023" si="733">C$1017*AD1019/AD$1024</f>
        <v>160</v>
      </c>
      <c r="F1019" s="406">
        <f t="shared" ref="F1019:F1023" si="734">$C$1017*AE1019/$AD$1024</f>
        <v>0.32</v>
      </c>
      <c r="G1019" s="406">
        <f t="shared" si="731"/>
        <v>0.26</v>
      </c>
      <c r="H1019" s="406">
        <f t="shared" si="731"/>
        <v>0.52</v>
      </c>
      <c r="I1019" s="406">
        <f t="shared" si="731"/>
        <v>5.78</v>
      </c>
      <c r="J1019" s="199">
        <f t="shared" si="731"/>
        <v>4.0000000000000001E-3</v>
      </c>
      <c r="K1019" s="199">
        <f t="shared" si="731"/>
        <v>1.4000000000000002E-2</v>
      </c>
      <c r="L1019" s="199">
        <f t="shared" si="731"/>
        <v>1.6479999999999999</v>
      </c>
      <c r="M1019" s="199">
        <f t="shared" si="731"/>
        <v>0</v>
      </c>
      <c r="N1019" s="199">
        <f t="shared" si="731"/>
        <v>6.4000000000000001E-2</v>
      </c>
      <c r="O1019" s="199">
        <f t="shared" si="731"/>
        <v>4.8</v>
      </c>
      <c r="P1019" s="199">
        <f t="shared" si="731"/>
        <v>15.2</v>
      </c>
      <c r="Q1019" s="199">
        <f t="shared" si="731"/>
        <v>13.2</v>
      </c>
      <c r="R1019" s="199">
        <f t="shared" si="731"/>
        <v>1.52</v>
      </c>
      <c r="S1019" s="199">
        <f t="shared" si="731"/>
        <v>9.8000000000000007</v>
      </c>
      <c r="T1019" s="199">
        <f t="shared" si="731"/>
        <v>0.01</v>
      </c>
      <c r="U1019" s="199">
        <f t="shared" si="731"/>
        <v>1.1200000000000001</v>
      </c>
      <c r="V1019" s="199">
        <f t="shared" si="731"/>
        <v>0.22000000000000003</v>
      </c>
      <c r="W1019" s="199">
        <f t="shared" si="731"/>
        <v>2.4</v>
      </c>
      <c r="X1019" s="392"/>
      <c r="Y1019" s="392"/>
      <c r="AB1019" s="86" t="s">
        <v>35</v>
      </c>
      <c r="AC1019" s="287">
        <v>800</v>
      </c>
      <c r="AD1019" s="287">
        <v>800</v>
      </c>
      <c r="AE1019" s="56">
        <v>1.6</v>
      </c>
      <c r="AF1019" s="56">
        <v>1.3</v>
      </c>
      <c r="AG1019" s="56">
        <v>2.6</v>
      </c>
      <c r="AH1019" s="56">
        <v>28.9</v>
      </c>
      <c r="AI1019" s="71">
        <v>0.02</v>
      </c>
      <c r="AJ1019" s="71">
        <v>7.0000000000000007E-2</v>
      </c>
      <c r="AK1019" s="21">
        <v>8.24</v>
      </c>
      <c r="AL1019" s="57">
        <v>0</v>
      </c>
      <c r="AM1019" s="71">
        <v>0.32</v>
      </c>
      <c r="AN1019" s="57">
        <v>24</v>
      </c>
      <c r="AO1019" s="57">
        <v>76</v>
      </c>
      <c r="AP1019" s="57">
        <v>66</v>
      </c>
      <c r="AQ1019" s="56">
        <v>7.6</v>
      </c>
      <c r="AR1019" s="57">
        <v>49</v>
      </c>
      <c r="AS1019" s="71">
        <v>0.05</v>
      </c>
      <c r="AT1019" s="24">
        <v>5.6</v>
      </c>
      <c r="AU1019" s="56">
        <v>1.1000000000000001</v>
      </c>
      <c r="AV1019" s="19">
        <v>12</v>
      </c>
      <c r="AY1019" s="86" t="s">
        <v>35</v>
      </c>
      <c r="AZ1019" s="57">
        <v>60</v>
      </c>
      <c r="BA1019" s="57">
        <v>60</v>
      </c>
      <c r="BB1019" s="56">
        <v>1.6</v>
      </c>
      <c r="BC1019" s="56">
        <v>1.3</v>
      </c>
      <c r="BD1019" s="56">
        <v>2.6</v>
      </c>
      <c r="BE1019" s="56">
        <v>28.9</v>
      </c>
      <c r="BF1019" s="304"/>
      <c r="BG1019" s="304"/>
      <c r="BH1019" s="304"/>
      <c r="BI1019" s="304"/>
      <c r="BJ1019" s="304"/>
      <c r="BK1019" s="304"/>
      <c r="BL1019" s="305"/>
    </row>
    <row r="1020" spans="1:64" ht="15" customHeight="1" x14ac:dyDescent="0.3">
      <c r="A1020" s="318"/>
      <c r="B1020" s="334" t="s">
        <v>36</v>
      </c>
      <c r="C1020" s="328"/>
      <c r="D1020" s="406">
        <f t="shared" si="732"/>
        <v>3</v>
      </c>
      <c r="E1020" s="406">
        <f t="shared" si="733"/>
        <v>3</v>
      </c>
      <c r="F1020" s="406">
        <f t="shared" si="734"/>
        <v>0</v>
      </c>
      <c r="G1020" s="406">
        <f t="shared" si="731"/>
        <v>0</v>
      </c>
      <c r="H1020" s="406">
        <f t="shared" si="731"/>
        <v>0.32</v>
      </c>
      <c r="I1020" s="406">
        <f t="shared" si="731"/>
        <v>1.3</v>
      </c>
      <c r="J1020" s="199">
        <f t="shared" si="731"/>
        <v>0</v>
      </c>
      <c r="K1020" s="199">
        <f t="shared" si="731"/>
        <v>0</v>
      </c>
      <c r="L1020" s="199">
        <f t="shared" si="731"/>
        <v>0</v>
      </c>
      <c r="M1020" s="199">
        <f t="shared" si="731"/>
        <v>0</v>
      </c>
      <c r="N1020" s="199">
        <f t="shared" si="731"/>
        <v>0</v>
      </c>
      <c r="O1020" s="199">
        <f t="shared" si="731"/>
        <v>0</v>
      </c>
      <c r="P1020" s="199">
        <f t="shared" si="731"/>
        <v>0</v>
      </c>
      <c r="Q1020" s="199">
        <f t="shared" si="731"/>
        <v>0</v>
      </c>
      <c r="R1020" s="199">
        <f t="shared" si="731"/>
        <v>0</v>
      </c>
      <c r="S1020" s="199">
        <f t="shared" si="731"/>
        <v>0</v>
      </c>
      <c r="T1020" s="199">
        <f t="shared" si="731"/>
        <v>0</v>
      </c>
      <c r="U1020" s="199">
        <f t="shared" si="731"/>
        <v>0</v>
      </c>
      <c r="V1020" s="199">
        <f t="shared" si="731"/>
        <v>0</v>
      </c>
      <c r="W1020" s="199">
        <f t="shared" si="731"/>
        <v>0</v>
      </c>
      <c r="X1020" s="392"/>
      <c r="Y1020" s="392"/>
      <c r="AB1020" s="86" t="s">
        <v>36</v>
      </c>
      <c r="AC1020" s="299">
        <v>15</v>
      </c>
      <c r="AD1020" s="299">
        <v>15</v>
      </c>
      <c r="AE1020" s="57">
        <v>0</v>
      </c>
      <c r="AF1020" s="57">
        <v>0</v>
      </c>
      <c r="AG1020" s="56">
        <v>1.6</v>
      </c>
      <c r="AH1020" s="56">
        <v>6.5</v>
      </c>
      <c r="AI1020" s="57">
        <v>0</v>
      </c>
      <c r="AJ1020" s="57">
        <v>0</v>
      </c>
      <c r="AK1020" s="19">
        <v>0</v>
      </c>
      <c r="AL1020" s="57">
        <v>0</v>
      </c>
      <c r="AM1020" s="57">
        <v>0</v>
      </c>
      <c r="AN1020" s="57">
        <v>0</v>
      </c>
      <c r="AO1020" s="57">
        <v>0</v>
      </c>
      <c r="AP1020" s="57">
        <v>0</v>
      </c>
      <c r="AQ1020" s="57">
        <v>0</v>
      </c>
      <c r="AR1020" s="57">
        <v>0</v>
      </c>
      <c r="AS1020" s="57">
        <v>0</v>
      </c>
      <c r="AT1020" s="25">
        <v>0</v>
      </c>
      <c r="AU1020" s="57">
        <v>0</v>
      </c>
      <c r="AV1020" s="19">
        <v>0</v>
      </c>
      <c r="AY1020" s="86" t="s">
        <v>36</v>
      </c>
      <c r="AZ1020" s="56">
        <v>1.8</v>
      </c>
      <c r="BA1020" s="56">
        <v>1.8</v>
      </c>
      <c r="BB1020" s="57">
        <v>0</v>
      </c>
      <c r="BC1020" s="57">
        <v>0</v>
      </c>
      <c r="BD1020" s="56">
        <v>1.6</v>
      </c>
      <c r="BE1020" s="56">
        <v>6.5</v>
      </c>
      <c r="BF1020" s="304"/>
      <c r="BG1020" s="304"/>
      <c r="BH1020" s="304"/>
      <c r="BI1020" s="304"/>
      <c r="BJ1020" s="304"/>
      <c r="BK1020" s="304"/>
      <c r="BL1020" s="305"/>
    </row>
    <row r="1021" spans="1:64" ht="15" customHeight="1" x14ac:dyDescent="0.3">
      <c r="A1021" s="318"/>
      <c r="B1021" s="334" t="s">
        <v>37</v>
      </c>
      <c r="C1021" s="328"/>
      <c r="D1021" s="406">
        <f t="shared" si="732"/>
        <v>2</v>
      </c>
      <c r="E1021" s="406">
        <f t="shared" si="733"/>
        <v>2</v>
      </c>
      <c r="F1021" s="406">
        <f t="shared" si="734"/>
        <v>0</v>
      </c>
      <c r="G1021" s="406">
        <f t="shared" si="731"/>
        <v>0.76</v>
      </c>
      <c r="H1021" s="406">
        <f t="shared" si="731"/>
        <v>0.02</v>
      </c>
      <c r="I1021" s="406">
        <f t="shared" si="731"/>
        <v>6.98</v>
      </c>
      <c r="J1021" s="199">
        <f t="shared" si="731"/>
        <v>0</v>
      </c>
      <c r="K1021" s="199">
        <f t="shared" si="731"/>
        <v>2E-3</v>
      </c>
      <c r="L1021" s="199">
        <f t="shared" si="731"/>
        <v>3.24</v>
      </c>
      <c r="M1021" s="199">
        <f t="shared" si="731"/>
        <v>1.6E-2</v>
      </c>
      <c r="N1021" s="199">
        <f t="shared" si="731"/>
        <v>0</v>
      </c>
      <c r="O1021" s="199">
        <f t="shared" si="731"/>
        <v>0.14000000000000001</v>
      </c>
      <c r="P1021" s="199">
        <f t="shared" si="731"/>
        <v>0.3</v>
      </c>
      <c r="Q1021" s="199">
        <f t="shared" si="731"/>
        <v>0.26</v>
      </c>
      <c r="R1021" s="199">
        <f t="shared" si="731"/>
        <v>0</v>
      </c>
      <c r="S1021" s="199">
        <f t="shared" si="731"/>
        <v>0.32</v>
      </c>
      <c r="T1021" s="199">
        <f t="shared" si="731"/>
        <v>2E-3</v>
      </c>
      <c r="U1021" s="199">
        <f t="shared" si="731"/>
        <v>0</v>
      </c>
      <c r="V1021" s="199">
        <f t="shared" si="731"/>
        <v>0.01</v>
      </c>
      <c r="W1021" s="199">
        <f t="shared" si="731"/>
        <v>0.04</v>
      </c>
      <c r="X1021" s="392"/>
      <c r="Y1021" s="392"/>
      <c r="AB1021" s="86" t="s">
        <v>37</v>
      </c>
      <c r="AC1021" s="307">
        <v>10</v>
      </c>
      <c r="AD1021" s="307">
        <v>10</v>
      </c>
      <c r="AE1021" s="57">
        <v>0</v>
      </c>
      <c r="AF1021" s="56">
        <v>3.8</v>
      </c>
      <c r="AG1021" s="56">
        <v>0.1</v>
      </c>
      <c r="AH1021" s="56">
        <v>34.9</v>
      </c>
      <c r="AI1021" s="57">
        <v>0</v>
      </c>
      <c r="AJ1021" s="71">
        <v>0.01</v>
      </c>
      <c r="AK1021" s="20">
        <v>16.2</v>
      </c>
      <c r="AL1021" s="71">
        <v>0.08</v>
      </c>
      <c r="AM1021" s="57">
        <v>0</v>
      </c>
      <c r="AN1021" s="56">
        <v>0.7</v>
      </c>
      <c r="AO1021" s="56">
        <v>1.5</v>
      </c>
      <c r="AP1021" s="56">
        <v>1.3</v>
      </c>
      <c r="AQ1021" s="57">
        <v>0</v>
      </c>
      <c r="AR1021" s="56">
        <v>1.6</v>
      </c>
      <c r="AS1021" s="71">
        <v>0.01</v>
      </c>
      <c r="AT1021" s="25">
        <v>0</v>
      </c>
      <c r="AU1021" s="71">
        <v>0.05</v>
      </c>
      <c r="AV1021" s="20">
        <v>0.2</v>
      </c>
      <c r="AY1021" s="86" t="s">
        <v>37</v>
      </c>
      <c r="AZ1021" s="57">
        <v>6</v>
      </c>
      <c r="BA1021" s="57">
        <v>6</v>
      </c>
      <c r="BB1021" s="57">
        <v>0</v>
      </c>
      <c r="BC1021" s="56">
        <v>3.8</v>
      </c>
      <c r="BD1021" s="56">
        <v>0.1</v>
      </c>
      <c r="BE1021" s="56">
        <v>34.9</v>
      </c>
      <c r="BF1021" s="304"/>
      <c r="BG1021" s="304"/>
      <c r="BH1021" s="304"/>
      <c r="BI1021" s="304"/>
      <c r="BJ1021" s="304"/>
      <c r="BK1021" s="304"/>
      <c r="BL1021" s="305"/>
    </row>
    <row r="1022" spans="1:64" ht="15" customHeight="1" x14ac:dyDescent="0.3">
      <c r="A1022" s="318"/>
      <c r="B1022" s="334" t="s">
        <v>38</v>
      </c>
      <c r="C1022" s="328"/>
      <c r="D1022" s="406">
        <f t="shared" si="732"/>
        <v>0.2</v>
      </c>
      <c r="E1022" s="406">
        <f t="shared" si="733"/>
        <v>0.2</v>
      </c>
      <c r="F1022" s="406">
        <f t="shared" si="734"/>
        <v>0</v>
      </c>
      <c r="G1022" s="406">
        <f t="shared" si="731"/>
        <v>0</v>
      </c>
      <c r="H1022" s="406">
        <f t="shared" si="731"/>
        <v>0</v>
      </c>
      <c r="I1022" s="406">
        <f t="shared" si="731"/>
        <v>0</v>
      </c>
      <c r="J1022" s="199">
        <f t="shared" si="731"/>
        <v>0</v>
      </c>
      <c r="K1022" s="199">
        <f t="shared" si="731"/>
        <v>0</v>
      </c>
      <c r="L1022" s="199">
        <f t="shared" si="731"/>
        <v>0</v>
      </c>
      <c r="M1022" s="199">
        <f t="shared" si="731"/>
        <v>0</v>
      </c>
      <c r="N1022" s="199">
        <f t="shared" si="731"/>
        <v>0</v>
      </c>
      <c r="O1022" s="199">
        <f t="shared" si="731"/>
        <v>35.4</v>
      </c>
      <c r="P1022" s="199">
        <f t="shared" si="731"/>
        <v>0</v>
      </c>
      <c r="Q1022" s="199">
        <f t="shared" si="731"/>
        <v>0.38</v>
      </c>
      <c r="R1022" s="199">
        <f t="shared" si="731"/>
        <v>0.02</v>
      </c>
      <c r="S1022" s="199">
        <f t="shared" si="731"/>
        <v>0.08</v>
      </c>
      <c r="T1022" s="199">
        <f t="shared" si="731"/>
        <v>4.0000000000000001E-3</v>
      </c>
      <c r="U1022" s="199">
        <f t="shared" si="731"/>
        <v>4.8</v>
      </c>
      <c r="V1022" s="199">
        <f t="shared" si="731"/>
        <v>0</v>
      </c>
      <c r="W1022" s="199">
        <f t="shared" si="731"/>
        <v>0</v>
      </c>
      <c r="X1022" s="392"/>
      <c r="Y1022" s="392"/>
      <c r="AB1022" s="86" t="s">
        <v>38</v>
      </c>
      <c r="AC1022" s="56">
        <v>1</v>
      </c>
      <c r="AD1022" s="56">
        <v>1</v>
      </c>
      <c r="AE1022" s="57">
        <v>0</v>
      </c>
      <c r="AF1022" s="57">
        <v>0</v>
      </c>
      <c r="AG1022" s="57">
        <v>0</v>
      </c>
      <c r="AH1022" s="57">
        <v>0</v>
      </c>
      <c r="AI1022" s="57">
        <v>0</v>
      </c>
      <c r="AJ1022" s="57">
        <v>0</v>
      </c>
      <c r="AK1022" s="19">
        <v>0</v>
      </c>
      <c r="AL1022" s="57">
        <v>0</v>
      </c>
      <c r="AM1022" s="57">
        <v>0</v>
      </c>
      <c r="AN1022" s="57">
        <v>177</v>
      </c>
      <c r="AO1022" s="57">
        <v>0</v>
      </c>
      <c r="AP1022" s="56">
        <v>1.9</v>
      </c>
      <c r="AQ1022" s="56">
        <v>0.1</v>
      </c>
      <c r="AR1022" s="56">
        <v>0.4</v>
      </c>
      <c r="AS1022" s="71">
        <v>0.02</v>
      </c>
      <c r="AT1022" s="39">
        <v>24</v>
      </c>
      <c r="AU1022" s="57">
        <v>0</v>
      </c>
      <c r="AV1022" s="19">
        <v>0</v>
      </c>
      <c r="AY1022" s="86" t="s">
        <v>38</v>
      </c>
      <c r="AZ1022" s="56">
        <v>0.6</v>
      </c>
      <c r="BA1022" s="56">
        <v>0.6</v>
      </c>
      <c r="BB1022" s="57">
        <v>0</v>
      </c>
      <c r="BC1022" s="57">
        <v>0</v>
      </c>
      <c r="BD1022" s="57">
        <v>0</v>
      </c>
      <c r="BE1022" s="57">
        <v>0</v>
      </c>
      <c r="BF1022" s="58"/>
      <c r="BG1022" s="58"/>
      <c r="BH1022" s="58"/>
      <c r="BI1022" s="58"/>
      <c r="BJ1022" s="58"/>
      <c r="BK1022" s="58"/>
      <c r="BL1022" s="303"/>
    </row>
    <row r="1023" spans="1:64" x14ac:dyDescent="0.3">
      <c r="A1023" s="318"/>
      <c r="B1023" s="334" t="s">
        <v>39</v>
      </c>
      <c r="C1023" s="328"/>
      <c r="D1023" s="406">
        <f t="shared" si="732"/>
        <v>40</v>
      </c>
      <c r="E1023" s="406">
        <f t="shared" si="733"/>
        <v>40</v>
      </c>
      <c r="F1023" s="406">
        <f t="shared" si="734"/>
        <v>0</v>
      </c>
      <c r="G1023" s="406">
        <f t="shared" si="731"/>
        <v>0</v>
      </c>
      <c r="H1023" s="406">
        <f t="shared" si="731"/>
        <v>0</v>
      </c>
      <c r="I1023" s="406">
        <f t="shared" si="731"/>
        <v>0</v>
      </c>
      <c r="J1023" s="199">
        <f t="shared" si="731"/>
        <v>0</v>
      </c>
      <c r="K1023" s="199">
        <f t="shared" si="731"/>
        <v>0</v>
      </c>
      <c r="L1023" s="199">
        <f t="shared" si="731"/>
        <v>0</v>
      </c>
      <c r="M1023" s="199">
        <f t="shared" si="731"/>
        <v>0</v>
      </c>
      <c r="N1023" s="199">
        <f t="shared" si="731"/>
        <v>0</v>
      </c>
      <c r="O1023" s="199">
        <f t="shared" si="731"/>
        <v>0</v>
      </c>
      <c r="P1023" s="199">
        <f t="shared" si="731"/>
        <v>0</v>
      </c>
      <c r="Q1023" s="199">
        <f t="shared" si="731"/>
        <v>0</v>
      </c>
      <c r="R1023" s="199">
        <f t="shared" si="731"/>
        <v>0</v>
      </c>
      <c r="S1023" s="199">
        <f t="shared" si="731"/>
        <v>0</v>
      </c>
      <c r="T1023" s="199">
        <f t="shared" si="731"/>
        <v>0</v>
      </c>
      <c r="U1023" s="199">
        <f t="shared" si="731"/>
        <v>0</v>
      </c>
      <c r="V1023" s="199">
        <f t="shared" si="731"/>
        <v>0</v>
      </c>
      <c r="W1023" s="199">
        <f t="shared" si="731"/>
        <v>0</v>
      </c>
      <c r="X1023" s="392"/>
      <c r="Y1023" s="392"/>
      <c r="AB1023" s="86" t="s">
        <v>39</v>
      </c>
      <c r="AC1023" s="287">
        <v>200</v>
      </c>
      <c r="AD1023" s="287">
        <v>200</v>
      </c>
      <c r="AE1023" s="57">
        <v>0</v>
      </c>
      <c r="AF1023" s="57">
        <v>0</v>
      </c>
      <c r="AG1023" s="57">
        <v>0</v>
      </c>
      <c r="AH1023" s="57">
        <v>0</v>
      </c>
      <c r="AI1023" s="57">
        <v>0</v>
      </c>
      <c r="AJ1023" s="57">
        <v>0</v>
      </c>
      <c r="AK1023" s="19">
        <v>0</v>
      </c>
      <c r="AL1023" s="57">
        <v>0</v>
      </c>
      <c r="AM1023" s="57">
        <v>0</v>
      </c>
      <c r="AN1023" s="57">
        <v>0</v>
      </c>
      <c r="AO1023" s="57">
        <v>0</v>
      </c>
      <c r="AP1023" s="57">
        <v>0</v>
      </c>
      <c r="AQ1023" s="57">
        <v>0</v>
      </c>
      <c r="AR1023" s="57">
        <v>0</v>
      </c>
      <c r="AS1023" s="57">
        <v>0</v>
      </c>
      <c r="AT1023" s="25">
        <v>0</v>
      </c>
      <c r="AU1023" s="57">
        <v>0</v>
      </c>
      <c r="AV1023" s="19">
        <v>0</v>
      </c>
      <c r="AY1023" s="86" t="s">
        <v>39</v>
      </c>
      <c r="AZ1023" s="57">
        <v>36</v>
      </c>
      <c r="BA1023" s="57">
        <v>36</v>
      </c>
      <c r="BB1023" s="57">
        <v>0</v>
      </c>
      <c r="BC1023" s="57">
        <v>0</v>
      </c>
      <c r="BD1023" s="57">
        <v>0</v>
      </c>
      <c r="BE1023" s="57">
        <v>0</v>
      </c>
      <c r="BF1023" s="58"/>
      <c r="BG1023" s="58"/>
      <c r="BH1023" s="58"/>
      <c r="BI1023" s="58"/>
      <c r="BJ1023" s="58"/>
      <c r="BK1023" s="58"/>
      <c r="BL1023" s="303"/>
    </row>
    <row r="1024" spans="1:64" x14ac:dyDescent="0.3">
      <c r="A1024" s="318"/>
      <c r="B1024" s="69" t="s">
        <v>40</v>
      </c>
      <c r="C1024" s="328"/>
      <c r="D1024" s="406"/>
      <c r="E1024" s="406"/>
      <c r="F1024" s="409">
        <f>SUM(F1018:F1023)</f>
        <v>1.02</v>
      </c>
      <c r="G1024" s="409">
        <f t="shared" ref="G1024:W1024" si="735">SUM(G1018:G1023)</f>
        <v>1.34</v>
      </c>
      <c r="H1024" s="409">
        <f t="shared" si="735"/>
        <v>4.0999999999999996</v>
      </c>
      <c r="I1024" s="409">
        <f t="shared" si="735"/>
        <v>32.72</v>
      </c>
      <c r="J1024" s="337">
        <f t="shared" si="735"/>
        <v>2.1999999999999999E-2</v>
      </c>
      <c r="K1024" s="337">
        <f t="shared" si="735"/>
        <v>1.8000000000000002E-2</v>
      </c>
      <c r="L1024" s="337">
        <f t="shared" si="735"/>
        <v>4.9960000000000004</v>
      </c>
      <c r="M1024" s="337">
        <f t="shared" si="735"/>
        <v>1.6E-2</v>
      </c>
      <c r="N1024" s="337">
        <f t="shared" si="735"/>
        <v>6.4000000000000001E-2</v>
      </c>
      <c r="O1024" s="337">
        <f t="shared" si="735"/>
        <v>40.799999999999997</v>
      </c>
      <c r="P1024" s="337">
        <f t="shared" si="735"/>
        <v>26.099999999999998</v>
      </c>
      <c r="Q1024" s="337">
        <f t="shared" si="735"/>
        <v>15.26</v>
      </c>
      <c r="R1024" s="337">
        <f t="shared" si="735"/>
        <v>5.9399999999999995</v>
      </c>
      <c r="S1024" s="337">
        <f t="shared" si="735"/>
        <v>22.4</v>
      </c>
      <c r="T1024" s="337">
        <f t="shared" si="735"/>
        <v>0.15600000000000003</v>
      </c>
      <c r="U1024" s="337">
        <f t="shared" si="735"/>
        <v>6.2</v>
      </c>
      <c r="V1024" s="337">
        <f t="shared" si="735"/>
        <v>0.372</v>
      </c>
      <c r="W1024" s="337">
        <f t="shared" si="735"/>
        <v>4.12</v>
      </c>
      <c r="X1024" s="392"/>
      <c r="Y1024" s="392"/>
      <c r="AB1024" s="87" t="s">
        <v>40</v>
      </c>
      <c r="AC1024" s="59"/>
      <c r="AD1024" s="60">
        <v>1000</v>
      </c>
      <c r="AE1024" s="61">
        <v>5.0999999999999996</v>
      </c>
      <c r="AF1024" s="61">
        <v>6.7</v>
      </c>
      <c r="AG1024" s="61">
        <v>20.5</v>
      </c>
      <c r="AH1024" s="61">
        <v>163.6</v>
      </c>
      <c r="AI1024" s="88">
        <v>0.11</v>
      </c>
      <c r="AJ1024" s="88">
        <v>0.09</v>
      </c>
      <c r="AK1024" s="23">
        <v>25</v>
      </c>
      <c r="AL1024" s="88">
        <v>0.08</v>
      </c>
      <c r="AM1024" s="88">
        <v>0.32</v>
      </c>
      <c r="AN1024" s="60">
        <v>203</v>
      </c>
      <c r="AO1024" s="60">
        <v>130</v>
      </c>
      <c r="AP1024" s="60">
        <v>76</v>
      </c>
      <c r="AQ1024" s="60">
        <v>29</v>
      </c>
      <c r="AR1024" s="60">
        <v>112</v>
      </c>
      <c r="AS1024" s="88">
        <v>0.78</v>
      </c>
      <c r="AT1024" s="27">
        <v>31</v>
      </c>
      <c r="AU1024" s="88">
        <v>1.86</v>
      </c>
      <c r="AV1024" s="23">
        <v>21</v>
      </c>
      <c r="AY1024" s="87" t="s">
        <v>40</v>
      </c>
      <c r="AZ1024" s="59"/>
      <c r="BA1024" s="60">
        <v>120</v>
      </c>
      <c r="BB1024" s="61">
        <v>5.0999999999999996</v>
      </c>
      <c r="BC1024" s="61">
        <v>6.7</v>
      </c>
      <c r="BD1024" s="61">
        <v>20.5</v>
      </c>
      <c r="BE1024" s="61">
        <v>163.6</v>
      </c>
      <c r="BF1024" s="212"/>
      <c r="BG1024" s="212"/>
      <c r="BH1024" s="212"/>
      <c r="BI1024" s="212"/>
      <c r="BJ1024" s="212"/>
      <c r="BK1024" s="212"/>
      <c r="BL1024" s="306"/>
    </row>
    <row r="1025" spans="1:49" x14ac:dyDescent="0.3">
      <c r="A1025" s="318" t="s">
        <v>128</v>
      </c>
      <c r="B1025" s="199"/>
      <c r="C1025" s="328">
        <v>200</v>
      </c>
      <c r="D1025" s="406"/>
      <c r="E1025" s="406"/>
      <c r="F1025" s="406"/>
      <c r="G1025" s="406"/>
      <c r="H1025" s="406"/>
      <c r="I1025" s="406"/>
      <c r="J1025" s="199"/>
      <c r="K1025" s="199"/>
      <c r="L1025" s="199"/>
      <c r="M1025" s="199"/>
      <c r="N1025" s="199"/>
      <c r="O1025" s="199"/>
      <c r="P1025" s="199"/>
      <c r="Q1025" s="199"/>
      <c r="R1025" s="199"/>
      <c r="S1025" s="199"/>
      <c r="T1025" s="199"/>
      <c r="U1025" s="199"/>
      <c r="V1025" s="199"/>
      <c r="W1025" s="199"/>
      <c r="X1025" s="392" t="s">
        <v>129</v>
      </c>
      <c r="Y1025" s="392">
        <v>17</v>
      </c>
      <c r="AA1025" t="s">
        <v>128</v>
      </c>
      <c r="AW1025" t="s">
        <v>129</v>
      </c>
    </row>
    <row r="1026" spans="1:49" ht="27.6" x14ac:dyDescent="0.3">
      <c r="A1026" s="318"/>
      <c r="B1026" s="334" t="s">
        <v>86</v>
      </c>
      <c r="C1026" s="328"/>
      <c r="D1026" s="406">
        <f>C$1025*AC1026/AD$1030</f>
        <v>2.4</v>
      </c>
      <c r="E1026" s="406">
        <f>C$1025*AD1026/AD$1030</f>
        <v>2.4</v>
      </c>
      <c r="F1026" s="406">
        <f>$C$1025*AE1026/$AD$1030</f>
        <v>0.4</v>
      </c>
      <c r="G1026" s="406">
        <f t="shared" ref="G1026:V1026" si="736">$C$1025*AF1026/$AD$1030</f>
        <v>0.26666666666666666</v>
      </c>
      <c r="H1026" s="406">
        <f t="shared" si="736"/>
        <v>0.13333333333333333</v>
      </c>
      <c r="I1026" s="406">
        <f t="shared" si="736"/>
        <v>4.9333333333333336</v>
      </c>
      <c r="J1026" s="199">
        <f t="shared" si="736"/>
        <v>0</v>
      </c>
      <c r="K1026" s="199">
        <f t="shared" si="736"/>
        <v>0</v>
      </c>
      <c r="L1026" s="199">
        <f t="shared" si="736"/>
        <v>0.04</v>
      </c>
      <c r="M1026" s="199">
        <f t="shared" si="736"/>
        <v>0</v>
      </c>
      <c r="N1026" s="199">
        <f t="shared" si="736"/>
        <v>0</v>
      </c>
      <c r="O1026" s="199">
        <f t="shared" si="736"/>
        <v>0.26666666666666666</v>
      </c>
      <c r="P1026" s="199">
        <f t="shared" si="736"/>
        <v>25.066666666666666</v>
      </c>
      <c r="Q1026" s="199">
        <f t="shared" si="736"/>
        <v>2.2666666666666666</v>
      </c>
      <c r="R1026" s="199">
        <f t="shared" si="736"/>
        <v>7.4666666666666668</v>
      </c>
      <c r="S1026" s="199">
        <f t="shared" si="736"/>
        <v>11.466666666666667</v>
      </c>
      <c r="T1026" s="199">
        <f t="shared" si="736"/>
        <v>0.3866666666666666</v>
      </c>
      <c r="U1026" s="199">
        <f t="shared" si="736"/>
        <v>0</v>
      </c>
      <c r="V1026" s="199">
        <f t="shared" si="736"/>
        <v>0</v>
      </c>
      <c r="W1026" s="199">
        <f t="shared" ref="G1026:W1029" si="737">$C$1025*AV1026/$AD$1030</f>
        <v>0</v>
      </c>
      <c r="X1026" s="392"/>
      <c r="Y1026" s="392"/>
      <c r="AB1026" s="86" t="s">
        <v>86</v>
      </c>
      <c r="AC1026" s="299">
        <v>1.8</v>
      </c>
      <c r="AD1026" s="299">
        <v>1.8</v>
      </c>
      <c r="AE1026" s="56">
        <v>0.3</v>
      </c>
      <c r="AF1026" s="56">
        <v>0.2</v>
      </c>
      <c r="AG1026" s="56">
        <v>0.1</v>
      </c>
      <c r="AH1026" s="56">
        <v>3.7</v>
      </c>
      <c r="AI1026" s="62">
        <v>0</v>
      </c>
      <c r="AJ1026" s="62">
        <v>0</v>
      </c>
      <c r="AK1026" s="43">
        <v>0.03</v>
      </c>
      <c r="AL1026" s="62">
        <v>0</v>
      </c>
      <c r="AM1026" s="62">
        <v>0</v>
      </c>
      <c r="AN1026" s="63">
        <v>0.2</v>
      </c>
      <c r="AO1026" s="63">
        <v>18.8</v>
      </c>
      <c r="AP1026" s="63">
        <v>1.7</v>
      </c>
      <c r="AQ1026" s="63">
        <v>5.6</v>
      </c>
      <c r="AR1026" s="63">
        <v>8.6</v>
      </c>
      <c r="AS1026" s="64">
        <v>0.28999999999999998</v>
      </c>
      <c r="AT1026" s="28">
        <v>0</v>
      </c>
      <c r="AU1026" s="62">
        <v>0</v>
      </c>
      <c r="AV1026" s="28">
        <v>0</v>
      </c>
    </row>
    <row r="1027" spans="1:49" x14ac:dyDescent="0.3">
      <c r="A1027" s="318"/>
      <c r="B1027" s="334" t="s">
        <v>35</v>
      </c>
      <c r="C1027" s="328"/>
      <c r="D1027" s="406">
        <f t="shared" ref="D1027:D1029" si="738">C$1025*AC1027/AD$1030</f>
        <v>113.33333333333333</v>
      </c>
      <c r="E1027" s="406">
        <f t="shared" ref="E1027:E1029" si="739">C$1025*AD1027/AD$1030</f>
        <v>113.33333333333333</v>
      </c>
      <c r="F1027" s="406">
        <f t="shared" ref="F1027:F1029" si="740">$C$1025*AE1027/$AD$1030</f>
        <v>2.6666666666666665</v>
      </c>
      <c r="G1027" s="406">
        <f t="shared" si="737"/>
        <v>2.2666666666666666</v>
      </c>
      <c r="H1027" s="406">
        <f t="shared" si="737"/>
        <v>4.4000000000000004</v>
      </c>
      <c r="I1027" s="406">
        <f t="shared" si="737"/>
        <v>48.133333333333333</v>
      </c>
      <c r="J1027" s="199">
        <f t="shared" si="737"/>
        <v>2.6666666666666668E-2</v>
      </c>
      <c r="K1027" s="199">
        <f t="shared" si="737"/>
        <v>0.12</v>
      </c>
      <c r="L1027" s="199">
        <f t="shared" si="737"/>
        <v>13.2</v>
      </c>
      <c r="M1027" s="199">
        <f t="shared" si="737"/>
        <v>0</v>
      </c>
      <c r="N1027" s="199">
        <f t="shared" si="737"/>
        <v>0.52</v>
      </c>
      <c r="O1027" s="199">
        <f t="shared" si="737"/>
        <v>38.666666666666664</v>
      </c>
      <c r="P1027" s="199">
        <f t="shared" si="737"/>
        <v>121.2</v>
      </c>
      <c r="Q1027" s="199">
        <f t="shared" si="737"/>
        <v>105.33333333333333</v>
      </c>
      <c r="R1027" s="199">
        <f t="shared" si="737"/>
        <v>12.133333333333333</v>
      </c>
      <c r="S1027" s="199">
        <f t="shared" si="737"/>
        <v>78.666666666666671</v>
      </c>
      <c r="T1027" s="199">
        <f t="shared" si="737"/>
        <v>9.3333333333333351E-2</v>
      </c>
      <c r="U1027" s="199">
        <f t="shared" si="737"/>
        <v>9.0666666666666664</v>
      </c>
      <c r="V1027" s="199">
        <f t="shared" si="737"/>
        <v>1.76</v>
      </c>
      <c r="W1027" s="199">
        <f t="shared" si="737"/>
        <v>20</v>
      </c>
      <c r="X1027" s="392"/>
      <c r="Y1027" s="392"/>
      <c r="AB1027" s="86" t="s">
        <v>35</v>
      </c>
      <c r="AC1027" s="287">
        <v>85</v>
      </c>
      <c r="AD1027" s="287">
        <v>85</v>
      </c>
      <c r="AE1027" s="57">
        <v>2</v>
      </c>
      <c r="AF1027" s="56">
        <v>1.7</v>
      </c>
      <c r="AG1027" s="56">
        <v>3.3</v>
      </c>
      <c r="AH1027" s="56">
        <v>36.1</v>
      </c>
      <c r="AI1027" s="64">
        <v>0.02</v>
      </c>
      <c r="AJ1027" s="64">
        <v>0.09</v>
      </c>
      <c r="AK1027" s="30">
        <v>9.9</v>
      </c>
      <c r="AL1027" s="62">
        <v>0</v>
      </c>
      <c r="AM1027" s="64">
        <v>0.39</v>
      </c>
      <c r="AN1027" s="62">
        <v>29</v>
      </c>
      <c r="AO1027" s="63">
        <v>90.9</v>
      </c>
      <c r="AP1027" s="62">
        <v>79</v>
      </c>
      <c r="AQ1027" s="63">
        <v>9.1</v>
      </c>
      <c r="AR1027" s="62">
        <v>59</v>
      </c>
      <c r="AS1027" s="64">
        <v>7.0000000000000007E-2</v>
      </c>
      <c r="AT1027" s="30">
        <v>6.8</v>
      </c>
      <c r="AU1027" s="64">
        <v>1.32</v>
      </c>
      <c r="AV1027" s="28">
        <v>15</v>
      </c>
    </row>
    <row r="1028" spans="1:49" x14ac:dyDescent="0.3">
      <c r="A1028" s="318"/>
      <c r="B1028" s="334" t="s">
        <v>36</v>
      </c>
      <c r="C1028" s="328"/>
      <c r="D1028" s="406">
        <f t="shared" si="738"/>
        <v>6.9333333333333336</v>
      </c>
      <c r="E1028" s="406">
        <f t="shared" si="739"/>
        <v>6.9333333333333336</v>
      </c>
      <c r="F1028" s="406">
        <f t="shared" si="740"/>
        <v>0</v>
      </c>
      <c r="G1028" s="406">
        <f t="shared" si="737"/>
        <v>0</v>
      </c>
      <c r="H1028" s="406">
        <f t="shared" si="737"/>
        <v>6.4</v>
      </c>
      <c r="I1028" s="406">
        <f t="shared" si="737"/>
        <v>25.466666666666669</v>
      </c>
      <c r="J1028" s="199">
        <f t="shared" si="737"/>
        <v>0</v>
      </c>
      <c r="K1028" s="199">
        <f t="shared" si="737"/>
        <v>0</v>
      </c>
      <c r="L1028" s="199">
        <f t="shared" si="737"/>
        <v>0</v>
      </c>
      <c r="M1028" s="199">
        <f t="shared" si="737"/>
        <v>0</v>
      </c>
      <c r="N1028" s="199">
        <f t="shared" si="737"/>
        <v>0</v>
      </c>
      <c r="O1028" s="199">
        <f t="shared" si="737"/>
        <v>0</v>
      </c>
      <c r="P1028" s="199">
        <f t="shared" si="737"/>
        <v>0.17333333333333334</v>
      </c>
      <c r="Q1028" s="199">
        <f t="shared" si="737"/>
        <v>0.13333333333333333</v>
      </c>
      <c r="R1028" s="199">
        <f t="shared" si="737"/>
        <v>0</v>
      </c>
      <c r="S1028" s="199">
        <f t="shared" si="737"/>
        <v>0</v>
      </c>
      <c r="T1028" s="199">
        <f t="shared" si="737"/>
        <v>1.3333333333333334E-2</v>
      </c>
      <c r="U1028" s="199">
        <f t="shared" si="737"/>
        <v>0</v>
      </c>
      <c r="V1028" s="199">
        <f t="shared" si="737"/>
        <v>0</v>
      </c>
      <c r="W1028" s="199">
        <f t="shared" si="737"/>
        <v>0</v>
      </c>
      <c r="X1028" s="392"/>
      <c r="Y1028" s="392"/>
      <c r="AB1028" s="86" t="s">
        <v>36</v>
      </c>
      <c r="AC1028" s="56">
        <v>5.2</v>
      </c>
      <c r="AD1028" s="56">
        <v>5.2</v>
      </c>
      <c r="AE1028" s="57">
        <v>0</v>
      </c>
      <c r="AF1028" s="57">
        <v>0</v>
      </c>
      <c r="AG1028" s="56">
        <v>4.8</v>
      </c>
      <c r="AH1028" s="56">
        <v>19.100000000000001</v>
      </c>
      <c r="AI1028" s="62">
        <v>0</v>
      </c>
      <c r="AJ1028" s="62">
        <v>0</v>
      </c>
      <c r="AK1028" s="28">
        <v>0</v>
      </c>
      <c r="AL1028" s="62">
        <v>0</v>
      </c>
      <c r="AM1028" s="62">
        <v>0</v>
      </c>
      <c r="AN1028" s="62">
        <v>0</v>
      </c>
      <c r="AO1028" s="64">
        <v>0.13</v>
      </c>
      <c r="AP1028" s="63">
        <v>0.1</v>
      </c>
      <c r="AQ1028" s="62">
        <v>0</v>
      </c>
      <c r="AR1028" s="62">
        <v>0</v>
      </c>
      <c r="AS1028" s="64">
        <v>0.01</v>
      </c>
      <c r="AT1028" s="28">
        <v>0</v>
      </c>
      <c r="AU1028" s="62">
        <v>0</v>
      </c>
      <c r="AV1028" s="28">
        <v>0</v>
      </c>
    </row>
    <row r="1029" spans="1:49" x14ac:dyDescent="0.3">
      <c r="A1029" s="318"/>
      <c r="B1029" s="334" t="s">
        <v>39</v>
      </c>
      <c r="C1029" s="328"/>
      <c r="D1029" s="406">
        <f t="shared" si="738"/>
        <v>106.66666666666667</v>
      </c>
      <c r="E1029" s="406">
        <f t="shared" si="739"/>
        <v>106.66666666666667</v>
      </c>
      <c r="F1029" s="406">
        <f t="shared" si="740"/>
        <v>0</v>
      </c>
      <c r="G1029" s="406">
        <f t="shared" si="737"/>
        <v>0</v>
      </c>
      <c r="H1029" s="406">
        <f t="shared" si="737"/>
        <v>0</v>
      </c>
      <c r="I1029" s="406">
        <f t="shared" si="737"/>
        <v>0</v>
      </c>
      <c r="J1029" s="199">
        <f t="shared" si="737"/>
        <v>0</v>
      </c>
      <c r="K1029" s="199">
        <f t="shared" si="737"/>
        <v>0</v>
      </c>
      <c r="L1029" s="199">
        <f t="shared" si="737"/>
        <v>0</v>
      </c>
      <c r="M1029" s="199">
        <f t="shared" si="737"/>
        <v>0</v>
      </c>
      <c r="N1029" s="199">
        <f t="shared" si="737"/>
        <v>0</v>
      </c>
      <c r="O1029" s="199">
        <f t="shared" si="737"/>
        <v>0</v>
      </c>
      <c r="P1029" s="199">
        <f t="shared" si="737"/>
        <v>0</v>
      </c>
      <c r="Q1029" s="199">
        <f t="shared" si="737"/>
        <v>0</v>
      </c>
      <c r="R1029" s="199">
        <f t="shared" si="737"/>
        <v>0</v>
      </c>
      <c r="S1029" s="199">
        <f t="shared" si="737"/>
        <v>0</v>
      </c>
      <c r="T1029" s="199">
        <f t="shared" si="737"/>
        <v>0</v>
      </c>
      <c r="U1029" s="199">
        <f t="shared" si="737"/>
        <v>0</v>
      </c>
      <c r="V1029" s="199">
        <f t="shared" si="737"/>
        <v>0</v>
      </c>
      <c r="W1029" s="199">
        <f t="shared" si="737"/>
        <v>0</v>
      </c>
      <c r="X1029" s="392"/>
      <c r="Y1029" s="392"/>
      <c r="AB1029" s="86" t="s">
        <v>39</v>
      </c>
      <c r="AC1029" s="287">
        <v>80</v>
      </c>
      <c r="AD1029" s="287">
        <v>80</v>
      </c>
      <c r="AE1029" s="57">
        <v>0</v>
      </c>
      <c r="AF1029" s="57">
        <v>0</v>
      </c>
      <c r="AG1029" s="57">
        <v>0</v>
      </c>
      <c r="AH1029" s="57">
        <v>0</v>
      </c>
      <c r="AI1029" s="62">
        <v>0</v>
      </c>
      <c r="AJ1029" s="62">
        <v>0</v>
      </c>
      <c r="AK1029" s="28">
        <v>0</v>
      </c>
      <c r="AL1029" s="62">
        <v>0</v>
      </c>
      <c r="AM1029" s="62">
        <v>0</v>
      </c>
      <c r="AN1029" s="62">
        <v>0</v>
      </c>
      <c r="AO1029" s="62">
        <v>0</v>
      </c>
      <c r="AP1029" s="62">
        <v>0</v>
      </c>
      <c r="AQ1029" s="62">
        <v>0</v>
      </c>
      <c r="AR1029" s="62">
        <v>0</v>
      </c>
      <c r="AS1029" s="62">
        <v>0</v>
      </c>
      <c r="AT1029" s="28">
        <v>0</v>
      </c>
      <c r="AU1029" s="62">
        <v>0</v>
      </c>
      <c r="AV1029" s="28">
        <v>0</v>
      </c>
    </row>
    <row r="1030" spans="1:49" x14ac:dyDescent="0.3">
      <c r="A1030" s="318"/>
      <c r="B1030" s="69" t="s">
        <v>40</v>
      </c>
      <c r="C1030" s="328"/>
      <c r="D1030" s="406"/>
      <c r="E1030" s="406"/>
      <c r="F1030" s="409">
        <f>SUM(F1026:F1029)</f>
        <v>3.0666666666666664</v>
      </c>
      <c r="G1030" s="409">
        <f t="shared" ref="G1030:W1030" si="741">SUM(G1026:G1029)</f>
        <v>2.5333333333333332</v>
      </c>
      <c r="H1030" s="409">
        <f t="shared" si="741"/>
        <v>10.933333333333334</v>
      </c>
      <c r="I1030" s="409">
        <f t="shared" si="741"/>
        <v>78.533333333333331</v>
      </c>
      <c r="J1030" s="337">
        <f t="shared" si="741"/>
        <v>2.6666666666666668E-2</v>
      </c>
      <c r="K1030" s="337">
        <f t="shared" si="741"/>
        <v>0.12</v>
      </c>
      <c r="L1030" s="337">
        <f t="shared" si="741"/>
        <v>13.239999999999998</v>
      </c>
      <c r="M1030" s="337">
        <f t="shared" si="741"/>
        <v>0</v>
      </c>
      <c r="N1030" s="337">
        <f t="shared" si="741"/>
        <v>0.52</v>
      </c>
      <c r="O1030" s="337">
        <f t="shared" si="741"/>
        <v>38.93333333333333</v>
      </c>
      <c r="P1030" s="337">
        <f t="shared" si="741"/>
        <v>146.44000000000003</v>
      </c>
      <c r="Q1030" s="337">
        <f t="shared" si="741"/>
        <v>107.73333333333333</v>
      </c>
      <c r="R1030" s="337">
        <f t="shared" si="741"/>
        <v>19.600000000000001</v>
      </c>
      <c r="S1030" s="337">
        <f t="shared" si="741"/>
        <v>90.13333333333334</v>
      </c>
      <c r="T1030" s="337">
        <f t="shared" si="741"/>
        <v>0.49333333333333329</v>
      </c>
      <c r="U1030" s="337">
        <f t="shared" si="741"/>
        <v>9.0666666666666664</v>
      </c>
      <c r="V1030" s="337">
        <f t="shared" si="741"/>
        <v>1.76</v>
      </c>
      <c r="W1030" s="337">
        <f t="shared" si="741"/>
        <v>20</v>
      </c>
      <c r="X1030" s="392"/>
      <c r="Y1030" s="392"/>
      <c r="AB1030" s="87" t="s">
        <v>40</v>
      </c>
      <c r="AC1030" s="59"/>
      <c r="AD1030" s="60">
        <v>150</v>
      </c>
      <c r="AE1030" s="61">
        <v>2.2999999999999998</v>
      </c>
      <c r="AF1030" s="61">
        <v>1.9</v>
      </c>
      <c r="AG1030" s="61">
        <v>8.1999999999999993</v>
      </c>
      <c r="AH1030" s="61">
        <v>58.9</v>
      </c>
      <c r="AI1030" s="65">
        <v>0.02</v>
      </c>
      <c r="AJ1030" s="65">
        <v>0.09</v>
      </c>
      <c r="AK1030" s="48">
        <v>9.93</v>
      </c>
      <c r="AL1030" s="66">
        <v>0</v>
      </c>
      <c r="AM1030" s="65">
        <v>0.39</v>
      </c>
      <c r="AN1030" s="66">
        <v>29</v>
      </c>
      <c r="AO1030" s="66">
        <v>110</v>
      </c>
      <c r="AP1030" s="66">
        <v>81</v>
      </c>
      <c r="AQ1030" s="66">
        <v>15</v>
      </c>
      <c r="AR1030" s="66">
        <v>67</v>
      </c>
      <c r="AS1030" s="65">
        <v>0.37</v>
      </c>
      <c r="AT1030" s="47">
        <v>6.8</v>
      </c>
      <c r="AU1030" s="65">
        <v>1.32</v>
      </c>
      <c r="AV1030" s="32">
        <v>15</v>
      </c>
    </row>
    <row r="1031" spans="1:49" x14ac:dyDescent="0.3">
      <c r="A1031" s="318" t="s">
        <v>93</v>
      </c>
      <c r="B1031" s="199"/>
      <c r="C1031" s="328">
        <v>5</v>
      </c>
      <c r="D1031" s="406"/>
      <c r="E1031" s="406"/>
      <c r="F1031" s="406"/>
      <c r="G1031" s="406"/>
      <c r="H1031" s="406"/>
      <c r="I1031" s="406"/>
      <c r="J1031" s="199"/>
      <c r="K1031" s="199"/>
      <c r="L1031" s="199"/>
      <c r="M1031" s="199"/>
      <c r="N1031" s="199"/>
      <c r="O1031" s="199"/>
      <c r="P1031" s="199"/>
      <c r="Q1031" s="199"/>
      <c r="R1031" s="199"/>
      <c r="S1031" s="199"/>
      <c r="T1031" s="199"/>
      <c r="U1031" s="199"/>
      <c r="V1031" s="199"/>
      <c r="W1031" s="199"/>
      <c r="X1031" s="392" t="s">
        <v>94</v>
      </c>
      <c r="Y1031" s="392">
        <v>3</v>
      </c>
      <c r="AA1031" s="17" t="s">
        <v>93</v>
      </c>
      <c r="AB1031" s="17"/>
      <c r="AW1031" t="s">
        <v>94</v>
      </c>
    </row>
    <row r="1032" spans="1:49" ht="15" customHeight="1" x14ac:dyDescent="0.3">
      <c r="A1032" s="318"/>
      <c r="B1032" s="334" t="s">
        <v>37</v>
      </c>
      <c r="C1032" s="332"/>
      <c r="D1032" s="406">
        <f>C1031*AC1032/AD1033</f>
        <v>5</v>
      </c>
      <c r="E1032" s="406">
        <f>C1031*AD1032/AD1033</f>
        <v>5</v>
      </c>
      <c r="F1032" s="406">
        <f>C1031*AE1032/AD1033</f>
        <v>0.05</v>
      </c>
      <c r="G1032" s="406">
        <f>C1031*AF1032/AD1033</f>
        <v>3.6</v>
      </c>
      <c r="H1032" s="406">
        <f>C1031*AG1032/AD1033</f>
        <v>0.05</v>
      </c>
      <c r="I1032" s="406">
        <f>C1031*AH1032/AD1033</f>
        <v>33.049999999999997</v>
      </c>
      <c r="J1032" s="199">
        <f>C1031*AI1032/AD1033</f>
        <v>0</v>
      </c>
      <c r="K1032" s="199">
        <f>C1031*AJ1032/AD1033</f>
        <v>0.01</v>
      </c>
      <c r="L1032" s="199">
        <f>C1031*AK1032/AD1033</f>
        <v>22.5</v>
      </c>
      <c r="M1032" s="199">
        <f>C1031*AL1032/AD1033</f>
        <v>7.0000000000000007E-2</v>
      </c>
      <c r="N1032" s="199">
        <f>C1031*AM1032/AD1033</f>
        <v>0</v>
      </c>
      <c r="O1032" s="199">
        <f>C1031*AN1032/AD1033</f>
        <v>0.8</v>
      </c>
      <c r="P1032" s="199">
        <f>C1031*AO1032/AD1033</f>
        <v>1.5</v>
      </c>
      <c r="Q1032" s="199">
        <f>C1031*AP1032/AD1033</f>
        <v>1.2</v>
      </c>
      <c r="R1032" s="199">
        <f>C1031*AQ1032/AD1033</f>
        <v>0</v>
      </c>
      <c r="S1032" s="199">
        <f>C1031*AR1032/AD1033</f>
        <v>1.5</v>
      </c>
      <c r="T1032" s="199">
        <f>C1031*AS1032/AD1033</f>
        <v>0.01</v>
      </c>
      <c r="U1032" s="199">
        <f>C1031*AT1032/AD1033</f>
        <v>0</v>
      </c>
      <c r="V1032" s="199">
        <f>C1031*AU1032/AD1033</f>
        <v>0.05</v>
      </c>
      <c r="W1032" s="199">
        <f>C1031*AV1032/AD1033</f>
        <v>0.1</v>
      </c>
      <c r="X1032" s="392"/>
      <c r="Y1032" s="392"/>
      <c r="AA1032" s="17"/>
      <c r="AB1032" s="70" t="s">
        <v>37</v>
      </c>
      <c r="AC1032" s="58">
        <v>5</v>
      </c>
      <c r="AD1032" s="57">
        <v>5</v>
      </c>
      <c r="AE1032" s="71">
        <v>0.05</v>
      </c>
      <c r="AF1032" s="56">
        <v>3.6</v>
      </c>
      <c r="AG1032" s="71">
        <v>0.05</v>
      </c>
      <c r="AH1032" s="71">
        <v>33.049999999999997</v>
      </c>
      <c r="AI1032" s="57">
        <v>0</v>
      </c>
      <c r="AJ1032" s="71">
        <v>0.01</v>
      </c>
      <c r="AK1032" s="20">
        <v>22.5</v>
      </c>
      <c r="AL1032" s="71">
        <v>7.0000000000000007E-2</v>
      </c>
      <c r="AM1032" s="57">
        <v>0</v>
      </c>
      <c r="AN1032" s="56">
        <v>0.8</v>
      </c>
      <c r="AO1032" s="56">
        <v>1.5</v>
      </c>
      <c r="AP1032" s="56">
        <v>1.2</v>
      </c>
      <c r="AQ1032" s="57">
        <v>0</v>
      </c>
      <c r="AR1032" s="56">
        <v>1.5</v>
      </c>
      <c r="AS1032" s="71">
        <v>0.01</v>
      </c>
      <c r="AT1032" s="19">
        <v>0</v>
      </c>
      <c r="AU1032" s="71">
        <v>0.05</v>
      </c>
      <c r="AV1032" s="20">
        <v>0.1</v>
      </c>
    </row>
    <row r="1033" spans="1:49" x14ac:dyDescent="0.3">
      <c r="A1033" s="318"/>
      <c r="B1033" s="69" t="s">
        <v>40</v>
      </c>
      <c r="C1033" s="96"/>
      <c r="D1033" s="406"/>
      <c r="E1033" s="406"/>
      <c r="F1033" s="409">
        <f>SUM(F1032)</f>
        <v>0.05</v>
      </c>
      <c r="G1033" s="409">
        <f t="shared" ref="G1033:W1033" si="742">SUM(G1032)</f>
        <v>3.6</v>
      </c>
      <c r="H1033" s="409">
        <f t="shared" si="742"/>
        <v>0.05</v>
      </c>
      <c r="I1033" s="409">
        <f t="shared" si="742"/>
        <v>33.049999999999997</v>
      </c>
      <c r="J1033" s="337">
        <f t="shared" si="742"/>
        <v>0</v>
      </c>
      <c r="K1033" s="337">
        <f t="shared" si="742"/>
        <v>0.01</v>
      </c>
      <c r="L1033" s="337">
        <f t="shared" si="742"/>
        <v>22.5</v>
      </c>
      <c r="M1033" s="337">
        <f t="shared" si="742"/>
        <v>7.0000000000000007E-2</v>
      </c>
      <c r="N1033" s="337">
        <f t="shared" si="742"/>
        <v>0</v>
      </c>
      <c r="O1033" s="337">
        <f t="shared" si="742"/>
        <v>0.8</v>
      </c>
      <c r="P1033" s="337">
        <f t="shared" si="742"/>
        <v>1.5</v>
      </c>
      <c r="Q1033" s="337">
        <f t="shared" si="742"/>
        <v>1.2</v>
      </c>
      <c r="R1033" s="337">
        <f t="shared" si="742"/>
        <v>0</v>
      </c>
      <c r="S1033" s="337">
        <f t="shared" si="742"/>
        <v>1.5</v>
      </c>
      <c r="T1033" s="337">
        <f t="shared" si="742"/>
        <v>0.01</v>
      </c>
      <c r="U1033" s="337">
        <f t="shared" si="742"/>
        <v>0</v>
      </c>
      <c r="V1033" s="337">
        <f t="shared" si="742"/>
        <v>0.05</v>
      </c>
      <c r="W1033" s="337">
        <f t="shared" si="742"/>
        <v>0.1</v>
      </c>
      <c r="X1033" s="392"/>
      <c r="Y1033" s="392"/>
      <c r="AB1033" s="73" t="s">
        <v>40</v>
      </c>
      <c r="AC1033" s="74"/>
      <c r="AD1033" s="75">
        <v>5</v>
      </c>
      <c r="AE1033" s="76">
        <v>0.05</v>
      </c>
      <c r="AF1033" s="77">
        <v>3.6</v>
      </c>
      <c r="AG1033" s="76">
        <v>0.05</v>
      </c>
      <c r="AH1033" s="76">
        <v>33.049999999999997</v>
      </c>
      <c r="AI1033" s="75">
        <v>0</v>
      </c>
      <c r="AJ1033" s="76">
        <v>0.01</v>
      </c>
      <c r="AK1033" s="78">
        <v>22.5</v>
      </c>
      <c r="AL1033" s="76">
        <v>7.0000000000000007E-2</v>
      </c>
      <c r="AM1033" s="75">
        <v>0</v>
      </c>
      <c r="AN1033" s="77">
        <v>0.8</v>
      </c>
      <c r="AO1033" s="77">
        <v>1.5</v>
      </c>
      <c r="AP1033" s="77">
        <v>1.2</v>
      </c>
      <c r="AQ1033" s="75">
        <v>0</v>
      </c>
      <c r="AR1033" s="77">
        <v>1.5</v>
      </c>
      <c r="AS1033" s="76">
        <v>0.01</v>
      </c>
      <c r="AT1033" s="79">
        <v>0</v>
      </c>
      <c r="AU1033" s="76">
        <v>0.05</v>
      </c>
      <c r="AV1033" s="78">
        <v>0.1</v>
      </c>
    </row>
    <row r="1034" spans="1:49" x14ac:dyDescent="0.3">
      <c r="A1034" s="318"/>
      <c r="B1034" s="96"/>
      <c r="C1034" s="96"/>
      <c r="D1034" s="406"/>
      <c r="E1034" s="406"/>
      <c r="F1034" s="406"/>
      <c r="G1034" s="406"/>
      <c r="H1034" s="406"/>
      <c r="I1034" s="406"/>
      <c r="J1034" s="199"/>
      <c r="K1034" s="199"/>
      <c r="L1034" s="199"/>
      <c r="M1034" s="199"/>
      <c r="N1034" s="199"/>
      <c r="O1034" s="199"/>
      <c r="P1034" s="199"/>
      <c r="Q1034" s="199"/>
      <c r="R1034" s="199"/>
      <c r="S1034" s="199"/>
      <c r="T1034" s="199"/>
      <c r="U1034" s="199"/>
      <c r="V1034" s="199"/>
      <c r="W1034" s="199"/>
      <c r="X1034" s="392"/>
      <c r="Y1034" s="392"/>
      <c r="AB1034" s="73"/>
      <c r="AC1034" s="135"/>
      <c r="AD1034" s="135"/>
      <c r="AE1034" s="136"/>
      <c r="AF1034" s="100"/>
      <c r="AG1034" s="136"/>
      <c r="AH1034" s="136"/>
      <c r="AI1034" s="135"/>
      <c r="AJ1034" s="136"/>
      <c r="AK1034" s="137"/>
      <c r="AL1034" s="136"/>
      <c r="AM1034" s="135"/>
      <c r="AN1034" s="100"/>
      <c r="AO1034" s="100"/>
      <c r="AP1034" s="100"/>
      <c r="AQ1034" s="135"/>
      <c r="AR1034" s="100"/>
      <c r="AS1034" s="136"/>
      <c r="AT1034" s="138"/>
      <c r="AU1034" s="136"/>
      <c r="AV1034" s="137"/>
    </row>
    <row r="1035" spans="1:49" x14ac:dyDescent="0.3">
      <c r="A1035" s="318" t="s">
        <v>95</v>
      </c>
      <c r="B1035" s="199"/>
      <c r="C1035" s="328">
        <v>40</v>
      </c>
      <c r="D1035" s="406"/>
      <c r="E1035" s="406"/>
      <c r="F1035" s="406"/>
      <c r="G1035" s="406"/>
      <c r="H1035" s="406"/>
      <c r="I1035" s="406"/>
      <c r="J1035" s="199"/>
      <c r="K1035" s="199"/>
      <c r="L1035" s="199"/>
      <c r="M1035" s="199"/>
      <c r="N1035" s="199"/>
      <c r="O1035" s="199"/>
      <c r="P1035" s="199"/>
      <c r="Q1035" s="199"/>
      <c r="R1035" s="199"/>
      <c r="S1035" s="199"/>
      <c r="T1035" s="199"/>
      <c r="U1035" s="199"/>
      <c r="V1035" s="199"/>
      <c r="W1035" s="199"/>
      <c r="X1035" s="392" t="s">
        <v>96</v>
      </c>
      <c r="Y1035" s="392">
        <v>4</v>
      </c>
      <c r="AA1035" s="17" t="s">
        <v>95</v>
      </c>
      <c r="AB1035" s="17"/>
      <c r="AC1035" s="17"/>
      <c r="AD1035" s="17"/>
      <c r="AE1035" s="17"/>
      <c r="AF1035" s="17"/>
      <c r="AG1035" s="17"/>
      <c r="AH1035" s="17"/>
      <c r="AI1035" s="17"/>
      <c r="AJ1035" s="17"/>
      <c r="AK1035" s="17"/>
      <c r="AL1035" s="17"/>
      <c r="AM1035" s="17"/>
      <c r="AN1035" s="17"/>
      <c r="AO1035" s="17"/>
      <c r="AP1035" s="17"/>
      <c r="AQ1035" s="17"/>
      <c r="AR1035" s="17"/>
      <c r="AS1035" s="17"/>
      <c r="AT1035" s="17"/>
      <c r="AU1035" s="17"/>
      <c r="AV1035" s="17"/>
      <c r="AW1035" t="s">
        <v>96</v>
      </c>
    </row>
    <row r="1036" spans="1:49" x14ac:dyDescent="0.3">
      <c r="A1036" s="318"/>
      <c r="B1036" s="199" t="s">
        <v>95</v>
      </c>
      <c r="C1036" s="328"/>
      <c r="D1036" s="406">
        <f>C1035*AC1036/AD1037</f>
        <v>40</v>
      </c>
      <c r="E1036" s="406">
        <f>C1035*AD1036/AD1037</f>
        <v>40</v>
      </c>
      <c r="F1036" s="406">
        <f>C1035*AE1036/AD1037</f>
        <v>3</v>
      </c>
      <c r="G1036" s="406">
        <f>C1035*AF1036/AD1037</f>
        <v>0.4</v>
      </c>
      <c r="H1036" s="406">
        <f>C1035*AG1036/AD1037</f>
        <v>20</v>
      </c>
      <c r="I1036" s="406">
        <f>C1035*AH1036/AD1037</f>
        <v>96</v>
      </c>
      <c r="J1036" s="199">
        <f>C1035*AI1036/AD1037</f>
        <v>0</v>
      </c>
      <c r="K1036" s="199">
        <f>C1035*AJ1036/AD1037</f>
        <v>0</v>
      </c>
      <c r="L1036" s="199">
        <f>C1035*AK1036/AD1037</f>
        <v>0</v>
      </c>
      <c r="M1036" s="199">
        <f>C1035*AL1036/AD1037</f>
        <v>0</v>
      </c>
      <c r="N1036" s="199">
        <f>C1035*AM1036/AD1037</f>
        <v>0</v>
      </c>
      <c r="O1036" s="199">
        <f>C1035*AN1036/AD1037</f>
        <v>0</v>
      </c>
      <c r="P1036" s="199">
        <f>C1035*AO1036/AD1037</f>
        <v>0</v>
      </c>
      <c r="Q1036" s="199">
        <f>C1035*AP1036/AD1037</f>
        <v>0</v>
      </c>
      <c r="R1036" s="199">
        <f>C1035*AQ1036/AD1037</f>
        <v>0</v>
      </c>
      <c r="S1036" s="199">
        <f>C1035*AR1036/AD1037</f>
        <v>0</v>
      </c>
      <c r="T1036" s="199">
        <f>C1035*AS1036/AD1037</f>
        <v>0</v>
      </c>
      <c r="U1036" s="199">
        <f>C1035*AT1036/AD1037</f>
        <v>0</v>
      </c>
      <c r="V1036" s="199">
        <f>C1035*AU1036/AD1037</f>
        <v>0</v>
      </c>
      <c r="W1036" s="199">
        <f>C1035*AV1036/AD1037</f>
        <v>0</v>
      </c>
      <c r="X1036" s="392"/>
      <c r="Y1036" s="392"/>
      <c r="AA1036" s="17"/>
      <c r="AB1036" s="17" t="s">
        <v>95</v>
      </c>
      <c r="AC1036" s="17">
        <v>100</v>
      </c>
      <c r="AD1036" s="17">
        <v>100</v>
      </c>
      <c r="AE1036" s="17">
        <v>7.5</v>
      </c>
      <c r="AF1036" s="17">
        <v>1</v>
      </c>
      <c r="AG1036" s="17">
        <v>50</v>
      </c>
      <c r="AH1036" s="17">
        <v>240</v>
      </c>
      <c r="AI1036" s="17"/>
      <c r="AJ1036" s="17"/>
      <c r="AK1036" s="17"/>
      <c r="AL1036" s="17"/>
      <c r="AM1036" s="17"/>
      <c r="AN1036" s="17"/>
      <c r="AO1036" s="17"/>
      <c r="AP1036" s="17"/>
      <c r="AQ1036" s="17"/>
      <c r="AR1036" s="17"/>
      <c r="AS1036" s="17"/>
      <c r="AT1036" s="17"/>
      <c r="AU1036" s="17"/>
      <c r="AV1036" s="17"/>
    </row>
    <row r="1037" spans="1:49" x14ac:dyDescent="0.3">
      <c r="A1037" s="318"/>
      <c r="B1037" s="69" t="s">
        <v>40</v>
      </c>
      <c r="C1037" s="96"/>
      <c r="D1037" s="406"/>
      <c r="E1037" s="406"/>
      <c r="F1037" s="406">
        <f>SUM(F1036)</f>
        <v>3</v>
      </c>
      <c r="G1037" s="406">
        <f t="shared" ref="G1037:W1037" si="743">SUM(G1036)</f>
        <v>0.4</v>
      </c>
      <c r="H1037" s="406">
        <f t="shared" si="743"/>
        <v>20</v>
      </c>
      <c r="I1037" s="406">
        <f t="shared" si="743"/>
        <v>96</v>
      </c>
      <c r="J1037" s="199">
        <f t="shared" si="743"/>
        <v>0</v>
      </c>
      <c r="K1037" s="199">
        <f t="shared" si="743"/>
        <v>0</v>
      </c>
      <c r="L1037" s="199">
        <f t="shared" si="743"/>
        <v>0</v>
      </c>
      <c r="M1037" s="199">
        <f t="shared" si="743"/>
        <v>0</v>
      </c>
      <c r="N1037" s="199">
        <f t="shared" si="743"/>
        <v>0</v>
      </c>
      <c r="O1037" s="199">
        <f t="shared" si="743"/>
        <v>0</v>
      </c>
      <c r="P1037" s="199">
        <f t="shared" si="743"/>
        <v>0</v>
      </c>
      <c r="Q1037" s="199">
        <f t="shared" si="743"/>
        <v>0</v>
      </c>
      <c r="R1037" s="199">
        <f t="shared" si="743"/>
        <v>0</v>
      </c>
      <c r="S1037" s="199">
        <f t="shared" si="743"/>
        <v>0</v>
      </c>
      <c r="T1037" s="199">
        <f t="shared" si="743"/>
        <v>0</v>
      </c>
      <c r="U1037" s="199">
        <f t="shared" si="743"/>
        <v>0</v>
      </c>
      <c r="V1037" s="199">
        <f t="shared" si="743"/>
        <v>0</v>
      </c>
      <c r="W1037" s="199">
        <f t="shared" si="743"/>
        <v>0</v>
      </c>
      <c r="X1037" s="392"/>
      <c r="Y1037" s="392"/>
      <c r="AA1037" s="17"/>
      <c r="AB1037" s="69" t="s">
        <v>40</v>
      </c>
      <c r="AC1037" s="17"/>
      <c r="AD1037" s="17">
        <v>100</v>
      </c>
      <c r="AE1037" s="17"/>
      <c r="AF1037" s="17"/>
      <c r="AG1037" s="17"/>
      <c r="AH1037" s="17"/>
      <c r="AI1037" s="17"/>
      <c r="AJ1037" s="17"/>
      <c r="AK1037" s="17"/>
      <c r="AL1037" s="17"/>
      <c r="AM1037" s="17"/>
      <c r="AN1037" s="17"/>
      <c r="AO1037" s="17"/>
      <c r="AP1037" s="17"/>
      <c r="AQ1037" s="17"/>
      <c r="AR1037" s="17"/>
      <c r="AS1037" s="17"/>
      <c r="AT1037" s="17"/>
      <c r="AU1037" s="17"/>
      <c r="AV1037" s="17"/>
    </row>
    <row r="1038" spans="1:49" ht="18" x14ac:dyDescent="0.35">
      <c r="A1038" s="319" t="s">
        <v>115</v>
      </c>
      <c r="B1038" s="216"/>
      <c r="C1038" s="216">
        <f>SUM(C1017:C1037)</f>
        <v>445</v>
      </c>
      <c r="D1038" s="408">
        <f t="shared" ref="D1038:E1038" si="744">SUM(D1017:D1037)</f>
        <v>499.53333333333336</v>
      </c>
      <c r="E1038" s="408">
        <f t="shared" si="744"/>
        <v>499.53333333333336</v>
      </c>
      <c r="F1038" s="412">
        <f>SUM(F1024+F1030+F1033+F1037)</f>
        <v>7.1366666666666658</v>
      </c>
      <c r="G1038" s="412">
        <f t="shared" ref="G1038:W1038" si="745">SUM(G1024+G1030+G1033+G1037)</f>
        <v>7.8733333333333331</v>
      </c>
      <c r="H1038" s="412">
        <f t="shared" si="745"/>
        <v>35.083333333333336</v>
      </c>
      <c r="I1038" s="412">
        <f t="shared" si="745"/>
        <v>240.30333333333334</v>
      </c>
      <c r="J1038" s="340">
        <f t="shared" si="745"/>
        <v>4.8666666666666664E-2</v>
      </c>
      <c r="K1038" s="340">
        <f t="shared" si="745"/>
        <v>0.14800000000000002</v>
      </c>
      <c r="L1038" s="340">
        <f t="shared" si="745"/>
        <v>40.735999999999997</v>
      </c>
      <c r="M1038" s="340">
        <f t="shared" si="745"/>
        <v>8.6000000000000007E-2</v>
      </c>
      <c r="N1038" s="340">
        <f t="shared" si="745"/>
        <v>0.58400000000000007</v>
      </c>
      <c r="O1038" s="340">
        <f t="shared" si="745"/>
        <v>80.533333333333317</v>
      </c>
      <c r="P1038" s="340">
        <f t="shared" si="745"/>
        <v>174.04000000000002</v>
      </c>
      <c r="Q1038" s="340">
        <f t="shared" si="745"/>
        <v>124.19333333333334</v>
      </c>
      <c r="R1038" s="340">
        <f t="shared" si="745"/>
        <v>25.54</v>
      </c>
      <c r="S1038" s="340">
        <f t="shared" si="745"/>
        <v>114.03333333333333</v>
      </c>
      <c r="T1038" s="340">
        <f t="shared" si="745"/>
        <v>0.65933333333333333</v>
      </c>
      <c r="U1038" s="340">
        <f t="shared" si="745"/>
        <v>15.266666666666666</v>
      </c>
      <c r="V1038" s="340">
        <f t="shared" si="745"/>
        <v>2.1819999999999999</v>
      </c>
      <c r="W1038" s="340">
        <f t="shared" si="745"/>
        <v>24.220000000000002</v>
      </c>
      <c r="X1038" s="394"/>
      <c r="Y1038" s="392"/>
      <c r="AA1038" s="17"/>
      <c r="AB1038" s="69"/>
      <c r="AC1038" s="17"/>
      <c r="AD1038" s="17"/>
      <c r="AE1038" s="17"/>
      <c r="AF1038" s="17"/>
      <c r="AG1038" s="17"/>
      <c r="AH1038" s="17"/>
      <c r="AI1038" s="17"/>
      <c r="AJ1038" s="17"/>
      <c r="AK1038" s="17"/>
      <c r="AL1038" s="17"/>
      <c r="AM1038" s="17"/>
      <c r="AN1038" s="17"/>
      <c r="AO1038" s="17"/>
      <c r="AP1038" s="17"/>
      <c r="AQ1038" s="17"/>
      <c r="AR1038" s="17"/>
      <c r="AS1038" s="17"/>
      <c r="AT1038" s="17"/>
      <c r="AU1038" s="17"/>
      <c r="AV1038" s="17"/>
    </row>
    <row r="1039" spans="1:49" x14ac:dyDescent="0.3">
      <c r="A1039" s="318"/>
      <c r="B1039" s="96"/>
      <c r="C1039" s="96"/>
      <c r="D1039" s="406"/>
      <c r="E1039" s="406"/>
      <c r="F1039" s="406"/>
      <c r="G1039" s="406"/>
      <c r="H1039" s="406"/>
      <c r="I1039" s="406"/>
      <c r="J1039" s="199"/>
      <c r="K1039" s="199"/>
      <c r="L1039" s="199"/>
      <c r="M1039" s="199"/>
      <c r="N1039" s="199"/>
      <c r="O1039" s="199"/>
      <c r="P1039" s="199"/>
      <c r="Q1039" s="199"/>
      <c r="R1039" s="199"/>
      <c r="S1039" s="199"/>
      <c r="T1039" s="199"/>
      <c r="U1039" s="199"/>
      <c r="V1039" s="199"/>
      <c r="W1039" s="199"/>
      <c r="X1039" s="392"/>
      <c r="Y1039" s="392"/>
      <c r="AA1039" s="17"/>
      <c r="AB1039" s="69"/>
      <c r="AC1039" s="17"/>
      <c r="AD1039" s="17"/>
      <c r="AE1039" s="17"/>
      <c r="AF1039" s="17"/>
      <c r="AG1039" s="17"/>
      <c r="AH1039" s="17"/>
      <c r="AI1039" s="17"/>
      <c r="AJ1039" s="17"/>
      <c r="AK1039" s="17"/>
      <c r="AL1039" s="17"/>
      <c r="AM1039" s="17"/>
      <c r="AN1039" s="17"/>
      <c r="AO1039" s="17"/>
      <c r="AP1039" s="17"/>
      <c r="AQ1039" s="17"/>
      <c r="AR1039" s="17"/>
      <c r="AS1039" s="17"/>
      <c r="AT1039" s="17"/>
      <c r="AU1039" s="17"/>
      <c r="AV1039" s="17"/>
    </row>
    <row r="1040" spans="1:49" x14ac:dyDescent="0.3">
      <c r="A1040" s="318" t="s">
        <v>111</v>
      </c>
      <c r="B1040" s="96"/>
      <c r="C1040" s="96">
        <v>120</v>
      </c>
      <c r="D1040" s="406"/>
      <c r="E1040" s="406"/>
      <c r="F1040" s="406"/>
      <c r="G1040" s="406"/>
      <c r="H1040" s="406"/>
      <c r="I1040" s="406"/>
      <c r="J1040" s="199"/>
      <c r="K1040" s="199"/>
      <c r="L1040" s="199"/>
      <c r="M1040" s="199"/>
      <c r="N1040" s="199"/>
      <c r="O1040" s="199"/>
      <c r="P1040" s="199"/>
      <c r="Q1040" s="199"/>
      <c r="R1040" s="199"/>
      <c r="S1040" s="199"/>
      <c r="T1040" s="199"/>
      <c r="U1040" s="199"/>
      <c r="V1040" s="199"/>
      <c r="W1040" s="199"/>
      <c r="X1040" s="392"/>
      <c r="Y1040" s="392"/>
      <c r="AA1040" s="17"/>
      <c r="AB1040" s="96"/>
      <c r="AC1040" s="96"/>
      <c r="AD1040" s="17"/>
      <c r="AE1040" s="17"/>
      <c r="AF1040" s="17"/>
      <c r="AG1040" s="17"/>
      <c r="AH1040" s="17"/>
      <c r="AI1040" s="17"/>
      <c r="AJ1040" s="17"/>
      <c r="AK1040" s="17"/>
      <c r="AL1040" s="17"/>
      <c r="AM1040" s="17"/>
      <c r="AN1040" s="17"/>
      <c r="AO1040" s="17"/>
      <c r="AP1040" s="17"/>
      <c r="AQ1040" s="17"/>
      <c r="AR1040" s="17"/>
      <c r="AS1040" s="17"/>
      <c r="AT1040" s="17"/>
      <c r="AU1040" s="17"/>
      <c r="AV1040" s="17"/>
      <c r="AW1040" t="s">
        <v>96</v>
      </c>
    </row>
    <row r="1041" spans="1:49" x14ac:dyDescent="0.3">
      <c r="A1041" s="318"/>
      <c r="B1041" s="96" t="s">
        <v>257</v>
      </c>
      <c r="C1041" s="96"/>
      <c r="D1041" s="406">
        <f>C1040*AC1041/AD1043</f>
        <v>132</v>
      </c>
      <c r="E1041" s="406">
        <f>C1040*AD1041/AD1043</f>
        <v>120</v>
      </c>
      <c r="F1041" s="406">
        <f>C1040*AE1041/AD1043</f>
        <v>0.48</v>
      </c>
      <c r="G1041" s="406">
        <f>C1040*AF1041/AD1043</f>
        <v>0.36</v>
      </c>
      <c r="H1041" s="406">
        <f>C1040*AG1041/AD1043</f>
        <v>12.36</v>
      </c>
      <c r="I1041" s="406">
        <f>C1040*AH1041/AD1043</f>
        <v>56.4</v>
      </c>
      <c r="J1041" s="199">
        <f>C1040*AI1041/AD1043</f>
        <v>0</v>
      </c>
      <c r="K1041" s="199">
        <f>C1040*AJ1041/AD1043</f>
        <v>0</v>
      </c>
      <c r="L1041" s="199">
        <f>C1040*AK1041/AD1043</f>
        <v>0</v>
      </c>
      <c r="M1041" s="199">
        <f>C1040*AL1041/AD1043</f>
        <v>0</v>
      </c>
      <c r="N1041" s="199">
        <f>C1040*AM1041/AD1043</f>
        <v>0</v>
      </c>
      <c r="O1041" s="199">
        <f>C1040*AN1041/AD1043</f>
        <v>0</v>
      </c>
      <c r="P1041" s="199">
        <f>C1040*AO1041/AD1043</f>
        <v>0</v>
      </c>
      <c r="Q1041" s="199">
        <f>C1040*AP1041/AD1043</f>
        <v>0</v>
      </c>
      <c r="R1041" s="199">
        <f>C1040*AQ1041/AD1043</f>
        <v>0</v>
      </c>
      <c r="S1041" s="199">
        <f>C1040*AR1041/AD1043</f>
        <v>0</v>
      </c>
      <c r="T1041" s="199">
        <f>C1040*AS1041/AD1043</f>
        <v>0</v>
      </c>
      <c r="U1041" s="199">
        <f>C1040*AT1041/AD1043</f>
        <v>0</v>
      </c>
      <c r="V1041" s="199">
        <f>C1040*AU1041/AD1043</f>
        <v>0</v>
      </c>
      <c r="W1041" s="199">
        <f>C1040*AV1041/AD1043</f>
        <v>0</v>
      </c>
      <c r="X1041" s="392" t="s">
        <v>114</v>
      </c>
      <c r="Y1041" s="392">
        <v>67</v>
      </c>
      <c r="AA1041" s="17"/>
      <c r="AB1041" s="96" t="s">
        <v>258</v>
      </c>
      <c r="AC1041" s="96">
        <v>110</v>
      </c>
      <c r="AD1041" s="17">
        <v>100</v>
      </c>
      <c r="AE1041" s="107">
        <v>0.4</v>
      </c>
      <c r="AF1041" s="105">
        <v>0.3</v>
      </c>
      <c r="AG1041" s="105">
        <v>10.3</v>
      </c>
      <c r="AH1041" s="63">
        <v>47</v>
      </c>
      <c r="AI1041" s="103"/>
      <c r="AJ1041" s="103"/>
      <c r="AK1041" s="103"/>
      <c r="AL1041" s="103"/>
      <c r="AM1041" s="103"/>
      <c r="AN1041" s="103"/>
      <c r="AO1041" s="17"/>
      <c r="AP1041" s="17"/>
      <c r="AQ1041" s="17"/>
      <c r="AR1041" s="17"/>
      <c r="AS1041" s="17"/>
      <c r="AT1041" s="17"/>
      <c r="AU1041" s="17"/>
      <c r="AV1041" s="17"/>
    </row>
    <row r="1042" spans="1:49" x14ac:dyDescent="0.3">
      <c r="A1042" s="318"/>
      <c r="B1042" s="96"/>
      <c r="C1042" s="96"/>
      <c r="D1042" s="406"/>
      <c r="E1042" s="406"/>
      <c r="F1042" s="406"/>
      <c r="G1042" s="406"/>
      <c r="H1042" s="406"/>
      <c r="I1042" s="406"/>
      <c r="J1042" s="199"/>
      <c r="K1042" s="199"/>
      <c r="L1042" s="199"/>
      <c r="M1042" s="199"/>
      <c r="N1042" s="199"/>
      <c r="O1042" s="199"/>
      <c r="P1042" s="199"/>
      <c r="Q1042" s="199"/>
      <c r="R1042" s="199"/>
      <c r="S1042" s="199"/>
      <c r="T1042" s="199"/>
      <c r="U1042" s="199"/>
      <c r="V1042" s="199"/>
      <c r="W1042" s="199"/>
      <c r="X1042" s="392"/>
      <c r="Y1042" s="392"/>
      <c r="AA1042" s="17"/>
      <c r="AB1042" s="96"/>
      <c r="AC1042" s="96"/>
      <c r="AD1042" s="17"/>
      <c r="AE1042" s="107"/>
      <c r="AF1042" s="238"/>
      <c r="AG1042" s="238"/>
      <c r="AH1042" s="106"/>
      <c r="AI1042" s="103"/>
      <c r="AJ1042" s="103"/>
      <c r="AK1042" s="103"/>
      <c r="AL1042" s="103"/>
      <c r="AM1042" s="103"/>
      <c r="AN1042" s="103"/>
      <c r="AO1042" s="17"/>
      <c r="AP1042" s="17"/>
      <c r="AQ1042" s="17"/>
      <c r="AR1042" s="17"/>
      <c r="AS1042" s="17"/>
      <c r="AT1042" s="17"/>
      <c r="AU1042" s="17"/>
      <c r="AV1042" s="17"/>
    </row>
    <row r="1043" spans="1:49" x14ac:dyDescent="0.3">
      <c r="A1043" s="318"/>
      <c r="B1043" s="96"/>
      <c r="C1043" s="96">
        <v>17</v>
      </c>
      <c r="D1043" s="406"/>
      <c r="E1043" s="406"/>
      <c r="F1043" s="406"/>
      <c r="G1043" s="406"/>
      <c r="H1043" s="406"/>
      <c r="I1043" s="406"/>
      <c r="J1043" s="199"/>
      <c r="K1043" s="199"/>
      <c r="L1043" s="199"/>
      <c r="M1043" s="199"/>
      <c r="N1043" s="199"/>
      <c r="O1043" s="199"/>
      <c r="P1043" s="199"/>
      <c r="Q1043" s="199"/>
      <c r="R1043" s="199"/>
      <c r="S1043" s="199"/>
      <c r="T1043" s="199"/>
      <c r="U1043" s="199"/>
      <c r="V1043" s="199"/>
      <c r="W1043" s="199"/>
      <c r="X1043" s="392"/>
      <c r="Y1043" s="392"/>
      <c r="AA1043" s="17"/>
      <c r="AB1043" s="69" t="s">
        <v>40</v>
      </c>
      <c r="AC1043" s="96"/>
      <c r="AD1043" s="17">
        <v>100</v>
      </c>
      <c r="AE1043" s="17"/>
      <c r="AF1043" s="17"/>
      <c r="AG1043" s="17"/>
      <c r="AH1043" s="17"/>
      <c r="AI1043" s="17"/>
      <c r="AJ1043" s="17"/>
      <c r="AK1043" s="17"/>
      <c r="AL1043" s="17"/>
      <c r="AM1043" s="17"/>
      <c r="AN1043" s="17"/>
      <c r="AO1043" s="17"/>
      <c r="AP1043" s="17"/>
      <c r="AQ1043" s="17"/>
      <c r="AR1043" s="17"/>
      <c r="AS1043" s="17"/>
      <c r="AT1043" s="17"/>
      <c r="AU1043" s="17"/>
      <c r="AV1043" s="17"/>
      <c r="AW1043" t="s">
        <v>114</v>
      </c>
    </row>
    <row r="1044" spans="1:49" s="143" customFormat="1" x14ac:dyDescent="0.3">
      <c r="A1044" s="318"/>
      <c r="B1044" s="96" t="s">
        <v>204</v>
      </c>
      <c r="C1044" s="96"/>
      <c r="D1044" s="406">
        <f>C1043*AC1044/AD1045</f>
        <v>17</v>
      </c>
      <c r="E1044" s="406">
        <f>C1043*AD1044/AD1045</f>
        <v>17</v>
      </c>
      <c r="F1044" s="406">
        <f>C1043*AE1044/AD1045</f>
        <v>0.85</v>
      </c>
      <c r="G1044" s="406">
        <f>C1043*AF1044/AD1045</f>
        <v>5.27</v>
      </c>
      <c r="H1044" s="406">
        <f>C1043*AG1044/AD1045</f>
        <v>10.199999999999999</v>
      </c>
      <c r="I1044" s="406">
        <f>C1043*AH1044/AD1045</f>
        <v>91.8</v>
      </c>
      <c r="J1044" s="199">
        <f>C1043*AI1044/AD1045</f>
        <v>0</v>
      </c>
      <c r="K1044" s="199">
        <f>C1043*AJ1044/AD1045</f>
        <v>0</v>
      </c>
      <c r="L1044" s="199">
        <f>C1043*AK1044/AD1045</f>
        <v>0</v>
      </c>
      <c r="M1044" s="199">
        <f>C1043*AL1044/AD1045</f>
        <v>0</v>
      </c>
      <c r="N1044" s="199">
        <f>C1043*AM1044/AD1045</f>
        <v>0</v>
      </c>
      <c r="O1044" s="199">
        <f>C1043*AN1044/AD1045</f>
        <v>0</v>
      </c>
      <c r="P1044" s="199">
        <f>C1043*AO1044/AD1045</f>
        <v>0</v>
      </c>
      <c r="Q1044" s="199">
        <f>C1043*AP1044/AD1045</f>
        <v>0</v>
      </c>
      <c r="R1044" s="199">
        <f>C1043*AQ1044/AD1045</f>
        <v>0</v>
      </c>
      <c r="S1044" s="199">
        <f>C1043*AR1044/AD1045</f>
        <v>0</v>
      </c>
      <c r="T1044" s="199">
        <f>C1043*AS1044/AD1045</f>
        <v>0</v>
      </c>
      <c r="U1044" s="199">
        <f>C1043*AT1044/AD1045</f>
        <v>0</v>
      </c>
      <c r="V1044" s="199">
        <f>C1043*AU1044/AD1045</f>
        <v>0</v>
      </c>
      <c r="W1044" s="199">
        <f>C1043*AV1044/AD1045</f>
        <v>0</v>
      </c>
      <c r="X1044" s="392" t="s">
        <v>114</v>
      </c>
      <c r="Y1044" s="392">
        <v>46</v>
      </c>
      <c r="AA1044" s="141"/>
      <c r="AB1044" s="142" t="s">
        <v>204</v>
      </c>
      <c r="AC1044" s="142">
        <v>100</v>
      </c>
      <c r="AD1044" s="141">
        <v>100</v>
      </c>
      <c r="AE1044" s="144">
        <v>5</v>
      </c>
      <c r="AF1044" s="145">
        <v>31</v>
      </c>
      <c r="AG1044" s="144">
        <v>60</v>
      </c>
      <c r="AH1044" s="144">
        <v>540</v>
      </c>
      <c r="AI1044" s="141"/>
      <c r="AJ1044" s="141"/>
      <c r="AK1044" s="141"/>
      <c r="AL1044" s="141"/>
      <c r="AM1044" s="141"/>
      <c r="AN1044" s="141"/>
      <c r="AO1044" s="141"/>
      <c r="AP1044" s="141"/>
      <c r="AQ1044" s="141"/>
      <c r="AR1044" s="141"/>
      <c r="AS1044" s="141"/>
      <c r="AT1044" s="141"/>
      <c r="AU1044" s="141"/>
      <c r="AV1044" s="141"/>
    </row>
    <row r="1045" spans="1:49" s="143" customFormat="1" x14ac:dyDescent="0.3">
      <c r="A1045" s="318"/>
      <c r="B1045" s="96"/>
      <c r="C1045" s="96"/>
      <c r="D1045" s="406"/>
      <c r="E1045" s="406"/>
      <c r="F1045" s="406"/>
      <c r="G1045" s="406"/>
      <c r="H1045" s="406"/>
      <c r="I1045" s="406"/>
      <c r="J1045" s="199"/>
      <c r="K1045" s="199"/>
      <c r="L1045" s="199"/>
      <c r="M1045" s="199"/>
      <c r="N1045" s="199"/>
      <c r="O1045" s="199"/>
      <c r="P1045" s="199"/>
      <c r="Q1045" s="199"/>
      <c r="R1045" s="199"/>
      <c r="S1045" s="199"/>
      <c r="T1045" s="199"/>
      <c r="U1045" s="199"/>
      <c r="V1045" s="199"/>
      <c r="W1045" s="199"/>
      <c r="X1045" s="392"/>
      <c r="Y1045" s="392"/>
      <c r="AA1045" s="141"/>
      <c r="AB1045" s="142"/>
      <c r="AC1045" s="142"/>
      <c r="AD1045" s="141">
        <v>100</v>
      </c>
      <c r="AE1045" s="144">
        <f>SUM(AE1044)</f>
        <v>5</v>
      </c>
      <c r="AF1045" s="144">
        <f t="shared" ref="AF1045:AV1045" si="746">SUM(AF1044)</f>
        <v>31</v>
      </c>
      <c r="AG1045" s="144">
        <f t="shared" si="746"/>
        <v>60</v>
      </c>
      <c r="AH1045" s="144">
        <f t="shared" si="746"/>
        <v>540</v>
      </c>
      <c r="AI1045" s="144">
        <f t="shared" si="746"/>
        <v>0</v>
      </c>
      <c r="AJ1045" s="144">
        <f t="shared" si="746"/>
        <v>0</v>
      </c>
      <c r="AK1045" s="144">
        <f t="shared" si="746"/>
        <v>0</v>
      </c>
      <c r="AL1045" s="144">
        <f t="shared" si="746"/>
        <v>0</v>
      </c>
      <c r="AM1045" s="144">
        <f t="shared" si="746"/>
        <v>0</v>
      </c>
      <c r="AN1045" s="144">
        <f t="shared" si="746"/>
        <v>0</v>
      </c>
      <c r="AO1045" s="144">
        <f t="shared" si="746"/>
        <v>0</v>
      </c>
      <c r="AP1045" s="144">
        <f t="shared" si="746"/>
        <v>0</v>
      </c>
      <c r="AQ1045" s="144">
        <f t="shared" si="746"/>
        <v>0</v>
      </c>
      <c r="AR1045" s="144">
        <f t="shared" si="746"/>
        <v>0</v>
      </c>
      <c r="AS1045" s="144">
        <f t="shared" si="746"/>
        <v>0</v>
      </c>
      <c r="AT1045" s="144">
        <f t="shared" si="746"/>
        <v>0</v>
      </c>
      <c r="AU1045" s="144">
        <f t="shared" si="746"/>
        <v>0</v>
      </c>
      <c r="AV1045" s="144">
        <f t="shared" si="746"/>
        <v>0</v>
      </c>
    </row>
    <row r="1046" spans="1:49" ht="18" x14ac:dyDescent="0.35">
      <c r="A1046" s="319" t="s">
        <v>116</v>
      </c>
      <c r="B1046" s="207"/>
      <c r="C1046" s="338">
        <f>SUM(C1040:C1045)</f>
        <v>137</v>
      </c>
      <c r="D1046" s="410">
        <f t="shared" ref="D1046:E1046" si="747">SUM(D1040:D1045)</f>
        <v>149</v>
      </c>
      <c r="E1046" s="410">
        <f t="shared" si="747"/>
        <v>137</v>
      </c>
      <c r="F1046" s="415">
        <f>SUM(F1041:F1045)</f>
        <v>1.33</v>
      </c>
      <c r="G1046" s="415">
        <f t="shared" ref="G1046:W1046" si="748">SUM(G1041:G1045)</f>
        <v>5.63</v>
      </c>
      <c r="H1046" s="415">
        <f t="shared" si="748"/>
        <v>22.56</v>
      </c>
      <c r="I1046" s="415">
        <f t="shared" si="748"/>
        <v>148.19999999999999</v>
      </c>
      <c r="J1046" s="207">
        <f t="shared" si="748"/>
        <v>0</v>
      </c>
      <c r="K1046" s="207">
        <f t="shared" si="748"/>
        <v>0</v>
      </c>
      <c r="L1046" s="207">
        <f t="shared" si="748"/>
        <v>0</v>
      </c>
      <c r="M1046" s="207">
        <f t="shared" si="748"/>
        <v>0</v>
      </c>
      <c r="N1046" s="207">
        <f t="shared" si="748"/>
        <v>0</v>
      </c>
      <c r="O1046" s="207">
        <f t="shared" si="748"/>
        <v>0</v>
      </c>
      <c r="P1046" s="207">
        <f t="shared" si="748"/>
        <v>0</v>
      </c>
      <c r="Q1046" s="207">
        <f t="shared" si="748"/>
        <v>0</v>
      </c>
      <c r="R1046" s="207">
        <f t="shared" si="748"/>
        <v>0</v>
      </c>
      <c r="S1046" s="207">
        <f t="shared" si="748"/>
        <v>0</v>
      </c>
      <c r="T1046" s="207">
        <f t="shared" si="748"/>
        <v>0</v>
      </c>
      <c r="U1046" s="207">
        <f t="shared" si="748"/>
        <v>0</v>
      </c>
      <c r="V1046" s="207">
        <f t="shared" si="748"/>
        <v>0</v>
      </c>
      <c r="W1046" s="207">
        <f t="shared" si="748"/>
        <v>0</v>
      </c>
      <c r="X1046" s="394"/>
      <c r="Y1046" s="394"/>
    </row>
    <row r="1047" spans="1:49" x14ac:dyDescent="0.3">
      <c r="A1047" s="318" t="s">
        <v>97</v>
      </c>
      <c r="B1047" s="199"/>
      <c r="C1047" s="328"/>
      <c r="D1047" s="406"/>
      <c r="E1047" s="406"/>
      <c r="F1047" s="406"/>
      <c r="G1047" s="406"/>
      <c r="H1047" s="406"/>
      <c r="I1047" s="406"/>
      <c r="J1047" s="199"/>
      <c r="K1047" s="199"/>
      <c r="L1047" s="199"/>
      <c r="M1047" s="199"/>
      <c r="N1047" s="199"/>
      <c r="O1047" s="199"/>
      <c r="P1047" s="199"/>
      <c r="Q1047" s="199"/>
      <c r="R1047" s="199"/>
      <c r="S1047" s="199"/>
      <c r="T1047" s="199"/>
      <c r="U1047" s="199"/>
      <c r="V1047" s="199"/>
      <c r="W1047" s="199"/>
      <c r="X1047" s="392"/>
      <c r="Y1047" s="392"/>
    </row>
    <row r="1048" spans="1:49" x14ac:dyDescent="0.3">
      <c r="A1048" s="318" t="s">
        <v>259</v>
      </c>
      <c r="B1048" s="199"/>
      <c r="C1048" s="328">
        <v>200</v>
      </c>
      <c r="D1048" s="406"/>
      <c r="E1048" s="406"/>
      <c r="F1048" s="406"/>
      <c r="G1048" s="406"/>
      <c r="H1048" s="406"/>
      <c r="I1048" s="406"/>
      <c r="J1048" s="199"/>
      <c r="K1048" s="199"/>
      <c r="L1048" s="199"/>
      <c r="M1048" s="199"/>
      <c r="N1048" s="199"/>
      <c r="O1048" s="199"/>
      <c r="P1048" s="199"/>
      <c r="Q1048" s="199"/>
      <c r="R1048" s="199"/>
      <c r="S1048" s="199"/>
      <c r="T1048" s="199"/>
      <c r="U1048" s="199"/>
      <c r="V1048" s="199"/>
      <c r="W1048" s="199"/>
      <c r="X1048" s="392" t="s">
        <v>260</v>
      </c>
      <c r="Y1048" s="392">
        <v>68</v>
      </c>
      <c r="AA1048" t="s">
        <v>259</v>
      </c>
      <c r="AW1048" t="s">
        <v>260</v>
      </c>
    </row>
    <row r="1049" spans="1:49" ht="15" customHeight="1" x14ac:dyDescent="0.3">
      <c r="A1049" s="318"/>
      <c r="B1049" s="334" t="s">
        <v>55</v>
      </c>
      <c r="C1049" s="328"/>
      <c r="D1049" s="406">
        <f>C$1048*AC1049/AD$1058</f>
        <v>68</v>
      </c>
      <c r="E1049" s="406">
        <f>C$1048*AD1049/AD$1058</f>
        <v>50</v>
      </c>
      <c r="F1049" s="406">
        <f>$C$1048*AE1049/$AD$1058</f>
        <v>0.94</v>
      </c>
      <c r="G1049" s="406">
        <f t="shared" ref="G1049:V1049" si="749">$C$1048*AF1049/$AD$1058</f>
        <v>0.18</v>
      </c>
      <c r="H1049" s="406">
        <f t="shared" si="749"/>
        <v>7.42</v>
      </c>
      <c r="I1049" s="406">
        <f t="shared" si="749"/>
        <v>35.020000000000003</v>
      </c>
      <c r="J1049" s="199">
        <f t="shared" si="749"/>
        <v>4.3999999999999997E-2</v>
      </c>
      <c r="K1049" s="199">
        <f t="shared" si="749"/>
        <v>2.8000000000000004E-2</v>
      </c>
      <c r="L1049" s="199">
        <f t="shared" si="749"/>
        <v>0.9</v>
      </c>
      <c r="M1049" s="199">
        <f t="shared" si="749"/>
        <v>0</v>
      </c>
      <c r="N1049" s="199">
        <f t="shared" si="749"/>
        <v>4</v>
      </c>
      <c r="O1049" s="199">
        <f t="shared" si="749"/>
        <v>1.9</v>
      </c>
      <c r="P1049" s="199">
        <f t="shared" si="749"/>
        <v>235.8</v>
      </c>
      <c r="Q1049" s="199">
        <f t="shared" si="749"/>
        <v>4.4000000000000004</v>
      </c>
      <c r="R1049" s="199">
        <f t="shared" si="749"/>
        <v>10</v>
      </c>
      <c r="S1049" s="199">
        <f t="shared" si="749"/>
        <v>25.2</v>
      </c>
      <c r="T1049" s="199">
        <f t="shared" si="749"/>
        <v>0.39200000000000002</v>
      </c>
      <c r="U1049" s="199">
        <f t="shared" si="749"/>
        <v>2.6</v>
      </c>
      <c r="V1049" s="199">
        <f t="shared" si="749"/>
        <v>0.11799999999999999</v>
      </c>
      <c r="W1049" s="199">
        <f t="shared" ref="G1049:W1057" si="750">$C$1048*AV1049/$AD$1058</f>
        <v>15</v>
      </c>
      <c r="X1049" s="392"/>
      <c r="Y1049" s="392"/>
      <c r="AB1049" s="86" t="s">
        <v>55</v>
      </c>
      <c r="AC1049" s="57">
        <v>340</v>
      </c>
      <c r="AD1049" s="57">
        <v>250</v>
      </c>
      <c r="AE1049" s="56">
        <v>4.7</v>
      </c>
      <c r="AF1049" s="56">
        <v>0.9</v>
      </c>
      <c r="AG1049" s="56">
        <v>37.1</v>
      </c>
      <c r="AH1049" s="56">
        <v>175.1</v>
      </c>
      <c r="AI1049" s="64">
        <v>0.22</v>
      </c>
      <c r="AJ1049" s="64">
        <v>0.14000000000000001</v>
      </c>
      <c r="AK1049" s="40">
        <v>4.5</v>
      </c>
      <c r="AL1049" s="62">
        <v>0</v>
      </c>
      <c r="AM1049" s="62">
        <v>20</v>
      </c>
      <c r="AN1049" s="63">
        <v>9.5</v>
      </c>
      <c r="AO1049" s="62">
        <v>1179</v>
      </c>
      <c r="AP1049" s="62">
        <v>22</v>
      </c>
      <c r="AQ1049" s="62">
        <v>50</v>
      </c>
      <c r="AR1049" s="62">
        <v>126</v>
      </c>
      <c r="AS1049" s="64">
        <v>1.96</v>
      </c>
      <c r="AT1049" s="28">
        <v>13</v>
      </c>
      <c r="AU1049" s="64">
        <v>0.59</v>
      </c>
      <c r="AV1049" s="44">
        <v>75</v>
      </c>
    </row>
    <row r="1050" spans="1:49" x14ac:dyDescent="0.3">
      <c r="A1050" s="318"/>
      <c r="B1050" s="334" t="s">
        <v>66</v>
      </c>
      <c r="C1050" s="328"/>
      <c r="D1050" s="406">
        <f t="shared" ref="D1050:D1057" si="751">C$1048*AC1050/AD$1058</f>
        <v>16</v>
      </c>
      <c r="E1050" s="406">
        <f t="shared" ref="E1050:E1057" si="752">C$1048*AD1050/AD$1058</f>
        <v>16</v>
      </c>
      <c r="F1050" s="406">
        <f t="shared" ref="F1050:F1057" si="753">$C$1048*AE1050/$AD$1058</f>
        <v>3.08</v>
      </c>
      <c r="G1050" s="406">
        <f t="shared" si="750"/>
        <v>0.28000000000000003</v>
      </c>
      <c r="H1050" s="406">
        <f t="shared" si="750"/>
        <v>7.2</v>
      </c>
      <c r="I1050" s="406">
        <f t="shared" si="750"/>
        <v>43.7</v>
      </c>
      <c r="J1050" s="199">
        <f t="shared" si="750"/>
        <v>9.4E-2</v>
      </c>
      <c r="K1050" s="199">
        <f t="shared" si="750"/>
        <v>0.02</v>
      </c>
      <c r="L1050" s="199">
        <f t="shared" si="750"/>
        <v>0.192</v>
      </c>
      <c r="M1050" s="199">
        <f t="shared" si="750"/>
        <v>0</v>
      </c>
      <c r="N1050" s="199">
        <f t="shared" si="750"/>
        <v>0</v>
      </c>
      <c r="O1050" s="199">
        <f t="shared" si="750"/>
        <v>4.0200000000000005</v>
      </c>
      <c r="P1050" s="199">
        <f t="shared" si="750"/>
        <v>116</v>
      </c>
      <c r="Q1050" s="199">
        <f t="shared" si="750"/>
        <v>16.2</v>
      </c>
      <c r="R1050" s="199">
        <f t="shared" si="750"/>
        <v>14.8</v>
      </c>
      <c r="S1050" s="199">
        <f t="shared" si="750"/>
        <v>45.8</v>
      </c>
      <c r="T1050" s="199">
        <f t="shared" si="750"/>
        <v>0.94600000000000006</v>
      </c>
      <c r="U1050" s="199">
        <f t="shared" si="750"/>
        <v>0.81999999999999984</v>
      </c>
      <c r="V1050" s="199">
        <f t="shared" si="750"/>
        <v>1.8440000000000003</v>
      </c>
      <c r="W1050" s="199">
        <f t="shared" si="750"/>
        <v>4.8</v>
      </c>
      <c r="X1050" s="392"/>
      <c r="Y1050" s="392"/>
      <c r="AB1050" s="86" t="s">
        <v>66</v>
      </c>
      <c r="AC1050" s="57">
        <v>80</v>
      </c>
      <c r="AD1050" s="57">
        <v>80</v>
      </c>
      <c r="AE1050" s="56">
        <v>15.4</v>
      </c>
      <c r="AF1050" s="56">
        <v>1.4</v>
      </c>
      <c r="AG1050" s="57">
        <v>36</v>
      </c>
      <c r="AH1050" s="56">
        <v>218.5</v>
      </c>
      <c r="AI1050" s="64">
        <v>0.47</v>
      </c>
      <c r="AJ1050" s="63">
        <v>0.1</v>
      </c>
      <c r="AK1050" s="41">
        <v>0.96</v>
      </c>
      <c r="AL1050" s="62">
        <v>0</v>
      </c>
      <c r="AM1050" s="62">
        <v>0</v>
      </c>
      <c r="AN1050" s="63">
        <v>20.100000000000001</v>
      </c>
      <c r="AO1050" s="62">
        <v>580</v>
      </c>
      <c r="AP1050" s="62">
        <v>81</v>
      </c>
      <c r="AQ1050" s="62">
        <v>74</v>
      </c>
      <c r="AR1050" s="62">
        <v>229</v>
      </c>
      <c r="AS1050" s="64">
        <v>4.7300000000000004</v>
      </c>
      <c r="AT1050" s="30">
        <v>4.0999999999999996</v>
      </c>
      <c r="AU1050" s="64">
        <v>9.2200000000000006</v>
      </c>
      <c r="AV1050" s="44">
        <v>24</v>
      </c>
    </row>
    <row r="1051" spans="1:49" ht="15" customHeight="1" x14ac:dyDescent="0.3">
      <c r="A1051" s="318"/>
      <c r="B1051" s="334" t="s">
        <v>50</v>
      </c>
      <c r="C1051" s="328"/>
      <c r="D1051" s="406">
        <f t="shared" si="751"/>
        <v>10</v>
      </c>
      <c r="E1051" s="406">
        <f t="shared" si="752"/>
        <v>8</v>
      </c>
      <c r="F1051" s="406">
        <f t="shared" si="753"/>
        <v>0.1</v>
      </c>
      <c r="G1051" s="406">
        <f t="shared" si="750"/>
        <v>0.02</v>
      </c>
      <c r="H1051" s="406">
        <f t="shared" si="750"/>
        <v>0.6</v>
      </c>
      <c r="I1051" s="406">
        <f t="shared" si="750"/>
        <v>2.94</v>
      </c>
      <c r="J1051" s="199">
        <f t="shared" si="750"/>
        <v>2E-3</v>
      </c>
      <c r="K1051" s="199">
        <f t="shared" si="750"/>
        <v>2E-3</v>
      </c>
      <c r="L1051" s="199">
        <f t="shared" si="750"/>
        <v>0</v>
      </c>
      <c r="M1051" s="199">
        <f t="shared" si="750"/>
        <v>0</v>
      </c>
      <c r="N1051" s="199">
        <f t="shared" si="750"/>
        <v>0.32</v>
      </c>
      <c r="O1051" s="199">
        <f t="shared" si="750"/>
        <v>0.24399999999999999</v>
      </c>
      <c r="P1051" s="199">
        <f t="shared" si="750"/>
        <v>11.62</v>
      </c>
      <c r="Q1051" s="199">
        <f t="shared" si="750"/>
        <v>2.2000000000000002</v>
      </c>
      <c r="R1051" s="199">
        <f t="shared" si="750"/>
        <v>0.98000000000000009</v>
      </c>
      <c r="S1051" s="199">
        <f t="shared" si="750"/>
        <v>4</v>
      </c>
      <c r="T1051" s="199">
        <f t="shared" si="750"/>
        <v>5.6000000000000008E-2</v>
      </c>
      <c r="U1051" s="199">
        <f t="shared" si="750"/>
        <v>0.24</v>
      </c>
      <c r="V1051" s="199">
        <f t="shared" si="750"/>
        <v>3.5999999999999997E-2</v>
      </c>
      <c r="W1051" s="199">
        <f t="shared" si="750"/>
        <v>2.4</v>
      </c>
      <c r="X1051" s="392"/>
      <c r="Y1051" s="392"/>
      <c r="AB1051" s="86" t="s">
        <v>50</v>
      </c>
      <c r="AC1051" s="57">
        <v>50</v>
      </c>
      <c r="AD1051" s="57">
        <v>40</v>
      </c>
      <c r="AE1051" s="56">
        <v>0.5</v>
      </c>
      <c r="AF1051" s="56">
        <v>0.1</v>
      </c>
      <c r="AG1051" s="57">
        <v>3</v>
      </c>
      <c r="AH1051" s="56">
        <v>14.7</v>
      </c>
      <c r="AI1051" s="64">
        <v>0.01</v>
      </c>
      <c r="AJ1051" s="64">
        <v>0.01</v>
      </c>
      <c r="AK1051" s="28">
        <v>0</v>
      </c>
      <c r="AL1051" s="62">
        <v>0</v>
      </c>
      <c r="AM1051" s="63">
        <v>1.6</v>
      </c>
      <c r="AN1051" s="64">
        <v>1.22</v>
      </c>
      <c r="AO1051" s="63">
        <v>58.1</v>
      </c>
      <c r="AP1051" s="62">
        <v>11</v>
      </c>
      <c r="AQ1051" s="63">
        <v>4.9000000000000004</v>
      </c>
      <c r="AR1051" s="62">
        <v>20</v>
      </c>
      <c r="AS1051" s="64">
        <v>0.28000000000000003</v>
      </c>
      <c r="AT1051" s="30">
        <v>1.2</v>
      </c>
      <c r="AU1051" s="64">
        <v>0.18</v>
      </c>
      <c r="AV1051" s="44">
        <v>12</v>
      </c>
    </row>
    <row r="1052" spans="1:49" x14ac:dyDescent="0.3">
      <c r="A1052" s="318"/>
      <c r="B1052" s="334" t="s">
        <v>51</v>
      </c>
      <c r="C1052" s="328"/>
      <c r="D1052" s="406">
        <f t="shared" si="751"/>
        <v>10</v>
      </c>
      <c r="E1052" s="406">
        <f t="shared" si="752"/>
        <v>8</v>
      </c>
      <c r="F1052" s="406">
        <f t="shared" si="753"/>
        <v>0.1</v>
      </c>
      <c r="G1052" s="406">
        <f t="shared" si="750"/>
        <v>0</v>
      </c>
      <c r="H1052" s="406">
        <f t="shared" si="750"/>
        <v>0.5</v>
      </c>
      <c r="I1052" s="406">
        <f t="shared" si="750"/>
        <v>2.46</v>
      </c>
      <c r="J1052" s="199">
        <f t="shared" si="750"/>
        <v>4.0000000000000001E-3</v>
      </c>
      <c r="K1052" s="199">
        <f t="shared" si="750"/>
        <v>4.0000000000000001E-3</v>
      </c>
      <c r="L1052" s="199">
        <f t="shared" si="750"/>
        <v>96</v>
      </c>
      <c r="M1052" s="199">
        <f t="shared" si="750"/>
        <v>0</v>
      </c>
      <c r="N1052" s="199">
        <f t="shared" si="750"/>
        <v>0.16</v>
      </c>
      <c r="O1052" s="199">
        <f t="shared" si="750"/>
        <v>1.276</v>
      </c>
      <c r="P1052" s="199">
        <f t="shared" si="750"/>
        <v>13.280000000000001</v>
      </c>
      <c r="Q1052" s="199">
        <f t="shared" si="750"/>
        <v>1.9</v>
      </c>
      <c r="R1052" s="199">
        <f t="shared" si="750"/>
        <v>2.6</v>
      </c>
      <c r="S1052" s="199">
        <f t="shared" si="750"/>
        <v>3.8</v>
      </c>
      <c r="T1052" s="199">
        <f t="shared" si="750"/>
        <v>4.8000000000000001E-2</v>
      </c>
      <c r="U1052" s="199">
        <f t="shared" si="750"/>
        <v>0.4</v>
      </c>
      <c r="V1052" s="199">
        <f t="shared" si="750"/>
        <v>8.0000000000000002E-3</v>
      </c>
      <c r="W1052" s="199">
        <f t="shared" si="750"/>
        <v>4.4000000000000004</v>
      </c>
      <c r="X1052" s="392"/>
      <c r="Y1052" s="392"/>
      <c r="AB1052" s="86" t="s">
        <v>51</v>
      </c>
      <c r="AC1052" s="57">
        <v>50</v>
      </c>
      <c r="AD1052" s="57">
        <v>40</v>
      </c>
      <c r="AE1052" s="56">
        <v>0.5</v>
      </c>
      <c r="AF1052" s="57">
        <v>0</v>
      </c>
      <c r="AG1052" s="56">
        <v>2.5</v>
      </c>
      <c r="AH1052" s="56">
        <v>12.3</v>
      </c>
      <c r="AI1052" s="64">
        <v>0.02</v>
      </c>
      <c r="AJ1052" s="64">
        <v>0.02</v>
      </c>
      <c r="AK1052" s="42">
        <v>480</v>
      </c>
      <c r="AL1052" s="62">
        <v>0</v>
      </c>
      <c r="AM1052" s="63">
        <v>0.8</v>
      </c>
      <c r="AN1052" s="64">
        <v>6.38</v>
      </c>
      <c r="AO1052" s="63">
        <v>66.400000000000006</v>
      </c>
      <c r="AP1052" s="63">
        <v>9.5</v>
      </c>
      <c r="AQ1052" s="62">
        <v>13</v>
      </c>
      <c r="AR1052" s="62">
        <v>19</v>
      </c>
      <c r="AS1052" s="64">
        <v>0.24</v>
      </c>
      <c r="AT1052" s="28">
        <v>2</v>
      </c>
      <c r="AU1052" s="64">
        <v>0.04</v>
      </c>
      <c r="AV1052" s="44">
        <v>22</v>
      </c>
    </row>
    <row r="1053" spans="1:49" ht="15" customHeight="1" x14ac:dyDescent="0.3">
      <c r="A1053" s="318"/>
      <c r="B1053" s="334" t="s">
        <v>60</v>
      </c>
      <c r="C1053" s="328"/>
      <c r="D1053" s="406">
        <f t="shared" si="751"/>
        <v>2.5</v>
      </c>
      <c r="E1053" s="406">
        <f t="shared" si="752"/>
        <v>2</v>
      </c>
      <c r="F1053" s="406">
        <f t="shared" si="753"/>
        <v>0.02</v>
      </c>
      <c r="G1053" s="406">
        <f t="shared" si="750"/>
        <v>0.02</v>
      </c>
      <c r="H1053" s="406">
        <f t="shared" si="750"/>
        <v>0.18</v>
      </c>
      <c r="I1053" s="406">
        <f t="shared" si="750"/>
        <v>0.94</v>
      </c>
      <c r="J1053" s="199">
        <f t="shared" si="750"/>
        <v>2E-3</v>
      </c>
      <c r="K1053" s="199">
        <f t="shared" si="750"/>
        <v>2E-3</v>
      </c>
      <c r="L1053" s="199">
        <f t="shared" si="750"/>
        <v>2.4E-2</v>
      </c>
      <c r="M1053" s="199">
        <f t="shared" si="750"/>
        <v>0</v>
      </c>
      <c r="N1053" s="199">
        <f t="shared" si="750"/>
        <v>0.28000000000000003</v>
      </c>
      <c r="O1053" s="199">
        <f t="shared" si="750"/>
        <v>0.122</v>
      </c>
      <c r="P1053" s="199">
        <f t="shared" si="750"/>
        <v>5.68</v>
      </c>
      <c r="Q1053" s="199">
        <f t="shared" si="750"/>
        <v>1</v>
      </c>
      <c r="R1053" s="199">
        <f t="shared" si="750"/>
        <v>0.38</v>
      </c>
      <c r="S1053" s="199">
        <f t="shared" si="750"/>
        <v>1.28</v>
      </c>
      <c r="T1053" s="199">
        <f t="shared" si="750"/>
        <v>1.2E-2</v>
      </c>
      <c r="U1053" s="199">
        <f t="shared" si="750"/>
        <v>0</v>
      </c>
      <c r="V1053" s="199">
        <f t="shared" si="750"/>
        <v>2E-3</v>
      </c>
      <c r="W1053" s="199">
        <f t="shared" si="750"/>
        <v>2.2000000000000002</v>
      </c>
      <c r="X1053" s="392"/>
      <c r="Y1053" s="392"/>
      <c r="AB1053" s="86" t="s">
        <v>60</v>
      </c>
      <c r="AC1053" s="56">
        <v>12.5</v>
      </c>
      <c r="AD1053" s="57">
        <v>10</v>
      </c>
      <c r="AE1053" s="56">
        <v>0.1</v>
      </c>
      <c r="AF1053" s="56">
        <v>0.1</v>
      </c>
      <c r="AG1053" s="56">
        <v>0.9</v>
      </c>
      <c r="AH1053" s="56">
        <v>4.7</v>
      </c>
      <c r="AI1053" s="64">
        <v>0.01</v>
      </c>
      <c r="AJ1053" s="64">
        <v>0.01</v>
      </c>
      <c r="AK1053" s="41">
        <v>0.12</v>
      </c>
      <c r="AL1053" s="62">
        <v>0</v>
      </c>
      <c r="AM1053" s="63">
        <v>1.4</v>
      </c>
      <c r="AN1053" s="64">
        <v>0.61</v>
      </c>
      <c r="AO1053" s="63">
        <v>28.4</v>
      </c>
      <c r="AP1053" s="62">
        <v>5</v>
      </c>
      <c r="AQ1053" s="63">
        <v>1.9</v>
      </c>
      <c r="AR1053" s="63">
        <v>6.4</v>
      </c>
      <c r="AS1053" s="64">
        <v>0.06</v>
      </c>
      <c r="AT1053" s="28">
        <v>0</v>
      </c>
      <c r="AU1053" s="64">
        <v>0.01</v>
      </c>
      <c r="AV1053" s="44">
        <v>11</v>
      </c>
    </row>
    <row r="1054" spans="1:49" ht="15" customHeight="1" x14ac:dyDescent="0.3">
      <c r="A1054" s="318"/>
      <c r="B1054" s="334" t="s">
        <v>46</v>
      </c>
      <c r="C1054" s="328"/>
      <c r="D1054" s="406">
        <f t="shared" si="751"/>
        <v>4</v>
      </c>
      <c r="E1054" s="406">
        <f t="shared" si="752"/>
        <v>4</v>
      </c>
      <c r="F1054" s="406">
        <f t="shared" si="753"/>
        <v>0</v>
      </c>
      <c r="G1054" s="406">
        <f t="shared" si="750"/>
        <v>3.5200000000000005</v>
      </c>
      <c r="H1054" s="406">
        <f t="shared" si="750"/>
        <v>0</v>
      </c>
      <c r="I1054" s="406">
        <f t="shared" si="750"/>
        <v>31.639999999999997</v>
      </c>
      <c r="J1054" s="199">
        <f t="shared" si="750"/>
        <v>0</v>
      </c>
      <c r="K1054" s="199">
        <f t="shared" si="750"/>
        <v>0</v>
      </c>
      <c r="L1054" s="199">
        <f t="shared" si="750"/>
        <v>0</v>
      </c>
      <c r="M1054" s="199">
        <f t="shared" si="750"/>
        <v>0</v>
      </c>
      <c r="N1054" s="199">
        <f t="shared" si="750"/>
        <v>0</v>
      </c>
      <c r="O1054" s="199">
        <f t="shared" si="750"/>
        <v>0</v>
      </c>
      <c r="P1054" s="199">
        <f t="shared" si="750"/>
        <v>0</v>
      </c>
      <c r="Q1054" s="199">
        <f t="shared" si="750"/>
        <v>0</v>
      </c>
      <c r="R1054" s="199">
        <f t="shared" si="750"/>
        <v>0</v>
      </c>
      <c r="S1054" s="199">
        <f t="shared" si="750"/>
        <v>0.08</v>
      </c>
      <c r="T1054" s="199">
        <f t="shared" si="750"/>
        <v>0</v>
      </c>
      <c r="U1054" s="199">
        <f t="shared" si="750"/>
        <v>0</v>
      </c>
      <c r="V1054" s="199">
        <f t="shared" si="750"/>
        <v>0</v>
      </c>
      <c r="W1054" s="199">
        <f t="shared" si="750"/>
        <v>0</v>
      </c>
      <c r="X1054" s="392"/>
      <c r="Y1054" s="392"/>
      <c r="AB1054" s="86" t="s">
        <v>46</v>
      </c>
      <c r="AC1054" s="57">
        <v>20</v>
      </c>
      <c r="AD1054" s="57">
        <v>20</v>
      </c>
      <c r="AE1054" s="57">
        <v>0</v>
      </c>
      <c r="AF1054" s="56">
        <v>17.600000000000001</v>
      </c>
      <c r="AG1054" s="57">
        <v>0</v>
      </c>
      <c r="AH1054" s="56">
        <v>158.19999999999999</v>
      </c>
      <c r="AI1054" s="62">
        <v>0</v>
      </c>
      <c r="AJ1054" s="62">
        <v>0</v>
      </c>
      <c r="AK1054" s="28">
        <v>0</v>
      </c>
      <c r="AL1054" s="62">
        <v>0</v>
      </c>
      <c r="AM1054" s="62">
        <v>0</v>
      </c>
      <c r="AN1054" s="62">
        <v>0</v>
      </c>
      <c r="AO1054" s="62">
        <v>0</v>
      </c>
      <c r="AP1054" s="62">
        <v>0</v>
      </c>
      <c r="AQ1054" s="62">
        <v>0</v>
      </c>
      <c r="AR1054" s="63">
        <v>0.4</v>
      </c>
      <c r="AS1054" s="62">
        <v>0</v>
      </c>
      <c r="AT1054" s="28">
        <v>0</v>
      </c>
      <c r="AU1054" s="62">
        <v>0</v>
      </c>
      <c r="AV1054" s="28">
        <v>0</v>
      </c>
    </row>
    <row r="1055" spans="1:49" ht="15" customHeight="1" x14ac:dyDescent="0.3">
      <c r="A1055" s="318"/>
      <c r="B1055" s="334" t="s">
        <v>58</v>
      </c>
      <c r="C1055" s="328"/>
      <c r="D1055" s="406">
        <f t="shared" si="751"/>
        <v>0.04</v>
      </c>
      <c r="E1055" s="406">
        <f t="shared" si="752"/>
        <v>0.04</v>
      </c>
      <c r="F1055" s="406">
        <f t="shared" si="753"/>
        <v>0</v>
      </c>
      <c r="G1055" s="406">
        <f t="shared" si="750"/>
        <v>0</v>
      </c>
      <c r="H1055" s="406">
        <f t="shared" si="750"/>
        <v>0.02</v>
      </c>
      <c r="I1055" s="406">
        <f t="shared" si="750"/>
        <v>0.1</v>
      </c>
      <c r="J1055" s="199">
        <f t="shared" si="750"/>
        <v>0</v>
      </c>
      <c r="K1055" s="199">
        <f t="shared" si="750"/>
        <v>0</v>
      </c>
      <c r="L1055" s="199">
        <f t="shared" si="750"/>
        <v>7.3999999999999996E-2</v>
      </c>
      <c r="M1055" s="199">
        <f t="shared" si="750"/>
        <v>0</v>
      </c>
      <c r="N1055" s="199">
        <f t="shared" si="750"/>
        <v>8.0000000000000002E-3</v>
      </c>
      <c r="O1055" s="199">
        <f t="shared" si="750"/>
        <v>6.0000000000000001E-3</v>
      </c>
      <c r="P1055" s="199">
        <f t="shared" si="750"/>
        <v>0.17599999999999999</v>
      </c>
      <c r="Q1055" s="199">
        <f t="shared" si="750"/>
        <v>0.3</v>
      </c>
      <c r="R1055" s="199">
        <f t="shared" si="750"/>
        <v>0.04</v>
      </c>
      <c r="S1055" s="199">
        <f t="shared" si="750"/>
        <v>0.04</v>
      </c>
      <c r="T1055" s="199">
        <f t="shared" si="750"/>
        <v>1.4000000000000002E-2</v>
      </c>
      <c r="U1055" s="199">
        <f t="shared" si="750"/>
        <v>0</v>
      </c>
      <c r="V1055" s="199">
        <f t="shared" si="750"/>
        <v>0</v>
      </c>
      <c r="W1055" s="199">
        <f t="shared" si="750"/>
        <v>0</v>
      </c>
      <c r="X1055" s="392"/>
      <c r="Y1055" s="392"/>
      <c r="AB1055" s="86" t="s">
        <v>58</v>
      </c>
      <c r="AC1055" s="56">
        <v>0.2</v>
      </c>
      <c r="AD1055" s="56">
        <v>0.2</v>
      </c>
      <c r="AE1055" s="57">
        <v>0</v>
      </c>
      <c r="AF1055" s="57">
        <v>0</v>
      </c>
      <c r="AG1055" s="56">
        <v>0.1</v>
      </c>
      <c r="AH1055" s="56">
        <v>0.5</v>
      </c>
      <c r="AI1055" s="62">
        <v>0</v>
      </c>
      <c r="AJ1055" s="62">
        <v>0</v>
      </c>
      <c r="AK1055" s="41">
        <v>0.37</v>
      </c>
      <c r="AL1055" s="62">
        <v>0</v>
      </c>
      <c r="AM1055" s="64">
        <v>0.04</v>
      </c>
      <c r="AN1055" s="64">
        <v>0.03</v>
      </c>
      <c r="AO1055" s="64">
        <v>0.88</v>
      </c>
      <c r="AP1055" s="63">
        <v>1.5</v>
      </c>
      <c r="AQ1055" s="63">
        <v>0.2</v>
      </c>
      <c r="AR1055" s="63">
        <v>0.2</v>
      </c>
      <c r="AS1055" s="64">
        <v>7.0000000000000007E-2</v>
      </c>
      <c r="AT1055" s="28">
        <v>0</v>
      </c>
      <c r="AU1055" s="62">
        <v>0</v>
      </c>
      <c r="AV1055" s="28">
        <v>0</v>
      </c>
    </row>
    <row r="1056" spans="1:49" ht="15" customHeight="1" x14ac:dyDescent="0.3">
      <c r="A1056" s="318"/>
      <c r="B1056" s="334" t="s">
        <v>38</v>
      </c>
      <c r="C1056" s="328"/>
      <c r="D1056" s="406">
        <f t="shared" si="751"/>
        <v>0.3</v>
      </c>
      <c r="E1056" s="406">
        <f t="shared" si="752"/>
        <v>0.3</v>
      </c>
      <c r="F1056" s="406">
        <f t="shared" si="753"/>
        <v>0</v>
      </c>
      <c r="G1056" s="406">
        <f t="shared" si="750"/>
        <v>0</v>
      </c>
      <c r="H1056" s="406">
        <f t="shared" si="750"/>
        <v>0</v>
      </c>
      <c r="I1056" s="406">
        <f t="shared" si="750"/>
        <v>0</v>
      </c>
      <c r="J1056" s="199">
        <f t="shared" si="750"/>
        <v>0</v>
      </c>
      <c r="K1056" s="199">
        <f t="shared" si="750"/>
        <v>0</v>
      </c>
      <c r="L1056" s="199">
        <f t="shared" si="750"/>
        <v>0</v>
      </c>
      <c r="M1056" s="199">
        <f t="shared" si="750"/>
        <v>0</v>
      </c>
      <c r="N1056" s="199">
        <f t="shared" si="750"/>
        <v>0</v>
      </c>
      <c r="O1056" s="199">
        <f t="shared" si="750"/>
        <v>88.2</v>
      </c>
      <c r="P1056" s="199">
        <f t="shared" si="750"/>
        <v>2.1999999999999999E-2</v>
      </c>
      <c r="Q1056" s="199">
        <f t="shared" si="750"/>
        <v>0.98000000000000009</v>
      </c>
      <c r="R1056" s="199">
        <f t="shared" si="750"/>
        <v>0.06</v>
      </c>
      <c r="S1056" s="199">
        <f t="shared" si="750"/>
        <v>0.2</v>
      </c>
      <c r="T1056" s="199">
        <f t="shared" si="750"/>
        <v>8.0000000000000002E-3</v>
      </c>
      <c r="U1056" s="199">
        <f t="shared" si="750"/>
        <v>12</v>
      </c>
      <c r="V1056" s="199">
        <f t="shared" si="750"/>
        <v>0</v>
      </c>
      <c r="W1056" s="199">
        <f t="shared" si="750"/>
        <v>0</v>
      </c>
      <c r="X1056" s="392"/>
      <c r="Y1056" s="392"/>
      <c r="AB1056" s="86" t="s">
        <v>38</v>
      </c>
      <c r="AC1056" s="56">
        <v>1.5</v>
      </c>
      <c r="AD1056" s="56">
        <v>1.5</v>
      </c>
      <c r="AE1056" s="57">
        <v>0</v>
      </c>
      <c r="AF1056" s="57">
        <v>0</v>
      </c>
      <c r="AG1056" s="57">
        <v>0</v>
      </c>
      <c r="AH1056" s="57">
        <v>0</v>
      </c>
      <c r="AI1056" s="62">
        <v>0</v>
      </c>
      <c r="AJ1056" s="62">
        <v>0</v>
      </c>
      <c r="AK1056" s="28">
        <v>0</v>
      </c>
      <c r="AL1056" s="62">
        <v>0</v>
      </c>
      <c r="AM1056" s="62">
        <v>0</v>
      </c>
      <c r="AN1056" s="62">
        <v>441</v>
      </c>
      <c r="AO1056" s="64">
        <v>0.11</v>
      </c>
      <c r="AP1056" s="63">
        <v>4.9000000000000004</v>
      </c>
      <c r="AQ1056" s="63">
        <v>0.3</v>
      </c>
      <c r="AR1056" s="62">
        <v>1</v>
      </c>
      <c r="AS1056" s="64">
        <v>0.04</v>
      </c>
      <c r="AT1056" s="28">
        <v>60</v>
      </c>
      <c r="AU1056" s="62">
        <v>0</v>
      </c>
      <c r="AV1056" s="28">
        <v>0</v>
      </c>
    </row>
    <row r="1057" spans="1:49" x14ac:dyDescent="0.3">
      <c r="A1057" s="318"/>
      <c r="B1057" s="334" t="s">
        <v>62</v>
      </c>
      <c r="C1057" s="328"/>
      <c r="D1057" s="406">
        <f t="shared" si="751"/>
        <v>130</v>
      </c>
      <c r="E1057" s="406">
        <f t="shared" si="752"/>
        <v>130</v>
      </c>
      <c r="F1057" s="406">
        <f t="shared" si="753"/>
        <v>2.44</v>
      </c>
      <c r="G1057" s="406">
        <f t="shared" si="750"/>
        <v>0.57999999999999996</v>
      </c>
      <c r="H1057" s="406">
        <f t="shared" si="750"/>
        <v>0.36</v>
      </c>
      <c r="I1057" s="406">
        <f t="shared" si="750"/>
        <v>16.34</v>
      </c>
      <c r="J1057" s="199">
        <f t="shared" si="750"/>
        <v>0</v>
      </c>
      <c r="K1057" s="199">
        <f t="shared" si="750"/>
        <v>0</v>
      </c>
      <c r="L1057" s="199">
        <f t="shared" si="750"/>
        <v>0</v>
      </c>
      <c r="M1057" s="199">
        <f t="shared" si="750"/>
        <v>0</v>
      </c>
      <c r="N1057" s="199">
        <f t="shared" si="750"/>
        <v>0</v>
      </c>
      <c r="O1057" s="199">
        <f t="shared" si="750"/>
        <v>0</v>
      </c>
      <c r="P1057" s="199">
        <f t="shared" si="750"/>
        <v>0</v>
      </c>
      <c r="Q1057" s="199">
        <f t="shared" si="750"/>
        <v>0</v>
      </c>
      <c r="R1057" s="199">
        <f t="shared" si="750"/>
        <v>0</v>
      </c>
      <c r="S1057" s="199">
        <f t="shared" si="750"/>
        <v>0</v>
      </c>
      <c r="T1057" s="199">
        <f t="shared" si="750"/>
        <v>0</v>
      </c>
      <c r="U1057" s="199">
        <f t="shared" si="750"/>
        <v>0</v>
      </c>
      <c r="V1057" s="199">
        <f t="shared" si="750"/>
        <v>0</v>
      </c>
      <c r="W1057" s="199">
        <f t="shared" si="750"/>
        <v>0</v>
      </c>
      <c r="X1057" s="392"/>
      <c r="Y1057" s="392"/>
      <c r="AB1057" s="86" t="s">
        <v>62</v>
      </c>
      <c r="AC1057" s="57">
        <v>650</v>
      </c>
      <c r="AD1057" s="57">
        <v>650</v>
      </c>
      <c r="AE1057" s="56">
        <v>12.2</v>
      </c>
      <c r="AF1057" s="56">
        <v>2.9</v>
      </c>
      <c r="AG1057" s="56">
        <v>1.8</v>
      </c>
      <c r="AH1057" s="56">
        <v>81.7</v>
      </c>
      <c r="AI1057" s="62">
        <v>0</v>
      </c>
      <c r="AJ1057" s="62">
        <v>0</v>
      </c>
      <c r="AK1057" s="28">
        <v>0</v>
      </c>
      <c r="AL1057" s="62">
        <v>0</v>
      </c>
      <c r="AM1057" s="62">
        <v>0</v>
      </c>
      <c r="AN1057" s="62">
        <v>0</v>
      </c>
      <c r="AO1057" s="62">
        <v>0</v>
      </c>
      <c r="AP1057" s="62">
        <v>0</v>
      </c>
      <c r="AQ1057" s="62">
        <v>0</v>
      </c>
      <c r="AR1057" s="62">
        <v>0</v>
      </c>
      <c r="AS1057" s="62">
        <v>0</v>
      </c>
      <c r="AT1057" s="28">
        <v>0</v>
      </c>
      <c r="AU1057" s="62">
        <v>0</v>
      </c>
      <c r="AV1057" s="28">
        <v>0</v>
      </c>
    </row>
    <row r="1058" spans="1:49" x14ac:dyDescent="0.3">
      <c r="A1058" s="318"/>
      <c r="B1058" s="69" t="s">
        <v>40</v>
      </c>
      <c r="C1058" s="328"/>
      <c r="D1058" s="406"/>
      <c r="E1058" s="406"/>
      <c r="F1058" s="406">
        <f>SUM(F1049:F1057)</f>
        <v>6.6799999999999979</v>
      </c>
      <c r="G1058" s="406">
        <f t="shared" ref="G1058:W1058" si="754">SUM(G1049:G1057)</f>
        <v>4.6000000000000005</v>
      </c>
      <c r="H1058" s="406">
        <f t="shared" si="754"/>
        <v>16.28</v>
      </c>
      <c r="I1058" s="406">
        <f t="shared" si="754"/>
        <v>133.13999999999999</v>
      </c>
      <c r="J1058" s="199">
        <f t="shared" si="754"/>
        <v>0.14600000000000002</v>
      </c>
      <c r="K1058" s="199">
        <f t="shared" si="754"/>
        <v>5.6000000000000008E-2</v>
      </c>
      <c r="L1058" s="199">
        <f t="shared" si="754"/>
        <v>97.19</v>
      </c>
      <c r="M1058" s="199">
        <f t="shared" si="754"/>
        <v>0</v>
      </c>
      <c r="N1058" s="199">
        <f t="shared" si="754"/>
        <v>4.7680000000000007</v>
      </c>
      <c r="O1058" s="199">
        <f t="shared" si="754"/>
        <v>95.768000000000001</v>
      </c>
      <c r="P1058" s="199">
        <f t="shared" si="754"/>
        <v>382.57800000000003</v>
      </c>
      <c r="Q1058" s="199">
        <f t="shared" si="754"/>
        <v>26.98</v>
      </c>
      <c r="R1058" s="199">
        <f t="shared" si="754"/>
        <v>28.86</v>
      </c>
      <c r="S1058" s="199">
        <f t="shared" si="754"/>
        <v>80.400000000000006</v>
      </c>
      <c r="T1058" s="199">
        <f t="shared" si="754"/>
        <v>1.4760000000000002</v>
      </c>
      <c r="U1058" s="199">
        <f t="shared" si="754"/>
        <v>16.060000000000002</v>
      </c>
      <c r="V1058" s="199">
        <f t="shared" si="754"/>
        <v>2.008</v>
      </c>
      <c r="W1058" s="199">
        <f t="shared" si="754"/>
        <v>28.8</v>
      </c>
      <c r="X1058" s="392"/>
      <c r="Y1058" s="392"/>
      <c r="AB1058" s="87" t="s">
        <v>40</v>
      </c>
      <c r="AC1058" s="59"/>
      <c r="AD1058" s="60">
        <v>1000</v>
      </c>
      <c r="AE1058" s="61">
        <v>33.4</v>
      </c>
      <c r="AF1058" s="60">
        <v>23</v>
      </c>
      <c r="AG1058" s="61">
        <v>81.400000000000006</v>
      </c>
      <c r="AH1058" s="61">
        <v>665.7</v>
      </c>
      <c r="AI1058" s="65">
        <v>0.73</v>
      </c>
      <c r="AJ1058" s="65">
        <v>0.28000000000000003</v>
      </c>
      <c r="AK1058" s="33">
        <v>486</v>
      </c>
      <c r="AL1058" s="66">
        <v>0</v>
      </c>
      <c r="AM1058" s="83">
        <v>23.8</v>
      </c>
      <c r="AN1058" s="66">
        <v>479</v>
      </c>
      <c r="AO1058" s="66">
        <v>1912</v>
      </c>
      <c r="AP1058" s="66">
        <v>135</v>
      </c>
      <c r="AQ1058" s="66">
        <v>145</v>
      </c>
      <c r="AR1058" s="66">
        <v>402</v>
      </c>
      <c r="AS1058" s="65">
        <v>7.38</v>
      </c>
      <c r="AT1058" s="32">
        <v>80</v>
      </c>
      <c r="AU1058" s="66">
        <v>10</v>
      </c>
      <c r="AV1058" s="45">
        <v>144</v>
      </c>
    </row>
    <row r="1059" spans="1:49" s="91" customFormat="1" hidden="1" x14ac:dyDescent="0.3">
      <c r="A1059" s="363"/>
      <c r="B1059" s="96"/>
      <c r="C1059" s="328"/>
      <c r="D1059" s="417"/>
      <c r="E1059" s="417"/>
      <c r="F1059" s="417"/>
      <c r="G1059" s="417"/>
      <c r="H1059" s="417"/>
      <c r="I1059" s="417"/>
      <c r="J1059" s="328"/>
      <c r="K1059" s="328"/>
      <c r="L1059" s="328"/>
      <c r="M1059" s="328"/>
      <c r="N1059" s="328"/>
      <c r="O1059" s="328"/>
      <c r="P1059" s="328"/>
      <c r="Q1059" s="328"/>
      <c r="R1059" s="328"/>
      <c r="S1059" s="328"/>
      <c r="T1059" s="328"/>
      <c r="U1059" s="328"/>
      <c r="V1059" s="328"/>
      <c r="W1059" s="328"/>
      <c r="X1059" s="400"/>
      <c r="Y1059" s="400"/>
      <c r="AB1059" s="108"/>
      <c r="AC1059" s="240"/>
      <c r="AD1059" s="241"/>
      <c r="AE1059" s="242"/>
      <c r="AF1059" s="241"/>
      <c r="AG1059" s="242"/>
      <c r="AH1059" s="242"/>
      <c r="AI1059" s="243"/>
      <c r="AJ1059" s="243"/>
      <c r="AK1059" s="244"/>
      <c r="AL1059" s="245"/>
      <c r="AM1059" s="246"/>
      <c r="AN1059" s="245"/>
      <c r="AO1059" s="245"/>
      <c r="AP1059" s="245"/>
      <c r="AQ1059" s="245"/>
      <c r="AR1059" s="245"/>
      <c r="AS1059" s="243"/>
      <c r="AT1059" s="247"/>
      <c r="AU1059" s="245"/>
      <c r="AV1059" s="248"/>
    </row>
    <row r="1060" spans="1:49" s="91" customFormat="1" hidden="1" x14ac:dyDescent="0.3">
      <c r="A1060" s="363"/>
      <c r="B1060" s="96"/>
      <c r="C1060" s="328"/>
      <c r="D1060" s="417"/>
      <c r="E1060" s="417"/>
      <c r="F1060" s="417"/>
      <c r="G1060" s="417"/>
      <c r="H1060" s="417"/>
      <c r="I1060" s="417"/>
      <c r="J1060" s="328"/>
      <c r="K1060" s="328"/>
      <c r="L1060" s="328"/>
      <c r="M1060" s="328"/>
      <c r="N1060" s="328"/>
      <c r="O1060" s="328"/>
      <c r="P1060" s="328"/>
      <c r="Q1060" s="328"/>
      <c r="R1060" s="328"/>
      <c r="S1060" s="328"/>
      <c r="T1060" s="328"/>
      <c r="U1060" s="328"/>
      <c r="V1060" s="328"/>
      <c r="W1060" s="328"/>
      <c r="X1060" s="400"/>
      <c r="Y1060" s="400"/>
      <c r="AB1060" s="108"/>
      <c r="AC1060" s="240"/>
      <c r="AD1060" s="241"/>
      <c r="AE1060" s="242"/>
      <c r="AF1060" s="241"/>
      <c r="AG1060" s="242"/>
      <c r="AH1060" s="242"/>
      <c r="AI1060" s="243"/>
      <c r="AJ1060" s="243"/>
      <c r="AK1060" s="244"/>
      <c r="AL1060" s="245"/>
      <c r="AM1060" s="246"/>
      <c r="AN1060" s="245"/>
      <c r="AO1060" s="245"/>
      <c r="AP1060" s="245"/>
      <c r="AQ1060" s="245"/>
      <c r="AR1060" s="245"/>
      <c r="AS1060" s="243"/>
      <c r="AT1060" s="247"/>
      <c r="AU1060" s="245"/>
      <c r="AV1060" s="248"/>
    </row>
    <row r="1061" spans="1:49" s="91" customFormat="1" hidden="1" x14ac:dyDescent="0.3">
      <c r="A1061" s="363"/>
      <c r="B1061" s="96"/>
      <c r="C1061" s="328"/>
      <c r="D1061" s="417"/>
      <c r="E1061" s="417"/>
      <c r="F1061" s="417"/>
      <c r="G1061" s="417"/>
      <c r="H1061" s="417"/>
      <c r="I1061" s="417"/>
      <c r="J1061" s="328"/>
      <c r="K1061" s="328"/>
      <c r="L1061" s="328"/>
      <c r="M1061" s="328"/>
      <c r="N1061" s="328"/>
      <c r="O1061" s="328"/>
      <c r="P1061" s="328"/>
      <c r="Q1061" s="328"/>
      <c r="R1061" s="328"/>
      <c r="S1061" s="328"/>
      <c r="T1061" s="328"/>
      <c r="U1061" s="328"/>
      <c r="V1061" s="328"/>
      <c r="W1061" s="328"/>
      <c r="X1061" s="400"/>
      <c r="Y1061" s="400"/>
      <c r="AB1061" s="108"/>
      <c r="AC1061" s="240"/>
      <c r="AD1061" s="241"/>
      <c r="AE1061" s="242"/>
      <c r="AF1061" s="241"/>
      <c r="AG1061" s="242"/>
      <c r="AH1061" s="242"/>
      <c r="AI1061" s="243"/>
      <c r="AJ1061" s="243"/>
      <c r="AK1061" s="244"/>
      <c r="AL1061" s="245"/>
      <c r="AM1061" s="246"/>
      <c r="AN1061" s="245"/>
      <c r="AO1061" s="245"/>
      <c r="AP1061" s="245"/>
      <c r="AQ1061" s="245"/>
      <c r="AR1061" s="245"/>
      <c r="AS1061" s="243"/>
      <c r="AT1061" s="247"/>
      <c r="AU1061" s="245"/>
      <c r="AV1061" s="248"/>
    </row>
    <row r="1062" spans="1:49" s="91" customFormat="1" hidden="1" x14ac:dyDescent="0.3">
      <c r="A1062" s="363"/>
      <c r="B1062" s="96"/>
      <c r="C1062" s="328"/>
      <c r="D1062" s="417"/>
      <c r="E1062" s="417"/>
      <c r="F1062" s="417"/>
      <c r="G1062" s="417"/>
      <c r="H1062" s="417"/>
      <c r="I1062" s="417"/>
      <c r="J1062" s="328"/>
      <c r="K1062" s="328"/>
      <c r="L1062" s="328"/>
      <c r="M1062" s="328"/>
      <c r="N1062" s="328"/>
      <c r="O1062" s="328"/>
      <c r="P1062" s="328"/>
      <c r="Q1062" s="328"/>
      <c r="R1062" s="328"/>
      <c r="S1062" s="328"/>
      <c r="T1062" s="328"/>
      <c r="U1062" s="328"/>
      <c r="V1062" s="328"/>
      <c r="W1062" s="328"/>
      <c r="X1062" s="400"/>
      <c r="Y1062" s="400"/>
      <c r="AB1062" s="108"/>
      <c r="AC1062" s="240"/>
      <c r="AD1062" s="241"/>
      <c r="AE1062" s="242"/>
      <c r="AF1062" s="241"/>
      <c r="AG1062" s="242"/>
      <c r="AH1062" s="242"/>
      <c r="AI1062" s="243"/>
      <c r="AJ1062" s="243"/>
      <c r="AK1062" s="244"/>
      <c r="AL1062" s="245"/>
      <c r="AM1062" s="246"/>
      <c r="AN1062" s="245"/>
      <c r="AO1062" s="245"/>
      <c r="AP1062" s="245"/>
      <c r="AQ1062" s="245"/>
      <c r="AR1062" s="245"/>
      <c r="AS1062" s="243"/>
      <c r="AT1062" s="247"/>
      <c r="AU1062" s="245"/>
      <c r="AV1062" s="248"/>
    </row>
    <row r="1063" spans="1:49" hidden="1" x14ac:dyDescent="0.3">
      <c r="A1063" s="318"/>
      <c r="B1063" s="96"/>
      <c r="C1063" s="328"/>
      <c r="D1063" s="406"/>
      <c r="E1063" s="406"/>
      <c r="F1063" s="406"/>
      <c r="G1063" s="406"/>
      <c r="H1063" s="406"/>
      <c r="I1063" s="406"/>
      <c r="J1063" s="199"/>
      <c r="K1063" s="199"/>
      <c r="L1063" s="199"/>
      <c r="M1063" s="199"/>
      <c r="N1063" s="199"/>
      <c r="O1063" s="199"/>
      <c r="P1063" s="199"/>
      <c r="Q1063" s="199"/>
      <c r="R1063" s="199"/>
      <c r="S1063" s="199"/>
      <c r="T1063" s="199"/>
      <c r="U1063" s="199"/>
      <c r="V1063" s="199"/>
      <c r="W1063" s="199"/>
      <c r="X1063" s="392"/>
      <c r="Y1063" s="392"/>
      <c r="AB1063" s="90"/>
      <c r="AC1063" s="127"/>
      <c r="AD1063" s="128"/>
      <c r="AE1063" s="129"/>
      <c r="AF1063" s="128"/>
      <c r="AG1063" s="129"/>
      <c r="AH1063" s="129"/>
      <c r="AI1063" s="158"/>
      <c r="AJ1063" s="158"/>
      <c r="AK1063" s="178"/>
      <c r="AL1063" s="160"/>
      <c r="AM1063" s="161"/>
      <c r="AN1063" s="160"/>
      <c r="AO1063" s="160"/>
      <c r="AP1063" s="160"/>
      <c r="AQ1063" s="160"/>
      <c r="AR1063" s="160"/>
      <c r="AS1063" s="158"/>
      <c r="AT1063" s="159"/>
      <c r="AU1063" s="160"/>
      <c r="AV1063" s="239"/>
    </row>
    <row r="1064" spans="1:49" hidden="1" x14ac:dyDescent="0.3">
      <c r="A1064" s="318"/>
      <c r="B1064" s="96"/>
      <c r="C1064" s="328"/>
      <c r="D1064" s="406"/>
      <c r="E1064" s="406"/>
      <c r="F1064" s="406"/>
      <c r="G1064" s="406"/>
      <c r="H1064" s="406"/>
      <c r="I1064" s="406"/>
      <c r="J1064" s="199"/>
      <c r="K1064" s="199"/>
      <c r="L1064" s="199"/>
      <c r="M1064" s="199"/>
      <c r="N1064" s="199"/>
      <c r="O1064" s="199"/>
      <c r="P1064" s="199"/>
      <c r="Q1064" s="199"/>
      <c r="R1064" s="199"/>
      <c r="S1064" s="199"/>
      <c r="T1064" s="199"/>
      <c r="U1064" s="199"/>
      <c r="V1064" s="199"/>
      <c r="W1064" s="199"/>
      <c r="X1064" s="392"/>
      <c r="Y1064" s="392"/>
      <c r="AB1064" s="90"/>
      <c r="AC1064" s="127"/>
      <c r="AD1064" s="128"/>
      <c r="AE1064" s="129"/>
      <c r="AF1064" s="128"/>
      <c r="AG1064" s="129"/>
      <c r="AH1064" s="129"/>
      <c r="AI1064" s="158"/>
      <c r="AJ1064" s="158"/>
      <c r="AK1064" s="178"/>
      <c r="AL1064" s="160"/>
      <c r="AM1064" s="161"/>
      <c r="AN1064" s="160"/>
      <c r="AO1064" s="160"/>
      <c r="AP1064" s="160"/>
      <c r="AQ1064" s="160"/>
      <c r="AR1064" s="160"/>
      <c r="AS1064" s="158"/>
      <c r="AT1064" s="159"/>
      <c r="AU1064" s="160"/>
      <c r="AV1064" s="239"/>
    </row>
    <row r="1065" spans="1:49" hidden="1" x14ac:dyDescent="0.3">
      <c r="A1065" s="318"/>
      <c r="B1065" s="96"/>
      <c r="C1065" s="328"/>
      <c r="D1065" s="406"/>
      <c r="E1065" s="406"/>
      <c r="F1065" s="406"/>
      <c r="G1065" s="406"/>
      <c r="H1065" s="406"/>
      <c r="I1065" s="406"/>
      <c r="J1065" s="199"/>
      <c r="K1065" s="199"/>
      <c r="L1065" s="199"/>
      <c r="M1065" s="199"/>
      <c r="N1065" s="199"/>
      <c r="O1065" s="199"/>
      <c r="P1065" s="199"/>
      <c r="Q1065" s="199"/>
      <c r="R1065" s="199"/>
      <c r="S1065" s="199"/>
      <c r="T1065" s="199"/>
      <c r="U1065" s="199"/>
      <c r="V1065" s="199"/>
      <c r="W1065" s="199"/>
      <c r="X1065" s="392"/>
      <c r="Y1065" s="392"/>
      <c r="AB1065" s="90"/>
      <c r="AC1065" s="127"/>
      <c r="AD1065" s="128"/>
      <c r="AE1065" s="129"/>
      <c r="AF1065" s="128"/>
      <c r="AG1065" s="129"/>
      <c r="AH1065" s="129"/>
      <c r="AI1065" s="158"/>
      <c r="AJ1065" s="158"/>
      <c r="AK1065" s="178"/>
      <c r="AL1065" s="160"/>
      <c r="AM1065" s="161"/>
      <c r="AN1065" s="160"/>
      <c r="AO1065" s="160"/>
      <c r="AP1065" s="160"/>
      <c r="AQ1065" s="160"/>
      <c r="AR1065" s="160"/>
      <c r="AS1065" s="158"/>
      <c r="AT1065" s="159"/>
      <c r="AU1065" s="160"/>
      <c r="AV1065" s="239"/>
    </row>
    <row r="1066" spans="1:49" hidden="1" x14ac:dyDescent="0.3">
      <c r="A1066" s="318"/>
      <c r="B1066" s="96"/>
      <c r="C1066" s="328"/>
      <c r="D1066" s="406"/>
      <c r="E1066" s="406"/>
      <c r="F1066" s="406"/>
      <c r="G1066" s="406"/>
      <c r="H1066" s="406"/>
      <c r="I1066" s="406"/>
      <c r="J1066" s="199"/>
      <c r="K1066" s="199"/>
      <c r="L1066" s="199"/>
      <c r="M1066" s="199"/>
      <c r="N1066" s="199"/>
      <c r="O1066" s="199"/>
      <c r="P1066" s="199"/>
      <c r="Q1066" s="199"/>
      <c r="R1066" s="199"/>
      <c r="S1066" s="199"/>
      <c r="T1066" s="199"/>
      <c r="U1066" s="199"/>
      <c r="V1066" s="199"/>
      <c r="W1066" s="199"/>
      <c r="X1066" s="392"/>
      <c r="Y1066" s="392"/>
      <c r="AB1066" s="90"/>
      <c r="AC1066" s="127"/>
      <c r="AD1066" s="128"/>
      <c r="AE1066" s="129"/>
      <c r="AF1066" s="128"/>
      <c r="AG1066" s="129"/>
      <c r="AH1066" s="129"/>
      <c r="AI1066" s="158"/>
      <c r="AJ1066" s="158"/>
      <c r="AK1066" s="178"/>
      <c r="AL1066" s="160"/>
      <c r="AM1066" s="161"/>
      <c r="AN1066" s="160"/>
      <c r="AO1066" s="160"/>
      <c r="AP1066" s="160"/>
      <c r="AQ1066" s="160"/>
      <c r="AR1066" s="160"/>
      <c r="AS1066" s="158"/>
      <c r="AT1066" s="159"/>
      <c r="AU1066" s="160"/>
      <c r="AV1066" s="239"/>
    </row>
    <row r="1067" spans="1:49" x14ac:dyDescent="0.3">
      <c r="A1067" s="318" t="s">
        <v>119</v>
      </c>
      <c r="B1067" s="199"/>
      <c r="C1067" s="328">
        <v>180</v>
      </c>
      <c r="D1067" s="406"/>
      <c r="E1067" s="406"/>
      <c r="F1067" s="406"/>
      <c r="G1067" s="406"/>
      <c r="H1067" s="406"/>
      <c r="I1067" s="406"/>
      <c r="J1067" s="199"/>
      <c r="K1067" s="199"/>
      <c r="L1067" s="199"/>
      <c r="M1067" s="199"/>
      <c r="N1067" s="199"/>
      <c r="O1067" s="199"/>
      <c r="P1067" s="199"/>
      <c r="Q1067" s="199"/>
      <c r="R1067" s="199"/>
      <c r="S1067" s="199"/>
      <c r="T1067" s="199"/>
      <c r="U1067" s="199"/>
      <c r="V1067" s="199"/>
      <c r="W1067" s="199"/>
      <c r="X1067" s="392" t="s">
        <v>120</v>
      </c>
      <c r="Y1067" s="392">
        <v>13</v>
      </c>
      <c r="AA1067" t="s">
        <v>119</v>
      </c>
      <c r="AW1067" t="s">
        <v>120</v>
      </c>
    </row>
    <row r="1068" spans="1:49" ht="15" customHeight="1" x14ac:dyDescent="0.3">
      <c r="A1068" s="318"/>
      <c r="B1068" s="334" t="s">
        <v>47</v>
      </c>
      <c r="C1068" s="328"/>
      <c r="D1068" s="406">
        <f>C$1067*AC1068/AD$1078</f>
        <v>285</v>
      </c>
      <c r="E1068" s="406">
        <f>C$1067*AD1068/AD$1078</f>
        <v>214.5</v>
      </c>
      <c r="F1068" s="406">
        <f>$C$1067*AE1068/$AD$1078</f>
        <v>3.3000000000000003</v>
      </c>
      <c r="G1068" s="406">
        <f t="shared" ref="G1068:V1068" si="755">$C$1067*AF1068/$AD$1078</f>
        <v>0.15</v>
      </c>
      <c r="H1068" s="406">
        <f t="shared" si="755"/>
        <v>8.1000000000000014</v>
      </c>
      <c r="I1068" s="406">
        <f t="shared" si="755"/>
        <v>46.65</v>
      </c>
      <c r="J1068" s="199">
        <f t="shared" si="755"/>
        <v>3.0000000000000002E-2</v>
      </c>
      <c r="K1068" s="199">
        <f t="shared" si="755"/>
        <v>6.0000000000000005E-2</v>
      </c>
      <c r="L1068" s="199">
        <f t="shared" si="755"/>
        <v>3.3899999999999997</v>
      </c>
      <c r="M1068" s="199">
        <f t="shared" si="755"/>
        <v>0</v>
      </c>
      <c r="N1068" s="199">
        <f t="shared" si="755"/>
        <v>34.049999999999997</v>
      </c>
      <c r="O1068" s="199">
        <f t="shared" si="755"/>
        <v>18</v>
      </c>
      <c r="P1068" s="199">
        <f t="shared" si="755"/>
        <v>471</v>
      </c>
      <c r="Q1068" s="199">
        <f t="shared" si="755"/>
        <v>79.5</v>
      </c>
      <c r="R1068" s="199">
        <f t="shared" si="755"/>
        <v>27</v>
      </c>
      <c r="S1068" s="199">
        <f t="shared" si="755"/>
        <v>51</v>
      </c>
      <c r="T1068" s="199">
        <f t="shared" si="755"/>
        <v>0.9900000000000001</v>
      </c>
      <c r="U1068" s="199">
        <f t="shared" si="755"/>
        <v>5.7</v>
      </c>
      <c r="V1068" s="199">
        <f t="shared" si="755"/>
        <v>0.51</v>
      </c>
      <c r="W1068" s="199">
        <f t="shared" ref="G1068:W1077" si="756">$C$1067*AV1068/$AD$1078</f>
        <v>19.5</v>
      </c>
      <c r="X1068" s="392"/>
      <c r="Y1068" s="392"/>
      <c r="AB1068" s="86" t="s">
        <v>47</v>
      </c>
      <c r="AC1068" s="299">
        <v>190</v>
      </c>
      <c r="AD1068" s="287">
        <v>143</v>
      </c>
      <c r="AE1068" s="56">
        <v>2.2000000000000002</v>
      </c>
      <c r="AF1068" s="56">
        <v>0.1</v>
      </c>
      <c r="AG1068" s="56">
        <v>5.4</v>
      </c>
      <c r="AH1068" s="56">
        <v>31.1</v>
      </c>
      <c r="AI1068" s="71">
        <v>0.02</v>
      </c>
      <c r="AJ1068" s="71">
        <v>0.04</v>
      </c>
      <c r="AK1068" s="21">
        <v>2.2599999999999998</v>
      </c>
      <c r="AL1068" s="57">
        <v>0</v>
      </c>
      <c r="AM1068" s="56">
        <v>22.7</v>
      </c>
      <c r="AN1068" s="57">
        <v>12</v>
      </c>
      <c r="AO1068" s="57">
        <v>314</v>
      </c>
      <c r="AP1068" s="57">
        <v>53</v>
      </c>
      <c r="AQ1068" s="57">
        <v>18</v>
      </c>
      <c r="AR1068" s="57">
        <v>34</v>
      </c>
      <c r="AS1068" s="71">
        <v>0.66</v>
      </c>
      <c r="AT1068" s="24">
        <v>3.8</v>
      </c>
      <c r="AU1068" s="71">
        <v>0.34</v>
      </c>
      <c r="AV1068" s="19">
        <v>13</v>
      </c>
    </row>
    <row r="1069" spans="1:49" x14ac:dyDescent="0.3">
      <c r="A1069" s="318"/>
      <c r="B1069" s="334" t="s">
        <v>51</v>
      </c>
      <c r="C1069" s="328"/>
      <c r="D1069" s="406">
        <f t="shared" ref="D1069:D1077" si="757">C$1067*AC1069/AD$1078</f>
        <v>9</v>
      </c>
      <c r="E1069" s="406">
        <f t="shared" ref="E1069:E1077" si="758">C$1067*AD1069/AD$1078</f>
        <v>7.2</v>
      </c>
      <c r="F1069" s="406">
        <f t="shared" ref="F1069:F1077" si="759">$C$1067*AE1069/$AD$1078</f>
        <v>0.15</v>
      </c>
      <c r="G1069" s="406">
        <f t="shared" si="756"/>
        <v>0</v>
      </c>
      <c r="H1069" s="406">
        <f t="shared" si="756"/>
        <v>0.45</v>
      </c>
      <c r="I1069" s="406">
        <f t="shared" si="756"/>
        <v>2.0999999999999996</v>
      </c>
      <c r="J1069" s="199">
        <f t="shared" si="756"/>
        <v>0</v>
      </c>
      <c r="K1069" s="199">
        <f t="shared" si="756"/>
        <v>0</v>
      </c>
      <c r="L1069" s="199">
        <f t="shared" si="756"/>
        <v>86.4</v>
      </c>
      <c r="M1069" s="199">
        <f t="shared" si="756"/>
        <v>0</v>
      </c>
      <c r="N1069" s="199">
        <f t="shared" si="756"/>
        <v>0.15</v>
      </c>
      <c r="O1069" s="199">
        <f t="shared" si="756"/>
        <v>1.2</v>
      </c>
      <c r="P1069" s="199">
        <f t="shared" si="756"/>
        <v>12</v>
      </c>
      <c r="Q1069" s="199">
        <f t="shared" si="756"/>
        <v>1.6500000000000001</v>
      </c>
      <c r="R1069" s="199">
        <f t="shared" si="756"/>
        <v>2.4</v>
      </c>
      <c r="S1069" s="199">
        <f t="shared" si="756"/>
        <v>3.4499999999999997</v>
      </c>
      <c r="T1069" s="199">
        <f t="shared" si="756"/>
        <v>4.4999999999999998E-2</v>
      </c>
      <c r="U1069" s="199">
        <f t="shared" si="756"/>
        <v>0.3</v>
      </c>
      <c r="V1069" s="199">
        <f t="shared" si="756"/>
        <v>1.5000000000000001E-2</v>
      </c>
      <c r="W1069" s="199">
        <f t="shared" si="756"/>
        <v>3.9</v>
      </c>
      <c r="X1069" s="392"/>
      <c r="Y1069" s="392"/>
      <c r="AB1069" s="86" t="s">
        <v>51</v>
      </c>
      <c r="AC1069" s="57">
        <v>6</v>
      </c>
      <c r="AD1069" s="56">
        <v>4.8</v>
      </c>
      <c r="AE1069" s="56">
        <v>0.1</v>
      </c>
      <c r="AF1069" s="57">
        <v>0</v>
      </c>
      <c r="AG1069" s="56">
        <v>0.3</v>
      </c>
      <c r="AH1069" s="56">
        <v>1.4</v>
      </c>
      <c r="AI1069" s="57">
        <v>0</v>
      </c>
      <c r="AJ1069" s="57">
        <v>0</v>
      </c>
      <c r="AK1069" s="20">
        <v>57.6</v>
      </c>
      <c r="AL1069" s="57">
        <v>0</v>
      </c>
      <c r="AM1069" s="56">
        <v>0.1</v>
      </c>
      <c r="AN1069" s="56">
        <v>0.8</v>
      </c>
      <c r="AO1069" s="57">
        <v>8</v>
      </c>
      <c r="AP1069" s="56">
        <v>1.1000000000000001</v>
      </c>
      <c r="AQ1069" s="56">
        <v>1.6</v>
      </c>
      <c r="AR1069" s="56">
        <v>2.2999999999999998</v>
      </c>
      <c r="AS1069" s="71">
        <v>0.03</v>
      </c>
      <c r="AT1069" s="24">
        <v>0.2</v>
      </c>
      <c r="AU1069" s="71">
        <v>0.01</v>
      </c>
      <c r="AV1069" s="20">
        <v>2.6</v>
      </c>
    </row>
    <row r="1070" spans="1:49" ht="15" customHeight="1" x14ac:dyDescent="0.3">
      <c r="A1070" s="318"/>
      <c r="B1070" s="334" t="s">
        <v>50</v>
      </c>
      <c r="C1070" s="328"/>
      <c r="D1070" s="406">
        <f t="shared" si="757"/>
        <v>12.299999999999999</v>
      </c>
      <c r="E1070" s="406">
        <f t="shared" si="758"/>
        <v>10.8</v>
      </c>
      <c r="F1070" s="406">
        <f t="shared" si="759"/>
        <v>0.15</v>
      </c>
      <c r="G1070" s="406">
        <f t="shared" si="756"/>
        <v>0</v>
      </c>
      <c r="H1070" s="406">
        <f t="shared" si="756"/>
        <v>0.9</v>
      </c>
      <c r="I1070" s="406">
        <f t="shared" si="756"/>
        <v>3.9</v>
      </c>
      <c r="J1070" s="199">
        <f t="shared" si="756"/>
        <v>0</v>
      </c>
      <c r="K1070" s="199">
        <f t="shared" si="756"/>
        <v>0</v>
      </c>
      <c r="L1070" s="199">
        <f t="shared" si="756"/>
        <v>0</v>
      </c>
      <c r="M1070" s="199">
        <f t="shared" si="756"/>
        <v>0</v>
      </c>
      <c r="N1070" s="199">
        <f t="shared" si="756"/>
        <v>0.43499999999999994</v>
      </c>
      <c r="O1070" s="199">
        <f t="shared" si="756"/>
        <v>0.3</v>
      </c>
      <c r="P1070" s="199">
        <f t="shared" si="756"/>
        <v>15</v>
      </c>
      <c r="Q1070" s="199">
        <f t="shared" si="756"/>
        <v>3</v>
      </c>
      <c r="R1070" s="199">
        <f t="shared" si="756"/>
        <v>1.35</v>
      </c>
      <c r="S1070" s="199">
        <f t="shared" si="756"/>
        <v>5.4</v>
      </c>
      <c r="T1070" s="199">
        <f t="shared" si="756"/>
        <v>7.4999999999999997E-2</v>
      </c>
      <c r="U1070" s="199">
        <f t="shared" si="756"/>
        <v>0.3</v>
      </c>
      <c r="V1070" s="199">
        <f t="shared" si="756"/>
        <v>4.4999999999999998E-2</v>
      </c>
      <c r="W1070" s="199">
        <f t="shared" si="756"/>
        <v>3.3000000000000003</v>
      </c>
      <c r="X1070" s="392"/>
      <c r="Y1070" s="392"/>
      <c r="AB1070" s="86" t="s">
        <v>50</v>
      </c>
      <c r="AC1070" s="56">
        <v>8.1999999999999993</v>
      </c>
      <c r="AD1070" s="56">
        <v>7.2</v>
      </c>
      <c r="AE1070" s="56">
        <v>0.1</v>
      </c>
      <c r="AF1070" s="57">
        <v>0</v>
      </c>
      <c r="AG1070" s="56">
        <v>0.6</v>
      </c>
      <c r="AH1070" s="56">
        <v>2.6</v>
      </c>
      <c r="AI1070" s="57">
        <v>0</v>
      </c>
      <c r="AJ1070" s="57">
        <v>0</v>
      </c>
      <c r="AK1070" s="19">
        <v>0</v>
      </c>
      <c r="AL1070" s="57">
        <v>0</v>
      </c>
      <c r="AM1070" s="71">
        <v>0.28999999999999998</v>
      </c>
      <c r="AN1070" s="56">
        <v>0.2</v>
      </c>
      <c r="AO1070" s="57">
        <v>10</v>
      </c>
      <c r="AP1070" s="57">
        <v>2</v>
      </c>
      <c r="AQ1070" s="56">
        <v>0.9</v>
      </c>
      <c r="AR1070" s="56">
        <v>3.6</v>
      </c>
      <c r="AS1070" s="71">
        <v>0.05</v>
      </c>
      <c r="AT1070" s="24">
        <v>0.2</v>
      </c>
      <c r="AU1070" s="71">
        <v>0.03</v>
      </c>
      <c r="AV1070" s="20">
        <v>2.2000000000000002</v>
      </c>
    </row>
    <row r="1071" spans="1:49" ht="15" customHeight="1" x14ac:dyDescent="0.3">
      <c r="A1071" s="318"/>
      <c r="B1071" s="334" t="s">
        <v>67</v>
      </c>
      <c r="C1071" s="328"/>
      <c r="D1071" s="406">
        <f t="shared" si="757"/>
        <v>4.0500000000000007</v>
      </c>
      <c r="E1071" s="406">
        <f t="shared" si="758"/>
        <v>3.6</v>
      </c>
      <c r="F1071" s="406">
        <f t="shared" si="759"/>
        <v>0.15</v>
      </c>
      <c r="G1071" s="406">
        <f t="shared" si="756"/>
        <v>0</v>
      </c>
      <c r="H1071" s="406">
        <f t="shared" si="756"/>
        <v>0.3</v>
      </c>
      <c r="I1071" s="406">
        <f t="shared" si="756"/>
        <v>1.5</v>
      </c>
      <c r="J1071" s="199">
        <f t="shared" si="756"/>
        <v>0</v>
      </c>
      <c r="K1071" s="199">
        <f t="shared" si="756"/>
        <v>0</v>
      </c>
      <c r="L1071" s="199">
        <f t="shared" si="756"/>
        <v>20.55</v>
      </c>
      <c r="M1071" s="199">
        <f t="shared" si="756"/>
        <v>0</v>
      </c>
      <c r="N1071" s="199">
        <f t="shared" si="756"/>
        <v>2.1599999999999997</v>
      </c>
      <c r="O1071" s="199">
        <f t="shared" si="756"/>
        <v>0.9</v>
      </c>
      <c r="P1071" s="199">
        <f t="shared" si="756"/>
        <v>24</v>
      </c>
      <c r="Q1071" s="199">
        <f t="shared" si="756"/>
        <v>7.8</v>
      </c>
      <c r="R1071" s="199">
        <f t="shared" si="756"/>
        <v>2.7</v>
      </c>
      <c r="S1071" s="199">
        <f t="shared" si="756"/>
        <v>3</v>
      </c>
      <c r="T1071" s="199">
        <f t="shared" si="756"/>
        <v>6.0000000000000005E-2</v>
      </c>
      <c r="U1071" s="199">
        <f t="shared" si="756"/>
        <v>0.15</v>
      </c>
      <c r="V1071" s="199">
        <f t="shared" si="756"/>
        <v>0</v>
      </c>
      <c r="W1071" s="199">
        <f t="shared" si="756"/>
        <v>8.25</v>
      </c>
      <c r="X1071" s="392"/>
      <c r="Y1071" s="392"/>
      <c r="AB1071" s="86" t="s">
        <v>67</v>
      </c>
      <c r="AC1071" s="56">
        <v>2.7</v>
      </c>
      <c r="AD1071" s="56">
        <v>2.4</v>
      </c>
      <c r="AE1071" s="56">
        <v>0.1</v>
      </c>
      <c r="AF1071" s="57">
        <v>0</v>
      </c>
      <c r="AG1071" s="56">
        <v>0.2</v>
      </c>
      <c r="AH1071" s="56">
        <v>1</v>
      </c>
      <c r="AI1071" s="57">
        <v>0</v>
      </c>
      <c r="AJ1071" s="57">
        <v>0</v>
      </c>
      <c r="AK1071" s="20">
        <v>13.7</v>
      </c>
      <c r="AL1071" s="57">
        <v>0</v>
      </c>
      <c r="AM1071" s="71">
        <v>1.44</v>
      </c>
      <c r="AN1071" s="56">
        <v>0.6</v>
      </c>
      <c r="AO1071" s="57">
        <v>16</v>
      </c>
      <c r="AP1071" s="56">
        <v>5.2</v>
      </c>
      <c r="AQ1071" s="56">
        <v>1.8</v>
      </c>
      <c r="AR1071" s="57">
        <v>2</v>
      </c>
      <c r="AS1071" s="71">
        <v>0.04</v>
      </c>
      <c r="AT1071" s="24">
        <v>0.1</v>
      </c>
      <c r="AU1071" s="57">
        <v>0</v>
      </c>
      <c r="AV1071" s="20">
        <v>5.5</v>
      </c>
    </row>
    <row r="1072" spans="1:49" ht="15" customHeight="1" x14ac:dyDescent="0.3">
      <c r="A1072" s="318"/>
      <c r="B1072" s="334" t="s">
        <v>36</v>
      </c>
      <c r="C1072" s="328"/>
      <c r="D1072" s="406">
        <f t="shared" si="757"/>
        <v>12</v>
      </c>
      <c r="E1072" s="406">
        <f t="shared" si="758"/>
        <v>12</v>
      </c>
      <c r="F1072" s="406">
        <f t="shared" si="759"/>
        <v>0</v>
      </c>
      <c r="G1072" s="406">
        <f t="shared" si="756"/>
        <v>0</v>
      </c>
      <c r="H1072" s="406">
        <f t="shared" si="756"/>
        <v>4.95</v>
      </c>
      <c r="I1072" s="406">
        <f t="shared" si="756"/>
        <v>19.5</v>
      </c>
      <c r="J1072" s="199">
        <f t="shared" si="756"/>
        <v>0</v>
      </c>
      <c r="K1072" s="199">
        <f t="shared" si="756"/>
        <v>0</v>
      </c>
      <c r="L1072" s="199">
        <f t="shared" si="756"/>
        <v>0</v>
      </c>
      <c r="M1072" s="199">
        <f t="shared" si="756"/>
        <v>0</v>
      </c>
      <c r="N1072" s="199">
        <f t="shared" si="756"/>
        <v>0</v>
      </c>
      <c r="O1072" s="199">
        <f t="shared" si="756"/>
        <v>0</v>
      </c>
      <c r="P1072" s="199">
        <f t="shared" si="756"/>
        <v>0.15</v>
      </c>
      <c r="Q1072" s="199">
        <f t="shared" si="756"/>
        <v>0.15</v>
      </c>
      <c r="R1072" s="199">
        <f t="shared" si="756"/>
        <v>0</v>
      </c>
      <c r="S1072" s="199">
        <f t="shared" si="756"/>
        <v>0</v>
      </c>
      <c r="T1072" s="199">
        <f t="shared" si="756"/>
        <v>1.5000000000000001E-2</v>
      </c>
      <c r="U1072" s="199">
        <f t="shared" si="756"/>
        <v>0</v>
      </c>
      <c r="V1072" s="199">
        <f t="shared" si="756"/>
        <v>0</v>
      </c>
      <c r="W1072" s="199">
        <f t="shared" si="756"/>
        <v>0</v>
      </c>
      <c r="X1072" s="392"/>
      <c r="Y1072" s="392"/>
      <c r="AB1072" s="86" t="s">
        <v>36</v>
      </c>
      <c r="AC1072" s="299">
        <v>8</v>
      </c>
      <c r="AD1072" s="299">
        <v>8</v>
      </c>
      <c r="AE1072" s="57">
        <v>0</v>
      </c>
      <c r="AF1072" s="57">
        <v>0</v>
      </c>
      <c r="AG1072" s="56">
        <v>3.3</v>
      </c>
      <c r="AH1072" s="56">
        <v>13</v>
      </c>
      <c r="AI1072" s="57">
        <v>0</v>
      </c>
      <c r="AJ1072" s="57">
        <v>0</v>
      </c>
      <c r="AK1072" s="19">
        <v>0</v>
      </c>
      <c r="AL1072" s="57">
        <v>0</v>
      </c>
      <c r="AM1072" s="57">
        <v>0</v>
      </c>
      <c r="AN1072" s="57">
        <v>0</v>
      </c>
      <c r="AO1072" s="56">
        <v>0.1</v>
      </c>
      <c r="AP1072" s="56">
        <v>0.1</v>
      </c>
      <c r="AQ1072" s="57">
        <v>0</v>
      </c>
      <c r="AR1072" s="57">
        <v>0</v>
      </c>
      <c r="AS1072" s="71">
        <v>0.01</v>
      </c>
      <c r="AT1072" s="25">
        <v>0</v>
      </c>
      <c r="AU1072" s="57">
        <v>0</v>
      </c>
      <c r="AV1072" s="19">
        <v>0</v>
      </c>
    </row>
    <row r="1073" spans="1:49" ht="15" customHeight="1" x14ac:dyDescent="0.3">
      <c r="A1073" s="318"/>
      <c r="B1073" s="334" t="s">
        <v>59</v>
      </c>
      <c r="C1073" s="328"/>
      <c r="D1073" s="406">
        <f t="shared" si="757"/>
        <v>2.0999999999999996</v>
      </c>
      <c r="E1073" s="406">
        <f t="shared" si="758"/>
        <v>2.0999999999999996</v>
      </c>
      <c r="F1073" s="406">
        <f t="shared" si="759"/>
        <v>0.3</v>
      </c>
      <c r="G1073" s="406">
        <f t="shared" si="756"/>
        <v>0</v>
      </c>
      <c r="H1073" s="406">
        <f t="shared" si="756"/>
        <v>1.35</v>
      </c>
      <c r="I1073" s="406">
        <f t="shared" si="756"/>
        <v>6.6000000000000005</v>
      </c>
      <c r="J1073" s="199">
        <f t="shared" si="756"/>
        <v>0</v>
      </c>
      <c r="K1073" s="199">
        <f t="shared" si="756"/>
        <v>0</v>
      </c>
      <c r="L1073" s="199">
        <f t="shared" si="756"/>
        <v>0</v>
      </c>
      <c r="M1073" s="199">
        <f t="shared" si="756"/>
        <v>0</v>
      </c>
      <c r="N1073" s="199">
        <f t="shared" si="756"/>
        <v>0</v>
      </c>
      <c r="O1073" s="199">
        <f t="shared" si="756"/>
        <v>0</v>
      </c>
      <c r="P1073" s="199">
        <f t="shared" si="756"/>
        <v>2.25</v>
      </c>
      <c r="Q1073" s="199">
        <f t="shared" si="756"/>
        <v>0.3</v>
      </c>
      <c r="R1073" s="199">
        <f t="shared" si="756"/>
        <v>0.3</v>
      </c>
      <c r="S1073" s="199">
        <f t="shared" si="756"/>
        <v>1.6500000000000001</v>
      </c>
      <c r="T1073" s="199">
        <f t="shared" si="756"/>
        <v>3.0000000000000002E-2</v>
      </c>
      <c r="U1073" s="199">
        <f t="shared" si="756"/>
        <v>0</v>
      </c>
      <c r="V1073" s="199">
        <f t="shared" si="756"/>
        <v>0.12000000000000001</v>
      </c>
      <c r="W1073" s="199">
        <f t="shared" si="756"/>
        <v>0.45</v>
      </c>
      <c r="X1073" s="392"/>
      <c r="Y1073" s="392"/>
      <c r="AB1073" s="86" t="s">
        <v>59</v>
      </c>
      <c r="AC1073" s="56">
        <v>1.4</v>
      </c>
      <c r="AD1073" s="56">
        <v>1.4</v>
      </c>
      <c r="AE1073" s="56">
        <v>0.2</v>
      </c>
      <c r="AF1073" s="57">
        <v>0</v>
      </c>
      <c r="AG1073" s="56">
        <v>0.9</v>
      </c>
      <c r="AH1073" s="56">
        <v>4.4000000000000004</v>
      </c>
      <c r="AI1073" s="57">
        <v>0</v>
      </c>
      <c r="AJ1073" s="57">
        <v>0</v>
      </c>
      <c r="AK1073" s="19">
        <v>0</v>
      </c>
      <c r="AL1073" s="57">
        <v>0</v>
      </c>
      <c r="AM1073" s="57">
        <v>0</v>
      </c>
      <c r="AN1073" s="57">
        <v>0</v>
      </c>
      <c r="AO1073" s="56">
        <v>1.5</v>
      </c>
      <c r="AP1073" s="56">
        <v>0.2</v>
      </c>
      <c r="AQ1073" s="56">
        <v>0.2</v>
      </c>
      <c r="AR1073" s="56">
        <v>1.1000000000000001</v>
      </c>
      <c r="AS1073" s="71">
        <v>0.02</v>
      </c>
      <c r="AT1073" s="25">
        <v>0</v>
      </c>
      <c r="AU1073" s="71">
        <v>0.08</v>
      </c>
      <c r="AV1073" s="20">
        <v>0.3</v>
      </c>
    </row>
    <row r="1074" spans="1:49" ht="15" customHeight="1" x14ac:dyDescent="0.3">
      <c r="A1074" s="318"/>
      <c r="B1074" s="334" t="s">
        <v>53</v>
      </c>
      <c r="C1074" s="328"/>
      <c r="D1074" s="406">
        <f t="shared" si="757"/>
        <v>14.4</v>
      </c>
      <c r="E1074" s="406">
        <f t="shared" si="758"/>
        <v>14.4</v>
      </c>
      <c r="F1074" s="406">
        <f t="shared" si="759"/>
        <v>0.45</v>
      </c>
      <c r="G1074" s="406">
        <f t="shared" si="756"/>
        <v>0</v>
      </c>
      <c r="H1074" s="406">
        <f t="shared" si="756"/>
        <v>1.5</v>
      </c>
      <c r="I1074" s="406">
        <f t="shared" si="756"/>
        <v>8.1000000000000014</v>
      </c>
      <c r="J1074" s="199">
        <f t="shared" si="756"/>
        <v>0</v>
      </c>
      <c r="K1074" s="199">
        <f t="shared" si="756"/>
        <v>0</v>
      </c>
      <c r="L1074" s="199">
        <f t="shared" si="756"/>
        <v>17.25</v>
      </c>
      <c r="M1074" s="199">
        <f t="shared" si="756"/>
        <v>0</v>
      </c>
      <c r="N1074" s="199">
        <f t="shared" si="756"/>
        <v>1.5</v>
      </c>
      <c r="O1074" s="199">
        <f t="shared" si="756"/>
        <v>1.0499999999999998</v>
      </c>
      <c r="P1074" s="199">
        <f t="shared" si="756"/>
        <v>79.5</v>
      </c>
      <c r="Q1074" s="199">
        <f t="shared" si="756"/>
        <v>2.5499999999999998</v>
      </c>
      <c r="R1074" s="199">
        <f t="shared" si="756"/>
        <v>5.7</v>
      </c>
      <c r="S1074" s="199">
        <f t="shared" si="756"/>
        <v>8.6999999999999993</v>
      </c>
      <c r="T1074" s="199">
        <f t="shared" si="756"/>
        <v>0.255</v>
      </c>
      <c r="U1074" s="199">
        <f t="shared" si="756"/>
        <v>0</v>
      </c>
      <c r="V1074" s="199">
        <f t="shared" si="756"/>
        <v>0.09</v>
      </c>
      <c r="W1074" s="199">
        <f t="shared" si="756"/>
        <v>0</v>
      </c>
      <c r="X1074" s="392"/>
      <c r="Y1074" s="392"/>
      <c r="AB1074" s="86" t="s">
        <v>53</v>
      </c>
      <c r="AC1074" s="56">
        <v>9.6</v>
      </c>
      <c r="AD1074" s="56">
        <v>9.6</v>
      </c>
      <c r="AE1074" s="56">
        <v>0.3</v>
      </c>
      <c r="AF1074" s="57">
        <v>0</v>
      </c>
      <c r="AG1074" s="56">
        <v>1</v>
      </c>
      <c r="AH1074" s="56">
        <v>5.4</v>
      </c>
      <c r="AI1074" s="57">
        <v>0</v>
      </c>
      <c r="AJ1074" s="57">
        <v>0</v>
      </c>
      <c r="AK1074" s="20">
        <v>11.5</v>
      </c>
      <c r="AL1074" s="57">
        <v>0</v>
      </c>
      <c r="AM1074" s="57">
        <v>1</v>
      </c>
      <c r="AN1074" s="56">
        <v>0.7</v>
      </c>
      <c r="AO1074" s="57">
        <v>53</v>
      </c>
      <c r="AP1074" s="56">
        <v>1.7</v>
      </c>
      <c r="AQ1074" s="56">
        <v>3.8</v>
      </c>
      <c r="AR1074" s="56">
        <v>5.8</v>
      </c>
      <c r="AS1074" s="71">
        <v>0.17</v>
      </c>
      <c r="AT1074" s="25">
        <v>0</v>
      </c>
      <c r="AU1074" s="71">
        <v>0.06</v>
      </c>
      <c r="AV1074" s="19">
        <v>0</v>
      </c>
    </row>
    <row r="1075" spans="1:49" ht="15" customHeight="1" x14ac:dyDescent="0.3">
      <c r="A1075" s="318"/>
      <c r="B1075" s="334" t="s">
        <v>37</v>
      </c>
      <c r="C1075" s="328"/>
      <c r="D1075" s="406">
        <f t="shared" si="757"/>
        <v>8.1000000000000014</v>
      </c>
      <c r="E1075" s="406">
        <f t="shared" si="758"/>
        <v>8.1000000000000014</v>
      </c>
      <c r="F1075" s="406">
        <f t="shared" si="759"/>
        <v>0.15</v>
      </c>
      <c r="G1075" s="406">
        <f t="shared" si="756"/>
        <v>5.0999999999999996</v>
      </c>
      <c r="H1075" s="406">
        <f t="shared" si="756"/>
        <v>0.15</v>
      </c>
      <c r="I1075" s="406">
        <f t="shared" si="756"/>
        <v>47.55</v>
      </c>
      <c r="J1075" s="199">
        <f t="shared" si="756"/>
        <v>0</v>
      </c>
      <c r="K1075" s="199">
        <f t="shared" si="756"/>
        <v>1.5000000000000001E-2</v>
      </c>
      <c r="L1075" s="199">
        <f t="shared" si="756"/>
        <v>22.05</v>
      </c>
      <c r="M1075" s="199">
        <f t="shared" si="756"/>
        <v>0.10500000000000001</v>
      </c>
      <c r="N1075" s="199">
        <f t="shared" si="756"/>
        <v>0</v>
      </c>
      <c r="O1075" s="199">
        <f t="shared" si="756"/>
        <v>0.9</v>
      </c>
      <c r="P1075" s="199">
        <f t="shared" si="756"/>
        <v>2.0999999999999996</v>
      </c>
      <c r="Q1075" s="199">
        <f t="shared" si="756"/>
        <v>1.8</v>
      </c>
      <c r="R1075" s="199">
        <f t="shared" si="756"/>
        <v>0</v>
      </c>
      <c r="S1075" s="199">
        <f t="shared" si="756"/>
        <v>2.0999999999999996</v>
      </c>
      <c r="T1075" s="199">
        <f t="shared" si="756"/>
        <v>1.5000000000000001E-2</v>
      </c>
      <c r="U1075" s="199">
        <f t="shared" si="756"/>
        <v>0</v>
      </c>
      <c r="V1075" s="199">
        <f t="shared" si="756"/>
        <v>7.4999999999999997E-2</v>
      </c>
      <c r="W1075" s="199">
        <f t="shared" si="756"/>
        <v>0.3</v>
      </c>
      <c r="X1075" s="392"/>
      <c r="Y1075" s="392"/>
      <c r="AB1075" s="86" t="s">
        <v>37</v>
      </c>
      <c r="AC1075" s="56">
        <v>5.4</v>
      </c>
      <c r="AD1075" s="56">
        <v>5.4</v>
      </c>
      <c r="AE1075" s="56">
        <v>0.1</v>
      </c>
      <c r="AF1075" s="56">
        <v>3.4</v>
      </c>
      <c r="AG1075" s="56">
        <v>0.1</v>
      </c>
      <c r="AH1075" s="56">
        <v>31.7</v>
      </c>
      <c r="AI1075" s="57">
        <v>0</v>
      </c>
      <c r="AJ1075" s="71">
        <v>0.01</v>
      </c>
      <c r="AK1075" s="20">
        <v>14.7</v>
      </c>
      <c r="AL1075" s="71">
        <v>7.0000000000000007E-2</v>
      </c>
      <c r="AM1075" s="57">
        <v>0</v>
      </c>
      <c r="AN1075" s="56">
        <v>0.6</v>
      </c>
      <c r="AO1075" s="56">
        <v>1.4</v>
      </c>
      <c r="AP1075" s="56">
        <v>1.2</v>
      </c>
      <c r="AQ1075" s="57">
        <v>0</v>
      </c>
      <c r="AR1075" s="56">
        <v>1.4</v>
      </c>
      <c r="AS1075" s="71">
        <v>0.01</v>
      </c>
      <c r="AT1075" s="25">
        <v>0</v>
      </c>
      <c r="AU1075" s="71">
        <v>0.05</v>
      </c>
      <c r="AV1075" s="20">
        <v>0.2</v>
      </c>
    </row>
    <row r="1076" spans="1:49" ht="15" customHeight="1" x14ac:dyDescent="0.3">
      <c r="A1076" s="318"/>
      <c r="B1076" s="334" t="s">
        <v>38</v>
      </c>
      <c r="C1076" s="328"/>
      <c r="D1076" s="406">
        <f t="shared" si="757"/>
        <v>0.6</v>
      </c>
      <c r="E1076" s="406">
        <f t="shared" si="758"/>
        <v>0.6</v>
      </c>
      <c r="F1076" s="406">
        <f t="shared" si="759"/>
        <v>0</v>
      </c>
      <c r="G1076" s="406">
        <f t="shared" si="756"/>
        <v>0</v>
      </c>
      <c r="H1076" s="406">
        <f t="shared" si="756"/>
        <v>0</v>
      </c>
      <c r="I1076" s="406">
        <f t="shared" si="756"/>
        <v>0</v>
      </c>
      <c r="J1076" s="199">
        <f t="shared" si="756"/>
        <v>0</v>
      </c>
      <c r="K1076" s="199">
        <f t="shared" si="756"/>
        <v>0</v>
      </c>
      <c r="L1076" s="199">
        <f t="shared" si="756"/>
        <v>0</v>
      </c>
      <c r="M1076" s="199">
        <f t="shared" si="756"/>
        <v>0</v>
      </c>
      <c r="N1076" s="199">
        <f t="shared" si="756"/>
        <v>0</v>
      </c>
      <c r="O1076" s="199">
        <f t="shared" si="756"/>
        <v>177</v>
      </c>
      <c r="P1076" s="199">
        <f t="shared" si="756"/>
        <v>0</v>
      </c>
      <c r="Q1076" s="199">
        <f t="shared" si="756"/>
        <v>1.95</v>
      </c>
      <c r="R1076" s="199">
        <f t="shared" si="756"/>
        <v>0.15</v>
      </c>
      <c r="S1076" s="199">
        <f t="shared" si="756"/>
        <v>0.45</v>
      </c>
      <c r="T1076" s="199">
        <f t="shared" si="756"/>
        <v>1.5000000000000001E-2</v>
      </c>
      <c r="U1076" s="199">
        <f t="shared" si="756"/>
        <v>24</v>
      </c>
      <c r="V1076" s="199">
        <f t="shared" si="756"/>
        <v>0</v>
      </c>
      <c r="W1076" s="199">
        <f t="shared" si="756"/>
        <v>0</v>
      </c>
      <c r="X1076" s="392"/>
      <c r="Y1076" s="392"/>
      <c r="AB1076" s="86" t="s">
        <v>38</v>
      </c>
      <c r="AC1076" s="56">
        <v>0.4</v>
      </c>
      <c r="AD1076" s="56">
        <v>0.4</v>
      </c>
      <c r="AE1076" s="57">
        <v>0</v>
      </c>
      <c r="AF1076" s="57">
        <v>0</v>
      </c>
      <c r="AG1076" s="57">
        <v>0</v>
      </c>
      <c r="AH1076" s="57">
        <v>0</v>
      </c>
      <c r="AI1076" s="57">
        <v>0</v>
      </c>
      <c r="AJ1076" s="57">
        <v>0</v>
      </c>
      <c r="AK1076" s="19">
        <v>0</v>
      </c>
      <c r="AL1076" s="57">
        <v>0</v>
      </c>
      <c r="AM1076" s="57">
        <v>0</v>
      </c>
      <c r="AN1076" s="57">
        <v>118</v>
      </c>
      <c r="AO1076" s="57">
        <v>0</v>
      </c>
      <c r="AP1076" s="56">
        <v>1.3</v>
      </c>
      <c r="AQ1076" s="56">
        <v>0.1</v>
      </c>
      <c r="AR1076" s="56">
        <v>0.3</v>
      </c>
      <c r="AS1076" s="71">
        <v>0.01</v>
      </c>
      <c r="AT1076" s="39">
        <v>16</v>
      </c>
      <c r="AU1076" s="57">
        <v>0</v>
      </c>
      <c r="AV1076" s="19">
        <v>0</v>
      </c>
    </row>
    <row r="1077" spans="1:49" x14ac:dyDescent="0.3">
      <c r="A1077" s="318"/>
      <c r="B1077" s="334" t="s">
        <v>39</v>
      </c>
      <c r="C1077" s="328"/>
      <c r="D1077" s="406">
        <f t="shared" si="757"/>
        <v>245.70000000000002</v>
      </c>
      <c r="E1077" s="406">
        <f t="shared" si="758"/>
        <v>245.70000000000002</v>
      </c>
      <c r="F1077" s="406">
        <f t="shared" si="759"/>
        <v>0</v>
      </c>
      <c r="G1077" s="406">
        <f t="shared" si="756"/>
        <v>0</v>
      </c>
      <c r="H1077" s="406">
        <f t="shared" si="756"/>
        <v>0</v>
      </c>
      <c r="I1077" s="406">
        <f t="shared" si="756"/>
        <v>0</v>
      </c>
      <c r="J1077" s="199">
        <f t="shared" si="756"/>
        <v>0</v>
      </c>
      <c r="K1077" s="199">
        <f t="shared" si="756"/>
        <v>0</v>
      </c>
      <c r="L1077" s="199">
        <f t="shared" si="756"/>
        <v>0</v>
      </c>
      <c r="M1077" s="199">
        <f t="shared" si="756"/>
        <v>0</v>
      </c>
      <c r="N1077" s="199">
        <f t="shared" si="756"/>
        <v>0</v>
      </c>
      <c r="O1077" s="199">
        <f t="shared" si="756"/>
        <v>0</v>
      </c>
      <c r="P1077" s="199">
        <f t="shared" si="756"/>
        <v>0</v>
      </c>
      <c r="Q1077" s="199">
        <f t="shared" si="756"/>
        <v>0</v>
      </c>
      <c r="R1077" s="199">
        <f t="shared" si="756"/>
        <v>0</v>
      </c>
      <c r="S1077" s="199">
        <f t="shared" si="756"/>
        <v>0</v>
      </c>
      <c r="T1077" s="199">
        <f t="shared" si="756"/>
        <v>0</v>
      </c>
      <c r="U1077" s="199">
        <f t="shared" si="756"/>
        <v>0</v>
      </c>
      <c r="V1077" s="199">
        <f t="shared" si="756"/>
        <v>0</v>
      </c>
      <c r="W1077" s="199">
        <f t="shared" si="756"/>
        <v>0</v>
      </c>
      <c r="X1077" s="392"/>
      <c r="Y1077" s="392"/>
      <c r="AB1077" s="86" t="s">
        <v>39</v>
      </c>
      <c r="AC1077" s="56">
        <v>163.80000000000001</v>
      </c>
      <c r="AD1077" s="56">
        <v>163.80000000000001</v>
      </c>
      <c r="AE1077" s="57">
        <v>0</v>
      </c>
      <c r="AF1077" s="57">
        <v>0</v>
      </c>
      <c r="AG1077" s="57">
        <v>0</v>
      </c>
      <c r="AH1077" s="57">
        <v>0</v>
      </c>
      <c r="AI1077" s="57">
        <v>0</v>
      </c>
      <c r="AJ1077" s="57">
        <v>0</v>
      </c>
      <c r="AK1077" s="19">
        <v>0</v>
      </c>
      <c r="AL1077" s="57">
        <v>0</v>
      </c>
      <c r="AM1077" s="57">
        <v>0</v>
      </c>
      <c r="AN1077" s="57">
        <v>0</v>
      </c>
      <c r="AO1077" s="57">
        <v>0</v>
      </c>
      <c r="AP1077" s="57">
        <v>0</v>
      </c>
      <c r="AQ1077" s="57">
        <v>0</v>
      </c>
      <c r="AR1077" s="57">
        <v>0</v>
      </c>
      <c r="AS1077" s="57">
        <v>0</v>
      </c>
      <c r="AT1077" s="25">
        <v>0</v>
      </c>
      <c r="AU1077" s="57">
        <v>0</v>
      </c>
      <c r="AV1077" s="19">
        <v>0</v>
      </c>
    </row>
    <row r="1078" spans="1:49" x14ac:dyDescent="0.3">
      <c r="A1078" s="318"/>
      <c r="B1078" s="69" t="s">
        <v>40</v>
      </c>
      <c r="C1078" s="328"/>
      <c r="D1078" s="406"/>
      <c r="E1078" s="406"/>
      <c r="F1078" s="406">
        <f>SUM(F1068:F1077)</f>
        <v>4.6500000000000004</v>
      </c>
      <c r="G1078" s="406">
        <f t="shared" ref="G1078:W1078" si="760">SUM(G1068:G1077)</f>
        <v>5.25</v>
      </c>
      <c r="H1078" s="406">
        <f t="shared" si="760"/>
        <v>17.700000000000003</v>
      </c>
      <c r="I1078" s="406">
        <f t="shared" si="760"/>
        <v>135.89999999999998</v>
      </c>
      <c r="J1078" s="199">
        <f t="shared" si="760"/>
        <v>3.0000000000000002E-2</v>
      </c>
      <c r="K1078" s="199">
        <f t="shared" si="760"/>
        <v>7.5000000000000011E-2</v>
      </c>
      <c r="L1078" s="199">
        <f t="shared" si="760"/>
        <v>149.64000000000001</v>
      </c>
      <c r="M1078" s="199">
        <f t="shared" si="760"/>
        <v>0.10500000000000001</v>
      </c>
      <c r="N1078" s="199">
        <f t="shared" si="760"/>
        <v>38.294999999999995</v>
      </c>
      <c r="O1078" s="199">
        <f t="shared" si="760"/>
        <v>199.35</v>
      </c>
      <c r="P1078" s="199">
        <f t="shared" si="760"/>
        <v>606</v>
      </c>
      <c r="Q1078" s="199">
        <f t="shared" si="760"/>
        <v>98.7</v>
      </c>
      <c r="R1078" s="199">
        <f t="shared" si="760"/>
        <v>39.6</v>
      </c>
      <c r="S1078" s="199">
        <f t="shared" si="760"/>
        <v>75.75</v>
      </c>
      <c r="T1078" s="199">
        <f t="shared" si="760"/>
        <v>1.5</v>
      </c>
      <c r="U1078" s="199">
        <f t="shared" si="760"/>
        <v>30.45</v>
      </c>
      <c r="V1078" s="199">
        <f t="shared" si="760"/>
        <v>0.85499999999999998</v>
      </c>
      <c r="W1078" s="199">
        <f t="shared" si="760"/>
        <v>35.700000000000003</v>
      </c>
      <c r="X1078" s="392"/>
      <c r="Y1078" s="392"/>
      <c r="AB1078" s="87" t="s">
        <v>40</v>
      </c>
      <c r="AC1078" s="59"/>
      <c r="AD1078" s="60">
        <v>120</v>
      </c>
      <c r="AE1078" s="61">
        <v>3</v>
      </c>
      <c r="AF1078" s="61">
        <v>3.5</v>
      </c>
      <c r="AG1078" s="61">
        <v>11.7</v>
      </c>
      <c r="AH1078" s="61">
        <v>90.8</v>
      </c>
      <c r="AI1078" s="88">
        <v>0.02</v>
      </c>
      <c r="AJ1078" s="88">
        <v>0.05</v>
      </c>
      <c r="AK1078" s="22">
        <v>99.8</v>
      </c>
      <c r="AL1078" s="88">
        <v>7.0000000000000007E-2</v>
      </c>
      <c r="AM1078" s="61">
        <v>25.5</v>
      </c>
      <c r="AN1078" s="60">
        <v>133</v>
      </c>
      <c r="AO1078" s="60">
        <v>404</v>
      </c>
      <c r="AP1078" s="60">
        <v>66</v>
      </c>
      <c r="AQ1078" s="60">
        <v>26</v>
      </c>
      <c r="AR1078" s="60">
        <v>51</v>
      </c>
      <c r="AS1078" s="88">
        <v>0.98</v>
      </c>
      <c r="AT1078" s="27">
        <v>20</v>
      </c>
      <c r="AU1078" s="88">
        <v>0.56000000000000005</v>
      </c>
      <c r="AV1078" s="23">
        <v>23</v>
      </c>
    </row>
    <row r="1079" spans="1:49" x14ac:dyDescent="0.3">
      <c r="A1079" s="318" t="s">
        <v>261</v>
      </c>
      <c r="B1079" s="199"/>
      <c r="C1079" s="328">
        <v>80</v>
      </c>
      <c r="D1079" s="406"/>
      <c r="E1079" s="406"/>
      <c r="F1079" s="406"/>
      <c r="G1079" s="406"/>
      <c r="H1079" s="406"/>
      <c r="I1079" s="406"/>
      <c r="J1079" s="199"/>
      <c r="K1079" s="199"/>
      <c r="L1079" s="199"/>
      <c r="M1079" s="199"/>
      <c r="N1079" s="199"/>
      <c r="O1079" s="199"/>
      <c r="P1079" s="199"/>
      <c r="Q1079" s="199"/>
      <c r="R1079" s="199"/>
      <c r="S1079" s="199"/>
      <c r="T1079" s="199"/>
      <c r="U1079" s="199"/>
      <c r="V1079" s="199"/>
      <c r="W1079" s="199"/>
      <c r="X1079" s="392" t="s">
        <v>262</v>
      </c>
      <c r="Y1079" s="392">
        <v>69</v>
      </c>
      <c r="AA1079" t="s">
        <v>261</v>
      </c>
      <c r="AW1079" t="s">
        <v>262</v>
      </c>
    </row>
    <row r="1080" spans="1:49" ht="15" customHeight="1" x14ac:dyDescent="0.3">
      <c r="A1080" s="318"/>
      <c r="B1080" s="334" t="s">
        <v>64</v>
      </c>
      <c r="C1080" s="328"/>
      <c r="D1080" s="406">
        <f>C$1079*AC1080/AD$1087</f>
        <v>77.733333333333334</v>
      </c>
      <c r="E1080" s="406">
        <f>C$1079*AD1080/AD$1087</f>
        <v>68.8</v>
      </c>
      <c r="F1080" s="406">
        <f>$C$1079*AE1080/$AD$1087</f>
        <v>12</v>
      </c>
      <c r="G1080" s="406">
        <f t="shared" ref="G1080:V1080" si="761">$C$1079*AF1080/$AD$1087</f>
        <v>9.7333333333333325</v>
      </c>
      <c r="H1080" s="406">
        <f t="shared" si="761"/>
        <v>0</v>
      </c>
      <c r="I1080" s="406">
        <f t="shared" si="761"/>
        <v>135.19999999999999</v>
      </c>
      <c r="J1080" s="199">
        <f t="shared" si="761"/>
        <v>0</v>
      </c>
      <c r="K1080" s="199">
        <f t="shared" si="761"/>
        <v>0.13333333333333333</v>
      </c>
      <c r="L1080" s="199">
        <f t="shared" si="761"/>
        <v>0</v>
      </c>
      <c r="M1080" s="199">
        <f t="shared" si="761"/>
        <v>0</v>
      </c>
      <c r="N1080" s="199">
        <f t="shared" si="761"/>
        <v>0</v>
      </c>
      <c r="O1080" s="199">
        <f t="shared" si="761"/>
        <v>34</v>
      </c>
      <c r="P1080" s="199">
        <f t="shared" si="761"/>
        <v>186.66666666666666</v>
      </c>
      <c r="Q1080" s="199">
        <f t="shared" si="761"/>
        <v>5.4666666666666668</v>
      </c>
      <c r="R1080" s="199">
        <f t="shared" si="761"/>
        <v>13.2</v>
      </c>
      <c r="S1080" s="199">
        <f t="shared" si="761"/>
        <v>112.53333333333333</v>
      </c>
      <c r="T1080" s="199">
        <f t="shared" si="761"/>
        <v>1.6</v>
      </c>
      <c r="U1080" s="199">
        <f t="shared" si="761"/>
        <v>4.9333333333333336</v>
      </c>
      <c r="V1080" s="199">
        <f t="shared" si="761"/>
        <v>0</v>
      </c>
      <c r="W1080" s="199">
        <f t="shared" ref="G1080:W1086" si="762">$C$1079*AV1080/$AD$1087</f>
        <v>44</v>
      </c>
      <c r="X1080" s="392"/>
      <c r="Y1080" s="392"/>
      <c r="AB1080" s="86" t="s">
        <v>64</v>
      </c>
      <c r="AC1080" s="56">
        <v>58.3</v>
      </c>
      <c r="AD1080" s="56">
        <v>51.6</v>
      </c>
      <c r="AE1080" s="56">
        <v>9</v>
      </c>
      <c r="AF1080" s="56">
        <v>7.3</v>
      </c>
      <c r="AG1080" s="56">
        <v>0</v>
      </c>
      <c r="AH1080" s="56">
        <v>101.4</v>
      </c>
      <c r="AI1080" s="63">
        <v>0</v>
      </c>
      <c r="AJ1080" s="63">
        <v>0.1</v>
      </c>
      <c r="AK1080" s="30">
        <v>0</v>
      </c>
      <c r="AL1080" s="63">
        <v>0</v>
      </c>
      <c r="AM1080" s="63">
        <v>0</v>
      </c>
      <c r="AN1080" s="63">
        <v>25.5</v>
      </c>
      <c r="AO1080" s="62">
        <v>140</v>
      </c>
      <c r="AP1080" s="63">
        <v>4.0999999999999996</v>
      </c>
      <c r="AQ1080" s="63">
        <v>9.9</v>
      </c>
      <c r="AR1080" s="63">
        <v>84.4</v>
      </c>
      <c r="AS1080" s="63">
        <v>1.2</v>
      </c>
      <c r="AT1080" s="29">
        <v>3.7</v>
      </c>
      <c r="AU1080" s="63">
        <v>0</v>
      </c>
      <c r="AV1080" s="28">
        <v>33</v>
      </c>
    </row>
    <row r="1081" spans="1:49" ht="15" customHeight="1" x14ac:dyDescent="0.3">
      <c r="A1081" s="318"/>
      <c r="B1081" s="334" t="s">
        <v>75</v>
      </c>
      <c r="C1081" s="328"/>
      <c r="D1081" s="406">
        <f t="shared" ref="D1081:D1086" si="763">C$1079*AC1081/AD$1087</f>
        <v>15.2</v>
      </c>
      <c r="E1081" s="406">
        <f t="shared" ref="E1081:E1086" si="764">C$1079*AD1081/AD$1087</f>
        <v>15.2</v>
      </c>
      <c r="F1081" s="406">
        <f t="shared" ref="F1081:F1086" si="765">$C$1079*AE1081/$AD$1087</f>
        <v>1.0666666666666667</v>
      </c>
      <c r="G1081" s="406">
        <f t="shared" si="762"/>
        <v>0.13333333333333333</v>
      </c>
      <c r="H1081" s="406">
        <f t="shared" si="762"/>
        <v>6.8</v>
      </c>
      <c r="I1081" s="406">
        <f t="shared" si="762"/>
        <v>32.666666666666664</v>
      </c>
      <c r="J1081" s="199">
        <f t="shared" si="762"/>
        <v>1.3333333333333334E-2</v>
      </c>
      <c r="K1081" s="199">
        <f t="shared" si="762"/>
        <v>0</v>
      </c>
      <c r="L1081" s="199">
        <f t="shared" si="762"/>
        <v>0</v>
      </c>
      <c r="M1081" s="199">
        <f t="shared" si="762"/>
        <v>0</v>
      </c>
      <c r="N1081" s="199">
        <f t="shared" si="762"/>
        <v>0</v>
      </c>
      <c r="O1081" s="199">
        <f t="shared" si="762"/>
        <v>57.333333333333336</v>
      </c>
      <c r="P1081" s="199">
        <f t="shared" si="762"/>
        <v>11.773333333333333</v>
      </c>
      <c r="Q1081" s="199">
        <f t="shared" si="762"/>
        <v>2.6666666666666665</v>
      </c>
      <c r="R1081" s="199">
        <f t="shared" si="762"/>
        <v>1.8666666666666667</v>
      </c>
      <c r="S1081" s="199">
        <f t="shared" si="762"/>
        <v>8.6666666666666661</v>
      </c>
      <c r="T1081" s="199">
        <f t="shared" si="762"/>
        <v>0.14666666666666667</v>
      </c>
      <c r="U1081" s="199">
        <f t="shared" si="762"/>
        <v>0.53333333333333333</v>
      </c>
      <c r="V1081" s="199">
        <f t="shared" si="762"/>
        <v>0.81333333333333324</v>
      </c>
      <c r="W1081" s="199">
        <f t="shared" si="762"/>
        <v>2.2666666666666666</v>
      </c>
      <c r="X1081" s="392"/>
      <c r="Y1081" s="392"/>
      <c r="AB1081" s="86" t="s">
        <v>75</v>
      </c>
      <c r="AC1081" s="56">
        <v>11.4</v>
      </c>
      <c r="AD1081" s="56">
        <v>11.4</v>
      </c>
      <c r="AE1081" s="56">
        <v>0.8</v>
      </c>
      <c r="AF1081" s="56">
        <v>0.1</v>
      </c>
      <c r="AG1081" s="56">
        <v>5.0999999999999996</v>
      </c>
      <c r="AH1081" s="56">
        <v>24.5</v>
      </c>
      <c r="AI1081" s="64">
        <v>0.01</v>
      </c>
      <c r="AJ1081" s="62">
        <v>0</v>
      </c>
      <c r="AK1081" s="28">
        <v>0</v>
      </c>
      <c r="AL1081" s="62">
        <v>0</v>
      </c>
      <c r="AM1081" s="62">
        <v>0</v>
      </c>
      <c r="AN1081" s="62">
        <v>43</v>
      </c>
      <c r="AO1081" s="64">
        <v>8.83</v>
      </c>
      <c r="AP1081" s="62">
        <v>2</v>
      </c>
      <c r="AQ1081" s="63">
        <v>1.4</v>
      </c>
      <c r="AR1081" s="63">
        <v>6.5</v>
      </c>
      <c r="AS1081" s="64">
        <v>0.11</v>
      </c>
      <c r="AT1081" s="29">
        <v>0.4</v>
      </c>
      <c r="AU1081" s="64">
        <v>0.61</v>
      </c>
      <c r="AV1081" s="30">
        <v>1.7</v>
      </c>
    </row>
    <row r="1082" spans="1:49" x14ac:dyDescent="0.3">
      <c r="A1082" s="318"/>
      <c r="B1082" s="334" t="s">
        <v>35</v>
      </c>
      <c r="C1082" s="328"/>
      <c r="D1082" s="406">
        <f t="shared" si="763"/>
        <v>18.399999999999999</v>
      </c>
      <c r="E1082" s="406">
        <f t="shared" si="764"/>
        <v>18.399999999999999</v>
      </c>
      <c r="F1082" s="406">
        <f t="shared" si="765"/>
        <v>0.53333333333333333</v>
      </c>
      <c r="G1082" s="406">
        <f t="shared" si="762"/>
        <v>0.4</v>
      </c>
      <c r="H1082" s="406">
        <f t="shared" si="762"/>
        <v>0.8</v>
      </c>
      <c r="I1082" s="406">
        <f t="shared" si="762"/>
        <v>8.8000000000000007</v>
      </c>
      <c r="J1082" s="199">
        <f t="shared" si="762"/>
        <v>0</v>
      </c>
      <c r="K1082" s="199">
        <f t="shared" si="762"/>
        <v>2.6666666666666668E-2</v>
      </c>
      <c r="L1082" s="199">
        <f t="shared" si="762"/>
        <v>2.4266666666666667</v>
      </c>
      <c r="M1082" s="199">
        <f t="shared" si="762"/>
        <v>0</v>
      </c>
      <c r="N1082" s="199">
        <f t="shared" si="762"/>
        <v>9.3333333333333338E-2</v>
      </c>
      <c r="O1082" s="199">
        <f t="shared" si="762"/>
        <v>7.0666666666666664</v>
      </c>
      <c r="P1082" s="199">
        <f t="shared" si="762"/>
        <v>22.4</v>
      </c>
      <c r="Q1082" s="199">
        <f t="shared" si="762"/>
        <v>20</v>
      </c>
      <c r="R1082" s="199">
        <f t="shared" si="762"/>
        <v>2.2666666666666666</v>
      </c>
      <c r="S1082" s="199">
        <f t="shared" si="762"/>
        <v>14.666666666666666</v>
      </c>
      <c r="T1082" s="199">
        <f t="shared" si="762"/>
        <v>2.6666666666666668E-2</v>
      </c>
      <c r="U1082" s="199">
        <f t="shared" si="762"/>
        <v>1.6</v>
      </c>
      <c r="V1082" s="199">
        <f t="shared" si="762"/>
        <v>0.32</v>
      </c>
      <c r="W1082" s="199">
        <f t="shared" si="762"/>
        <v>3.7333333333333334</v>
      </c>
      <c r="X1082" s="392"/>
      <c r="Y1082" s="392"/>
      <c r="AB1082" s="86" t="s">
        <v>35</v>
      </c>
      <c r="AC1082" s="56">
        <v>13.8</v>
      </c>
      <c r="AD1082" s="56">
        <v>13.8</v>
      </c>
      <c r="AE1082" s="56">
        <v>0.4</v>
      </c>
      <c r="AF1082" s="56">
        <v>0.3</v>
      </c>
      <c r="AG1082" s="56">
        <v>0.6</v>
      </c>
      <c r="AH1082" s="56">
        <v>6.6</v>
      </c>
      <c r="AI1082" s="62">
        <v>0</v>
      </c>
      <c r="AJ1082" s="64">
        <v>0.02</v>
      </c>
      <c r="AK1082" s="43">
        <v>1.82</v>
      </c>
      <c r="AL1082" s="62">
        <v>0</v>
      </c>
      <c r="AM1082" s="64">
        <v>7.0000000000000007E-2</v>
      </c>
      <c r="AN1082" s="63">
        <v>5.3</v>
      </c>
      <c r="AO1082" s="63">
        <v>16.8</v>
      </c>
      <c r="AP1082" s="62">
        <v>15</v>
      </c>
      <c r="AQ1082" s="63">
        <v>1.7</v>
      </c>
      <c r="AR1082" s="62">
        <v>11</v>
      </c>
      <c r="AS1082" s="64">
        <v>0.02</v>
      </c>
      <c r="AT1082" s="29">
        <v>1.2</v>
      </c>
      <c r="AU1082" s="64">
        <v>0.24</v>
      </c>
      <c r="AV1082" s="30">
        <v>2.8</v>
      </c>
    </row>
    <row r="1083" spans="1:49" ht="15" customHeight="1" x14ac:dyDescent="0.3">
      <c r="A1083" s="318"/>
      <c r="B1083" s="334" t="s">
        <v>73</v>
      </c>
      <c r="C1083" s="328"/>
      <c r="D1083" s="406">
        <f t="shared" si="763"/>
        <v>8.8000000000000007</v>
      </c>
      <c r="E1083" s="406">
        <f t="shared" si="764"/>
        <v>8.8000000000000007</v>
      </c>
      <c r="F1083" s="406">
        <f t="shared" si="765"/>
        <v>0.93333333333333335</v>
      </c>
      <c r="G1083" s="406">
        <f t="shared" si="762"/>
        <v>0.13333333333333333</v>
      </c>
      <c r="H1083" s="406">
        <f t="shared" si="762"/>
        <v>5.4666666666666668</v>
      </c>
      <c r="I1083" s="406">
        <f t="shared" si="762"/>
        <v>26.4</v>
      </c>
      <c r="J1083" s="199">
        <f t="shared" si="762"/>
        <v>1.3333333333333334E-2</v>
      </c>
      <c r="K1083" s="199">
        <f t="shared" si="762"/>
        <v>1.3333333333333334E-2</v>
      </c>
      <c r="L1083" s="199">
        <f t="shared" si="762"/>
        <v>0</v>
      </c>
      <c r="M1083" s="199">
        <f t="shared" si="762"/>
        <v>0</v>
      </c>
      <c r="N1083" s="199">
        <f t="shared" si="762"/>
        <v>0</v>
      </c>
      <c r="O1083" s="199">
        <f t="shared" si="762"/>
        <v>36</v>
      </c>
      <c r="P1083" s="199">
        <f t="shared" si="762"/>
        <v>14</v>
      </c>
      <c r="Q1083" s="199">
        <f t="shared" si="762"/>
        <v>2.4</v>
      </c>
      <c r="R1083" s="199">
        <f t="shared" si="762"/>
        <v>3.6</v>
      </c>
      <c r="S1083" s="199">
        <f t="shared" si="762"/>
        <v>9.6</v>
      </c>
      <c r="T1083" s="199">
        <f t="shared" si="762"/>
        <v>0.2533333333333333</v>
      </c>
      <c r="U1083" s="199">
        <f t="shared" si="762"/>
        <v>0</v>
      </c>
      <c r="V1083" s="199">
        <f t="shared" si="762"/>
        <v>1.96</v>
      </c>
      <c r="W1083" s="199">
        <f t="shared" si="762"/>
        <v>0</v>
      </c>
      <c r="X1083" s="392"/>
      <c r="Y1083" s="392"/>
      <c r="AB1083" s="86" t="s">
        <v>73</v>
      </c>
      <c r="AC1083" s="56">
        <v>6.6</v>
      </c>
      <c r="AD1083" s="56">
        <v>6.6</v>
      </c>
      <c r="AE1083" s="56">
        <v>0.7</v>
      </c>
      <c r="AF1083" s="56">
        <v>0.1</v>
      </c>
      <c r="AG1083" s="56">
        <v>4.0999999999999996</v>
      </c>
      <c r="AH1083" s="56">
        <v>19.8</v>
      </c>
      <c r="AI1083" s="64">
        <v>0.01</v>
      </c>
      <c r="AJ1083" s="64">
        <v>0.01</v>
      </c>
      <c r="AK1083" s="28">
        <v>0</v>
      </c>
      <c r="AL1083" s="62">
        <v>0</v>
      </c>
      <c r="AM1083" s="62">
        <v>0</v>
      </c>
      <c r="AN1083" s="62">
        <v>27</v>
      </c>
      <c r="AO1083" s="63">
        <v>10.5</v>
      </c>
      <c r="AP1083" s="63">
        <v>1.8</v>
      </c>
      <c r="AQ1083" s="63">
        <v>2.7</v>
      </c>
      <c r="AR1083" s="63">
        <v>7.2</v>
      </c>
      <c r="AS1083" s="64">
        <v>0.19</v>
      </c>
      <c r="AT1083" s="31">
        <v>0</v>
      </c>
      <c r="AU1083" s="64">
        <v>1.47</v>
      </c>
      <c r="AV1083" s="28">
        <v>0</v>
      </c>
    </row>
    <row r="1084" spans="1:49" ht="15" customHeight="1" x14ac:dyDescent="0.3">
      <c r="A1084" s="318"/>
      <c r="B1084" s="334" t="s">
        <v>37</v>
      </c>
      <c r="C1084" s="328"/>
      <c r="D1084" s="406">
        <f t="shared" si="763"/>
        <v>5.6</v>
      </c>
      <c r="E1084" s="406">
        <f t="shared" si="764"/>
        <v>5.6</v>
      </c>
      <c r="F1084" s="406">
        <f t="shared" si="765"/>
        <v>0</v>
      </c>
      <c r="G1084" s="406">
        <f t="shared" si="762"/>
        <v>3.6</v>
      </c>
      <c r="H1084" s="406">
        <f t="shared" si="762"/>
        <v>0.13333333333333333</v>
      </c>
      <c r="I1084" s="406">
        <f t="shared" si="762"/>
        <v>32.799999999999997</v>
      </c>
      <c r="J1084" s="199">
        <f t="shared" si="762"/>
        <v>0</v>
      </c>
      <c r="K1084" s="199">
        <f t="shared" si="762"/>
        <v>1.3333333333333334E-2</v>
      </c>
      <c r="L1084" s="199">
        <f t="shared" si="762"/>
        <v>15.2</v>
      </c>
      <c r="M1084" s="199">
        <f t="shared" si="762"/>
        <v>0.08</v>
      </c>
      <c r="N1084" s="199">
        <f t="shared" si="762"/>
        <v>0</v>
      </c>
      <c r="O1084" s="199">
        <f t="shared" si="762"/>
        <v>0.66666666666666663</v>
      </c>
      <c r="P1084" s="199">
        <f t="shared" si="762"/>
        <v>1.4133333333333336</v>
      </c>
      <c r="Q1084" s="199">
        <f t="shared" si="762"/>
        <v>1.2</v>
      </c>
      <c r="R1084" s="199">
        <f t="shared" si="762"/>
        <v>0</v>
      </c>
      <c r="S1084" s="199">
        <f t="shared" si="762"/>
        <v>1.4666666666666666</v>
      </c>
      <c r="T1084" s="199">
        <f t="shared" si="762"/>
        <v>1.3333333333333334E-2</v>
      </c>
      <c r="U1084" s="199">
        <f t="shared" si="762"/>
        <v>0</v>
      </c>
      <c r="V1084" s="199">
        <f t="shared" si="762"/>
        <v>5.3333333333333337E-2</v>
      </c>
      <c r="W1084" s="199">
        <f t="shared" si="762"/>
        <v>0.13333333333333333</v>
      </c>
      <c r="X1084" s="392"/>
      <c r="Y1084" s="392"/>
      <c r="AB1084" s="86" t="s">
        <v>37</v>
      </c>
      <c r="AC1084" s="56">
        <v>4.2</v>
      </c>
      <c r="AD1084" s="56">
        <v>4.2</v>
      </c>
      <c r="AE1084" s="57">
        <v>0</v>
      </c>
      <c r="AF1084" s="56">
        <v>2.7</v>
      </c>
      <c r="AG1084" s="56">
        <v>0.1</v>
      </c>
      <c r="AH1084" s="56">
        <v>24.6</v>
      </c>
      <c r="AI1084" s="62">
        <v>0</v>
      </c>
      <c r="AJ1084" s="64">
        <v>0.01</v>
      </c>
      <c r="AK1084" s="30">
        <v>11.4</v>
      </c>
      <c r="AL1084" s="64">
        <v>0.06</v>
      </c>
      <c r="AM1084" s="62">
        <v>0</v>
      </c>
      <c r="AN1084" s="63">
        <v>0.5</v>
      </c>
      <c r="AO1084" s="64">
        <v>1.06</v>
      </c>
      <c r="AP1084" s="63">
        <v>0.9</v>
      </c>
      <c r="AQ1084" s="62">
        <v>0</v>
      </c>
      <c r="AR1084" s="63">
        <v>1.1000000000000001</v>
      </c>
      <c r="AS1084" s="64">
        <v>0.01</v>
      </c>
      <c r="AT1084" s="31">
        <v>0</v>
      </c>
      <c r="AU1084" s="64">
        <v>0.04</v>
      </c>
      <c r="AV1084" s="30">
        <v>0.1</v>
      </c>
    </row>
    <row r="1085" spans="1:49" ht="15" customHeight="1" x14ac:dyDescent="0.3">
      <c r="A1085" s="318"/>
      <c r="B1085" s="334" t="s">
        <v>38</v>
      </c>
      <c r="C1085" s="328"/>
      <c r="D1085" s="406">
        <f t="shared" si="763"/>
        <v>0.26666666666666666</v>
      </c>
      <c r="E1085" s="406">
        <f t="shared" si="764"/>
        <v>0.26666666666666666</v>
      </c>
      <c r="F1085" s="406">
        <f t="shared" si="765"/>
        <v>0</v>
      </c>
      <c r="G1085" s="406">
        <f t="shared" si="762"/>
        <v>0</v>
      </c>
      <c r="H1085" s="406">
        <f t="shared" si="762"/>
        <v>0</v>
      </c>
      <c r="I1085" s="406">
        <f t="shared" si="762"/>
        <v>0</v>
      </c>
      <c r="J1085" s="199">
        <f t="shared" si="762"/>
        <v>0</v>
      </c>
      <c r="K1085" s="199">
        <f t="shared" si="762"/>
        <v>0</v>
      </c>
      <c r="L1085" s="199">
        <f t="shared" si="762"/>
        <v>0</v>
      </c>
      <c r="M1085" s="199">
        <f t="shared" si="762"/>
        <v>0</v>
      </c>
      <c r="N1085" s="199">
        <f t="shared" si="762"/>
        <v>0</v>
      </c>
      <c r="O1085" s="199">
        <f t="shared" si="762"/>
        <v>62.666666666666664</v>
      </c>
      <c r="P1085" s="199">
        <f t="shared" si="762"/>
        <v>1.3333333333333334E-2</v>
      </c>
      <c r="Q1085" s="199">
        <f t="shared" si="762"/>
        <v>0.66666666666666663</v>
      </c>
      <c r="R1085" s="199">
        <f t="shared" si="762"/>
        <v>0</v>
      </c>
      <c r="S1085" s="199">
        <f t="shared" si="762"/>
        <v>0.13333333333333333</v>
      </c>
      <c r="T1085" s="199">
        <f t="shared" si="762"/>
        <v>1.3333333333333334E-2</v>
      </c>
      <c r="U1085" s="199">
        <f t="shared" si="762"/>
        <v>8.5333333333333332</v>
      </c>
      <c r="V1085" s="199">
        <f t="shared" si="762"/>
        <v>0</v>
      </c>
      <c r="W1085" s="199">
        <f t="shared" si="762"/>
        <v>0</v>
      </c>
      <c r="X1085" s="392"/>
      <c r="Y1085" s="392"/>
      <c r="AB1085" s="86" t="s">
        <v>38</v>
      </c>
      <c r="AC1085" s="56">
        <v>0.2</v>
      </c>
      <c r="AD1085" s="56">
        <v>0.2</v>
      </c>
      <c r="AE1085" s="57">
        <v>0</v>
      </c>
      <c r="AF1085" s="57">
        <v>0</v>
      </c>
      <c r="AG1085" s="57">
        <v>0</v>
      </c>
      <c r="AH1085" s="57">
        <v>0</v>
      </c>
      <c r="AI1085" s="62">
        <v>0</v>
      </c>
      <c r="AJ1085" s="62">
        <v>0</v>
      </c>
      <c r="AK1085" s="28">
        <v>0</v>
      </c>
      <c r="AL1085" s="62">
        <v>0</v>
      </c>
      <c r="AM1085" s="62">
        <v>0</v>
      </c>
      <c r="AN1085" s="62">
        <v>47</v>
      </c>
      <c r="AO1085" s="64">
        <v>0.01</v>
      </c>
      <c r="AP1085" s="63">
        <v>0.5</v>
      </c>
      <c r="AQ1085" s="62">
        <v>0</v>
      </c>
      <c r="AR1085" s="63">
        <v>0.1</v>
      </c>
      <c r="AS1085" s="64">
        <v>0.01</v>
      </c>
      <c r="AT1085" s="29">
        <v>6.4</v>
      </c>
      <c r="AU1085" s="62">
        <v>0</v>
      </c>
      <c r="AV1085" s="28">
        <v>0</v>
      </c>
    </row>
    <row r="1086" spans="1:49" ht="15" customHeight="1" x14ac:dyDescent="0.3">
      <c r="A1086" s="318"/>
      <c r="B1086" s="349" t="s">
        <v>77</v>
      </c>
      <c r="C1086" s="328"/>
      <c r="D1086" s="406">
        <f t="shared" si="763"/>
        <v>0</v>
      </c>
      <c r="E1086" s="406">
        <f t="shared" si="764"/>
        <v>117.2</v>
      </c>
      <c r="F1086" s="406">
        <f t="shared" si="765"/>
        <v>0</v>
      </c>
      <c r="G1086" s="406">
        <f t="shared" si="762"/>
        <v>0</v>
      </c>
      <c r="H1086" s="406">
        <f t="shared" si="762"/>
        <v>0</v>
      </c>
      <c r="I1086" s="406">
        <f t="shared" si="762"/>
        <v>0</v>
      </c>
      <c r="J1086" s="199">
        <f t="shared" si="762"/>
        <v>0</v>
      </c>
      <c r="K1086" s="199">
        <f t="shared" si="762"/>
        <v>0</v>
      </c>
      <c r="L1086" s="199">
        <f t="shared" si="762"/>
        <v>0</v>
      </c>
      <c r="M1086" s="199">
        <f t="shared" si="762"/>
        <v>0</v>
      </c>
      <c r="N1086" s="199">
        <f t="shared" si="762"/>
        <v>0</v>
      </c>
      <c r="O1086" s="199">
        <f t="shared" si="762"/>
        <v>0</v>
      </c>
      <c r="P1086" s="199">
        <f t="shared" si="762"/>
        <v>0</v>
      </c>
      <c r="Q1086" s="199">
        <f t="shared" si="762"/>
        <v>0</v>
      </c>
      <c r="R1086" s="199">
        <f t="shared" si="762"/>
        <v>0</v>
      </c>
      <c r="S1086" s="199">
        <f t="shared" si="762"/>
        <v>0</v>
      </c>
      <c r="T1086" s="199">
        <f t="shared" si="762"/>
        <v>0</v>
      </c>
      <c r="U1086" s="199">
        <f t="shared" si="762"/>
        <v>0</v>
      </c>
      <c r="V1086" s="199">
        <f t="shared" si="762"/>
        <v>0</v>
      </c>
      <c r="W1086" s="199">
        <f t="shared" si="762"/>
        <v>0</v>
      </c>
      <c r="X1086" s="392"/>
      <c r="Y1086" s="392"/>
      <c r="AB1086" s="147" t="s">
        <v>77</v>
      </c>
      <c r="AC1086" s="148"/>
      <c r="AD1086" s="217">
        <v>87.9</v>
      </c>
      <c r="AE1086" s="148"/>
      <c r="AF1086" s="148"/>
      <c r="AG1086" s="148"/>
      <c r="AH1086" s="148"/>
    </row>
    <row r="1087" spans="1:49" x14ac:dyDescent="0.3">
      <c r="A1087" s="318"/>
      <c r="B1087" s="69" t="s">
        <v>40</v>
      </c>
      <c r="C1087" s="328"/>
      <c r="D1087" s="406"/>
      <c r="E1087" s="406"/>
      <c r="F1087" s="406">
        <f>SUM(F1080:F1086)</f>
        <v>14.533333333333333</v>
      </c>
      <c r="G1087" s="406">
        <f t="shared" ref="G1087:W1087" si="766">SUM(G1080:G1086)</f>
        <v>13.999999999999998</v>
      </c>
      <c r="H1087" s="406">
        <f t="shared" si="766"/>
        <v>13.2</v>
      </c>
      <c r="I1087" s="406">
        <f t="shared" si="766"/>
        <v>235.86666666666667</v>
      </c>
      <c r="J1087" s="199">
        <f t="shared" si="766"/>
        <v>2.6666666666666668E-2</v>
      </c>
      <c r="K1087" s="199">
        <f t="shared" si="766"/>
        <v>0.18666666666666668</v>
      </c>
      <c r="L1087" s="199">
        <f t="shared" si="766"/>
        <v>17.626666666666665</v>
      </c>
      <c r="M1087" s="199">
        <f t="shared" si="766"/>
        <v>0.08</v>
      </c>
      <c r="N1087" s="199">
        <f t="shared" si="766"/>
        <v>9.3333333333333338E-2</v>
      </c>
      <c r="O1087" s="199">
        <f t="shared" si="766"/>
        <v>197.73333333333332</v>
      </c>
      <c r="P1087" s="199">
        <f t="shared" si="766"/>
        <v>236.26666666666665</v>
      </c>
      <c r="Q1087" s="199">
        <f t="shared" si="766"/>
        <v>32.4</v>
      </c>
      <c r="R1087" s="199">
        <f t="shared" si="766"/>
        <v>20.933333333333334</v>
      </c>
      <c r="S1087" s="199">
        <f t="shared" si="766"/>
        <v>147.06666666666666</v>
      </c>
      <c r="T1087" s="199">
        <f t="shared" si="766"/>
        <v>2.0533333333333332</v>
      </c>
      <c r="U1087" s="199">
        <f t="shared" si="766"/>
        <v>15.6</v>
      </c>
      <c r="V1087" s="199">
        <f t="shared" si="766"/>
        <v>3.1466666666666665</v>
      </c>
      <c r="W1087" s="199">
        <f t="shared" si="766"/>
        <v>50.133333333333333</v>
      </c>
      <c r="X1087" s="392"/>
      <c r="Y1087" s="392"/>
      <c r="AB1087" s="87" t="s">
        <v>40</v>
      </c>
      <c r="AC1087" s="59"/>
      <c r="AD1087" s="60">
        <v>60</v>
      </c>
      <c r="AE1087" s="60">
        <v>11</v>
      </c>
      <c r="AF1087" s="61">
        <v>10.5</v>
      </c>
      <c r="AG1087" s="61">
        <v>9.9</v>
      </c>
      <c r="AH1087" s="60">
        <v>177</v>
      </c>
      <c r="AI1087" s="65">
        <v>0.04</v>
      </c>
      <c r="AJ1087" s="83">
        <v>0.1</v>
      </c>
      <c r="AK1087" s="47">
        <v>13.3</v>
      </c>
      <c r="AL1087" s="65">
        <v>0.06</v>
      </c>
      <c r="AM1087" s="65">
        <v>7.0000000000000007E-2</v>
      </c>
      <c r="AN1087" s="66">
        <v>149</v>
      </c>
      <c r="AO1087" s="66">
        <v>177</v>
      </c>
      <c r="AP1087" s="66">
        <v>24</v>
      </c>
      <c r="AQ1087" s="66">
        <v>16</v>
      </c>
      <c r="AR1087" s="66">
        <v>110</v>
      </c>
      <c r="AS1087" s="65">
        <v>1.55</v>
      </c>
      <c r="AT1087" s="33">
        <v>12</v>
      </c>
      <c r="AU1087" s="65">
        <v>2.36</v>
      </c>
      <c r="AV1087" s="32">
        <v>37</v>
      </c>
    </row>
    <row r="1088" spans="1:49" x14ac:dyDescent="0.3">
      <c r="A1088" s="318" t="s">
        <v>140</v>
      </c>
      <c r="B1088" s="199"/>
      <c r="C1088" s="328">
        <v>55</v>
      </c>
      <c r="D1088" s="406"/>
      <c r="E1088" s="406"/>
      <c r="F1088" s="406"/>
      <c r="G1088" s="406"/>
      <c r="H1088" s="406"/>
      <c r="I1088" s="406"/>
      <c r="J1088" s="199"/>
      <c r="K1088" s="199"/>
      <c r="L1088" s="199"/>
      <c r="M1088" s="199"/>
      <c r="N1088" s="199"/>
      <c r="O1088" s="199"/>
      <c r="P1088" s="199"/>
      <c r="Q1088" s="199"/>
      <c r="R1088" s="199"/>
      <c r="S1088" s="199"/>
      <c r="T1088" s="199"/>
      <c r="U1088" s="199"/>
      <c r="V1088" s="199"/>
      <c r="W1088" s="199"/>
      <c r="X1088" s="392" t="s">
        <v>141</v>
      </c>
      <c r="Y1088" s="392">
        <v>23</v>
      </c>
      <c r="AA1088" t="s">
        <v>140</v>
      </c>
      <c r="AW1088" t="s">
        <v>141</v>
      </c>
    </row>
    <row r="1089" spans="1:49" ht="15" customHeight="1" x14ac:dyDescent="0.3">
      <c r="A1089" s="318"/>
      <c r="B1089" s="334" t="s">
        <v>45</v>
      </c>
      <c r="C1089" s="328"/>
      <c r="D1089" s="406">
        <f>C$1088*AC1089/AD$1094</f>
        <v>7.5166666666666657</v>
      </c>
      <c r="E1089" s="406">
        <f>C$1088*AD1089/AD$1094</f>
        <v>6.6</v>
      </c>
      <c r="F1089" s="409">
        <f>$C$1088*AE$1089/$AD$1094</f>
        <v>0</v>
      </c>
      <c r="G1089" s="409">
        <f t="shared" ref="G1089:W1089" si="767">$C$1088*AF$1089/$AD$1094</f>
        <v>0</v>
      </c>
      <c r="H1089" s="409">
        <f t="shared" si="767"/>
        <v>0.18333333333333332</v>
      </c>
      <c r="I1089" s="409">
        <f t="shared" si="767"/>
        <v>1.2833333333333334</v>
      </c>
      <c r="J1089" s="336">
        <f t="shared" si="767"/>
        <v>0</v>
      </c>
      <c r="K1089" s="336">
        <f t="shared" si="767"/>
        <v>0</v>
      </c>
      <c r="L1089" s="336">
        <f t="shared" si="767"/>
        <v>22</v>
      </c>
      <c r="M1089" s="336">
        <f t="shared" si="767"/>
        <v>0</v>
      </c>
      <c r="N1089" s="336">
        <f t="shared" si="767"/>
        <v>1.9800000000000002</v>
      </c>
      <c r="O1089" s="336">
        <f t="shared" si="767"/>
        <v>0.73333333333333328</v>
      </c>
      <c r="P1089" s="336">
        <f t="shared" si="767"/>
        <v>17.05</v>
      </c>
      <c r="Q1089" s="336">
        <f t="shared" si="767"/>
        <v>6.6</v>
      </c>
      <c r="R1089" s="336">
        <f t="shared" si="767"/>
        <v>1.2833333333333334</v>
      </c>
      <c r="S1089" s="336">
        <f t="shared" si="767"/>
        <v>1.65</v>
      </c>
      <c r="T1089" s="336">
        <f t="shared" si="767"/>
        <v>7.3333333333333334E-2</v>
      </c>
      <c r="U1089" s="336">
        <f t="shared" si="767"/>
        <v>0.18333333333333332</v>
      </c>
      <c r="V1089" s="336">
        <f t="shared" si="767"/>
        <v>3.6666666666666667E-2</v>
      </c>
      <c r="W1089" s="336">
        <f t="shared" si="767"/>
        <v>4.583333333333333</v>
      </c>
      <c r="X1089" s="392"/>
      <c r="Y1089" s="392"/>
      <c r="AB1089" s="86" t="s">
        <v>45</v>
      </c>
      <c r="AC1089" s="56">
        <v>4.0999999999999996</v>
      </c>
      <c r="AD1089" s="56">
        <v>3.6</v>
      </c>
      <c r="AE1089" s="57">
        <v>0</v>
      </c>
      <c r="AF1089" s="57">
        <v>0</v>
      </c>
      <c r="AG1089" s="56">
        <v>0.1</v>
      </c>
      <c r="AH1089" s="56">
        <v>0.7</v>
      </c>
      <c r="AI1089" s="57">
        <v>0</v>
      </c>
      <c r="AJ1089" s="57">
        <v>0</v>
      </c>
      <c r="AK1089" s="19">
        <v>12</v>
      </c>
      <c r="AL1089" s="57">
        <v>0</v>
      </c>
      <c r="AM1089" s="71">
        <v>1.08</v>
      </c>
      <c r="AN1089" s="56">
        <v>0.4</v>
      </c>
      <c r="AO1089" s="56">
        <v>9.3000000000000007</v>
      </c>
      <c r="AP1089" s="56">
        <v>3.6</v>
      </c>
      <c r="AQ1089" s="56">
        <v>0.7</v>
      </c>
      <c r="AR1089" s="56">
        <v>0.9</v>
      </c>
      <c r="AS1089" s="71">
        <v>0.04</v>
      </c>
      <c r="AT1089" s="20">
        <v>0.1</v>
      </c>
      <c r="AU1089" s="71">
        <v>0.02</v>
      </c>
      <c r="AV1089" s="20">
        <v>2.5</v>
      </c>
    </row>
    <row r="1090" spans="1:49" x14ac:dyDescent="0.3">
      <c r="A1090" s="318"/>
      <c r="B1090" s="334" t="s">
        <v>43</v>
      </c>
      <c r="C1090" s="328"/>
      <c r="D1090" s="406">
        <f t="shared" ref="D1090:D1093" si="768">C$1088*AC1090/AD$1094</f>
        <v>21.816666666666666</v>
      </c>
      <c r="E1090" s="406">
        <f t="shared" ref="E1090:E1093" si="769">C$1088*AD1090/AD$1094</f>
        <v>19.25</v>
      </c>
      <c r="F1090" s="409">
        <f>$C$1088*AE$1090/$AD$1094</f>
        <v>0.18333333333333332</v>
      </c>
      <c r="G1090" s="409">
        <f t="shared" ref="G1090:W1090" si="770">$C$1088*AF$1090/$AD$1094</f>
        <v>0</v>
      </c>
      <c r="H1090" s="409">
        <f t="shared" si="770"/>
        <v>0.55000000000000004</v>
      </c>
      <c r="I1090" s="409">
        <f t="shared" si="770"/>
        <v>2.75</v>
      </c>
      <c r="J1090" s="336">
        <f t="shared" si="770"/>
        <v>0</v>
      </c>
      <c r="K1090" s="336">
        <f t="shared" si="770"/>
        <v>0</v>
      </c>
      <c r="L1090" s="336">
        <f t="shared" si="770"/>
        <v>1.925</v>
      </c>
      <c r="M1090" s="336">
        <f t="shared" si="770"/>
        <v>0</v>
      </c>
      <c r="N1090" s="336">
        <f t="shared" si="770"/>
        <v>1.925</v>
      </c>
      <c r="O1090" s="336">
        <f t="shared" si="770"/>
        <v>1.4666666666666666</v>
      </c>
      <c r="P1090" s="336">
        <f t="shared" si="770"/>
        <v>27.5</v>
      </c>
      <c r="Q1090" s="336">
        <f t="shared" si="770"/>
        <v>4.4000000000000004</v>
      </c>
      <c r="R1090" s="336">
        <f t="shared" si="770"/>
        <v>2.75</v>
      </c>
      <c r="S1090" s="336">
        <f t="shared" si="770"/>
        <v>8.0666666666666682</v>
      </c>
      <c r="T1090" s="336">
        <f t="shared" si="770"/>
        <v>0.11</v>
      </c>
      <c r="U1090" s="336">
        <f t="shared" si="770"/>
        <v>0.55000000000000004</v>
      </c>
      <c r="V1090" s="336">
        <f t="shared" si="770"/>
        <v>5.5E-2</v>
      </c>
      <c r="W1090" s="336">
        <f t="shared" si="770"/>
        <v>3.3</v>
      </c>
      <c r="X1090" s="392"/>
      <c r="Y1090" s="392"/>
      <c r="AB1090" s="86" t="s">
        <v>43</v>
      </c>
      <c r="AC1090" s="56">
        <v>11.9</v>
      </c>
      <c r="AD1090" s="56">
        <v>10.5</v>
      </c>
      <c r="AE1090" s="56">
        <v>0.1</v>
      </c>
      <c r="AF1090" s="57">
        <v>0</v>
      </c>
      <c r="AG1090" s="56">
        <v>0.3</v>
      </c>
      <c r="AH1090" s="56">
        <v>1.5</v>
      </c>
      <c r="AI1090" s="57">
        <v>0</v>
      </c>
      <c r="AJ1090" s="57">
        <v>0</v>
      </c>
      <c r="AK1090" s="21">
        <v>1.05</v>
      </c>
      <c r="AL1090" s="57">
        <v>0</v>
      </c>
      <c r="AM1090" s="71">
        <v>1.05</v>
      </c>
      <c r="AN1090" s="56">
        <v>0.8</v>
      </c>
      <c r="AO1090" s="57">
        <v>15</v>
      </c>
      <c r="AP1090" s="56">
        <v>2.4</v>
      </c>
      <c r="AQ1090" s="56">
        <v>1.5</v>
      </c>
      <c r="AR1090" s="56">
        <v>4.4000000000000004</v>
      </c>
      <c r="AS1090" s="71">
        <v>0.06</v>
      </c>
      <c r="AT1090" s="20">
        <v>0.3</v>
      </c>
      <c r="AU1090" s="71">
        <v>0.03</v>
      </c>
      <c r="AV1090" s="20">
        <v>1.8</v>
      </c>
    </row>
    <row r="1091" spans="1:49" x14ac:dyDescent="0.3">
      <c r="A1091" s="318"/>
      <c r="B1091" s="334" t="s">
        <v>44</v>
      </c>
      <c r="C1091" s="328"/>
      <c r="D1091" s="406">
        <f t="shared" si="768"/>
        <v>29.883333333333333</v>
      </c>
      <c r="E1091" s="406">
        <f t="shared" si="769"/>
        <v>26.4</v>
      </c>
      <c r="F1091" s="409">
        <f>$C$1088*AE$1091/$AD$1094</f>
        <v>0.36666666666666664</v>
      </c>
      <c r="G1091" s="409">
        <f t="shared" ref="G1091:W1091" si="771">$C$1088*AF$1091/$AD$1094</f>
        <v>0</v>
      </c>
      <c r="H1091" s="409">
        <f t="shared" si="771"/>
        <v>0.91666666666666663</v>
      </c>
      <c r="I1091" s="409">
        <f t="shared" si="771"/>
        <v>5.6833333333333336</v>
      </c>
      <c r="J1091" s="336">
        <f t="shared" si="771"/>
        <v>1.8333333333333333E-2</v>
      </c>
      <c r="K1091" s="336">
        <f t="shared" si="771"/>
        <v>1.8333333333333333E-2</v>
      </c>
      <c r="L1091" s="336">
        <f t="shared" si="771"/>
        <v>35.200000000000003</v>
      </c>
      <c r="M1091" s="336">
        <f t="shared" si="771"/>
        <v>0</v>
      </c>
      <c r="N1091" s="336">
        <f t="shared" si="771"/>
        <v>6.6</v>
      </c>
      <c r="O1091" s="336">
        <f t="shared" si="771"/>
        <v>0.73333333333333328</v>
      </c>
      <c r="P1091" s="336">
        <f t="shared" si="771"/>
        <v>77</v>
      </c>
      <c r="Q1091" s="336">
        <f t="shared" si="771"/>
        <v>3.6666666666666665</v>
      </c>
      <c r="R1091" s="336">
        <f t="shared" si="771"/>
        <v>5.3166666666666664</v>
      </c>
      <c r="S1091" s="336">
        <f t="shared" si="771"/>
        <v>6.7833333333333332</v>
      </c>
      <c r="T1091" s="336">
        <f t="shared" si="771"/>
        <v>0.23833333333333334</v>
      </c>
      <c r="U1091" s="336">
        <f t="shared" si="771"/>
        <v>0.55000000000000004</v>
      </c>
      <c r="V1091" s="336">
        <f t="shared" si="771"/>
        <v>0.11</v>
      </c>
      <c r="W1091" s="336">
        <f t="shared" si="771"/>
        <v>5.3166666666666664</v>
      </c>
      <c r="X1091" s="392"/>
      <c r="Y1091" s="392"/>
      <c r="AB1091" s="86" t="s">
        <v>44</v>
      </c>
      <c r="AC1091" s="56">
        <v>16.3</v>
      </c>
      <c r="AD1091" s="56">
        <v>14.4</v>
      </c>
      <c r="AE1091" s="56">
        <v>0.2</v>
      </c>
      <c r="AF1091" s="57">
        <v>0</v>
      </c>
      <c r="AG1091" s="56">
        <v>0.5</v>
      </c>
      <c r="AH1091" s="56">
        <v>3.1</v>
      </c>
      <c r="AI1091" s="71">
        <v>0.01</v>
      </c>
      <c r="AJ1091" s="71">
        <v>0.01</v>
      </c>
      <c r="AK1091" s="20">
        <v>19.2</v>
      </c>
      <c r="AL1091" s="57">
        <v>0</v>
      </c>
      <c r="AM1091" s="56">
        <v>3.6</v>
      </c>
      <c r="AN1091" s="56">
        <v>0.4</v>
      </c>
      <c r="AO1091" s="57">
        <v>42</v>
      </c>
      <c r="AP1091" s="57">
        <v>2</v>
      </c>
      <c r="AQ1091" s="56">
        <v>2.9</v>
      </c>
      <c r="AR1091" s="56">
        <v>3.7</v>
      </c>
      <c r="AS1091" s="71">
        <v>0.13</v>
      </c>
      <c r="AT1091" s="20">
        <v>0.3</v>
      </c>
      <c r="AU1091" s="71">
        <v>0.06</v>
      </c>
      <c r="AV1091" s="20">
        <v>2.9</v>
      </c>
    </row>
    <row r="1092" spans="1:49" ht="15" customHeight="1" x14ac:dyDescent="0.3">
      <c r="A1092" s="318"/>
      <c r="B1092" s="334" t="s">
        <v>46</v>
      </c>
      <c r="C1092" s="328"/>
      <c r="D1092" s="406">
        <f t="shared" si="768"/>
        <v>2.75</v>
      </c>
      <c r="E1092" s="406">
        <f t="shared" si="769"/>
        <v>2.75</v>
      </c>
      <c r="F1092" s="409">
        <f>$C$1088*AE$1092/$AD$1094</f>
        <v>0</v>
      </c>
      <c r="G1092" s="409">
        <f t="shared" ref="G1092:W1092" si="772">$C$1088*AF$1092/$AD$1094</f>
        <v>2.75</v>
      </c>
      <c r="H1092" s="409">
        <f t="shared" si="772"/>
        <v>0</v>
      </c>
      <c r="I1092" s="409">
        <f t="shared" si="772"/>
        <v>24.75</v>
      </c>
      <c r="J1092" s="336">
        <f t="shared" si="772"/>
        <v>0</v>
      </c>
      <c r="K1092" s="336">
        <f t="shared" si="772"/>
        <v>0</v>
      </c>
      <c r="L1092" s="336">
        <f t="shared" si="772"/>
        <v>0</v>
      </c>
      <c r="M1092" s="336">
        <f t="shared" si="772"/>
        <v>0</v>
      </c>
      <c r="N1092" s="336">
        <f t="shared" si="772"/>
        <v>0</v>
      </c>
      <c r="O1092" s="336">
        <f t="shared" si="772"/>
        <v>0</v>
      </c>
      <c r="P1092" s="336">
        <f t="shared" si="772"/>
        <v>0</v>
      </c>
      <c r="Q1092" s="336">
        <f t="shared" si="772"/>
        <v>0</v>
      </c>
      <c r="R1092" s="336">
        <f t="shared" si="772"/>
        <v>0</v>
      </c>
      <c r="S1092" s="336">
        <f t="shared" si="772"/>
        <v>0</v>
      </c>
      <c r="T1092" s="336">
        <f t="shared" si="772"/>
        <v>0</v>
      </c>
      <c r="U1092" s="336">
        <f t="shared" si="772"/>
        <v>0</v>
      </c>
      <c r="V1092" s="336">
        <f t="shared" si="772"/>
        <v>0</v>
      </c>
      <c r="W1092" s="336">
        <f t="shared" si="772"/>
        <v>0</v>
      </c>
      <c r="X1092" s="392"/>
      <c r="Y1092" s="392"/>
      <c r="AB1092" s="86" t="s">
        <v>46</v>
      </c>
      <c r="AC1092" s="56">
        <v>1.5</v>
      </c>
      <c r="AD1092" s="56">
        <v>1.5</v>
      </c>
      <c r="AE1092" s="57">
        <v>0</v>
      </c>
      <c r="AF1092" s="56">
        <v>1.5</v>
      </c>
      <c r="AG1092" s="57">
        <v>0</v>
      </c>
      <c r="AH1092" s="56">
        <v>13.5</v>
      </c>
      <c r="AI1092" s="57">
        <v>0</v>
      </c>
      <c r="AJ1092" s="57">
        <v>0</v>
      </c>
      <c r="AK1092" s="19">
        <v>0</v>
      </c>
      <c r="AL1092" s="57">
        <v>0</v>
      </c>
      <c r="AM1092" s="57">
        <v>0</v>
      </c>
      <c r="AN1092" s="57">
        <v>0</v>
      </c>
      <c r="AO1092" s="57">
        <v>0</v>
      </c>
      <c r="AP1092" s="57">
        <v>0</v>
      </c>
      <c r="AQ1092" s="57">
        <v>0</v>
      </c>
      <c r="AR1092" s="57">
        <v>0</v>
      </c>
      <c r="AS1092" s="57">
        <v>0</v>
      </c>
      <c r="AT1092" s="19">
        <v>0</v>
      </c>
      <c r="AU1092" s="57">
        <v>0</v>
      </c>
      <c r="AV1092" s="19">
        <v>0</v>
      </c>
    </row>
    <row r="1093" spans="1:49" ht="15" customHeight="1" x14ac:dyDescent="0.3">
      <c r="A1093" s="318"/>
      <c r="B1093" s="334" t="s">
        <v>38</v>
      </c>
      <c r="C1093" s="328"/>
      <c r="D1093" s="406">
        <f t="shared" si="768"/>
        <v>0.18333333333333332</v>
      </c>
      <c r="E1093" s="406">
        <f t="shared" si="769"/>
        <v>0.18333333333333332</v>
      </c>
      <c r="F1093" s="409">
        <f>$C$1088*AE$1093/$AD$1094</f>
        <v>0</v>
      </c>
      <c r="G1093" s="409">
        <f t="shared" ref="G1093:W1093" si="773">$C$1088*AF$1093/$AD$1094</f>
        <v>0</v>
      </c>
      <c r="H1093" s="409">
        <f t="shared" si="773"/>
        <v>0</v>
      </c>
      <c r="I1093" s="409">
        <f t="shared" si="773"/>
        <v>0</v>
      </c>
      <c r="J1093" s="336">
        <f t="shared" si="773"/>
        <v>0</v>
      </c>
      <c r="K1093" s="336">
        <f t="shared" si="773"/>
        <v>0</v>
      </c>
      <c r="L1093" s="336">
        <f t="shared" si="773"/>
        <v>0</v>
      </c>
      <c r="M1093" s="336">
        <f t="shared" si="773"/>
        <v>0</v>
      </c>
      <c r="N1093" s="336">
        <f t="shared" si="773"/>
        <v>0</v>
      </c>
      <c r="O1093" s="336">
        <f t="shared" si="773"/>
        <v>71.5</v>
      </c>
      <c r="P1093" s="336">
        <f t="shared" si="773"/>
        <v>0</v>
      </c>
      <c r="Q1093" s="336">
        <f t="shared" si="773"/>
        <v>0.73333333333333328</v>
      </c>
      <c r="R1093" s="336">
        <f t="shared" si="773"/>
        <v>0</v>
      </c>
      <c r="S1093" s="336">
        <f t="shared" si="773"/>
        <v>0.18333333333333332</v>
      </c>
      <c r="T1093" s="336">
        <f t="shared" si="773"/>
        <v>0</v>
      </c>
      <c r="U1093" s="336">
        <f t="shared" si="773"/>
        <v>7.333333333333333</v>
      </c>
      <c r="V1093" s="336">
        <f t="shared" si="773"/>
        <v>0</v>
      </c>
      <c r="W1093" s="336">
        <f t="shared" si="773"/>
        <v>0</v>
      </c>
      <c r="X1093" s="392"/>
      <c r="Y1093" s="392"/>
      <c r="AB1093" s="86" t="s">
        <v>38</v>
      </c>
      <c r="AC1093" s="56">
        <v>0.1</v>
      </c>
      <c r="AD1093" s="56">
        <v>0.1</v>
      </c>
      <c r="AE1093" s="57">
        <v>0</v>
      </c>
      <c r="AF1093" s="57">
        <v>0</v>
      </c>
      <c r="AG1093" s="57">
        <v>0</v>
      </c>
      <c r="AH1093" s="57">
        <v>0</v>
      </c>
      <c r="AI1093" s="57">
        <v>0</v>
      </c>
      <c r="AJ1093" s="57">
        <v>0</v>
      </c>
      <c r="AK1093" s="19">
        <v>0</v>
      </c>
      <c r="AL1093" s="57">
        <v>0</v>
      </c>
      <c r="AM1093" s="57">
        <v>0</v>
      </c>
      <c r="AN1093" s="57">
        <v>39</v>
      </c>
      <c r="AO1093" s="57">
        <v>0</v>
      </c>
      <c r="AP1093" s="56">
        <v>0.4</v>
      </c>
      <c r="AQ1093" s="57">
        <v>0</v>
      </c>
      <c r="AR1093" s="56">
        <v>0.1</v>
      </c>
      <c r="AS1093" s="57">
        <v>0</v>
      </c>
      <c r="AT1093" s="19">
        <v>4</v>
      </c>
      <c r="AU1093" s="57">
        <v>0</v>
      </c>
      <c r="AV1093" s="19">
        <v>0</v>
      </c>
    </row>
    <row r="1094" spans="1:49" x14ac:dyDescent="0.3">
      <c r="A1094" s="318"/>
      <c r="B1094" s="69" t="s">
        <v>40</v>
      </c>
      <c r="C1094" s="328"/>
      <c r="D1094" s="406"/>
      <c r="E1094" s="406"/>
      <c r="F1094" s="412">
        <f>SUM(F1089:F1093)</f>
        <v>0.54999999999999993</v>
      </c>
      <c r="G1094" s="412">
        <f t="shared" ref="G1094:W1094" si="774">SUM(G1089:G1093)</f>
        <v>2.75</v>
      </c>
      <c r="H1094" s="412">
        <f t="shared" si="774"/>
        <v>1.65</v>
      </c>
      <c r="I1094" s="412">
        <f t="shared" si="774"/>
        <v>34.466666666666669</v>
      </c>
      <c r="J1094" s="347">
        <f t="shared" si="774"/>
        <v>1.8333333333333333E-2</v>
      </c>
      <c r="K1094" s="347">
        <f t="shared" si="774"/>
        <v>1.8333333333333333E-2</v>
      </c>
      <c r="L1094" s="347">
        <f t="shared" si="774"/>
        <v>59.125</v>
      </c>
      <c r="M1094" s="347">
        <f t="shared" si="774"/>
        <v>0</v>
      </c>
      <c r="N1094" s="347">
        <f t="shared" si="774"/>
        <v>10.504999999999999</v>
      </c>
      <c r="O1094" s="347">
        <f t="shared" si="774"/>
        <v>74.433333333333337</v>
      </c>
      <c r="P1094" s="347">
        <f t="shared" si="774"/>
        <v>121.55</v>
      </c>
      <c r="Q1094" s="347">
        <f t="shared" si="774"/>
        <v>15.399999999999999</v>
      </c>
      <c r="R1094" s="347">
        <f t="shared" si="774"/>
        <v>9.35</v>
      </c>
      <c r="S1094" s="347">
        <f t="shared" si="774"/>
        <v>16.683333333333334</v>
      </c>
      <c r="T1094" s="347">
        <f t="shared" si="774"/>
        <v>0.42166666666666669</v>
      </c>
      <c r="U1094" s="347">
        <f t="shared" si="774"/>
        <v>8.6166666666666671</v>
      </c>
      <c r="V1094" s="347">
        <f t="shared" si="774"/>
        <v>0.20166666666666666</v>
      </c>
      <c r="W1094" s="347">
        <f t="shared" si="774"/>
        <v>13.2</v>
      </c>
      <c r="X1094" s="392"/>
      <c r="Y1094" s="392"/>
      <c r="AB1094" s="87" t="s">
        <v>40</v>
      </c>
      <c r="AC1094" s="59"/>
      <c r="AD1094" s="60">
        <v>30</v>
      </c>
      <c r="AE1094" s="61">
        <v>0.3</v>
      </c>
      <c r="AF1094" s="61">
        <v>1.5</v>
      </c>
      <c r="AG1094" s="61">
        <v>0.9</v>
      </c>
      <c r="AH1094" s="61">
        <v>18.8</v>
      </c>
      <c r="AI1094" s="88">
        <v>0.01</v>
      </c>
      <c r="AJ1094" s="88">
        <v>0.01</v>
      </c>
      <c r="AK1094" s="22">
        <v>32.200000000000003</v>
      </c>
      <c r="AL1094" s="60">
        <v>0</v>
      </c>
      <c r="AM1094" s="88">
        <v>5.73</v>
      </c>
      <c r="AN1094" s="60">
        <v>40</v>
      </c>
      <c r="AO1094" s="60">
        <v>66</v>
      </c>
      <c r="AP1094" s="61">
        <v>8.4</v>
      </c>
      <c r="AQ1094" s="60">
        <v>5</v>
      </c>
      <c r="AR1094" s="61">
        <v>9.1999999999999993</v>
      </c>
      <c r="AS1094" s="88">
        <v>0.23</v>
      </c>
      <c r="AT1094" s="22">
        <v>4.7</v>
      </c>
      <c r="AU1094" s="88">
        <v>0.11</v>
      </c>
      <c r="AV1094" s="22">
        <v>7.2</v>
      </c>
    </row>
    <row r="1095" spans="1:49" x14ac:dyDescent="0.3">
      <c r="A1095" s="318"/>
      <c r="B1095" s="96"/>
      <c r="C1095" s="328"/>
      <c r="D1095" s="406"/>
      <c r="E1095" s="406"/>
      <c r="F1095" s="406"/>
      <c r="G1095" s="406"/>
      <c r="H1095" s="406"/>
      <c r="I1095" s="406"/>
      <c r="J1095" s="199"/>
      <c r="K1095" s="199"/>
      <c r="L1095" s="199"/>
      <c r="M1095" s="199"/>
      <c r="N1095" s="199"/>
      <c r="O1095" s="199"/>
      <c r="P1095" s="199"/>
      <c r="Q1095" s="199"/>
      <c r="R1095" s="199"/>
      <c r="S1095" s="199"/>
      <c r="T1095" s="199"/>
      <c r="U1095" s="199"/>
      <c r="V1095" s="199"/>
      <c r="W1095" s="199"/>
      <c r="X1095" s="392"/>
      <c r="Y1095" s="392"/>
      <c r="AB1095" s="90"/>
      <c r="AC1095" s="127"/>
      <c r="AD1095" s="128"/>
      <c r="AE1095" s="128"/>
      <c r="AF1095" s="129"/>
      <c r="AG1095" s="129"/>
      <c r="AH1095" s="128"/>
      <c r="AI1095" s="158"/>
      <c r="AJ1095" s="161"/>
      <c r="AK1095" s="177"/>
      <c r="AL1095" s="158"/>
      <c r="AM1095" s="158"/>
      <c r="AN1095" s="160"/>
      <c r="AO1095" s="160"/>
      <c r="AP1095" s="160"/>
      <c r="AQ1095" s="160"/>
      <c r="AR1095" s="160"/>
      <c r="AS1095" s="158"/>
      <c r="AT1095" s="178"/>
      <c r="AU1095" s="158"/>
      <c r="AV1095" s="159"/>
    </row>
    <row r="1096" spans="1:49" x14ac:dyDescent="0.3">
      <c r="A1096" s="318" t="s">
        <v>193</v>
      </c>
      <c r="B1096" s="199"/>
      <c r="C1096" s="328">
        <v>190</v>
      </c>
      <c r="D1096" s="406"/>
      <c r="E1096" s="406"/>
      <c r="F1096" s="406"/>
      <c r="G1096" s="406"/>
      <c r="H1096" s="406"/>
      <c r="I1096" s="406"/>
      <c r="J1096" s="199"/>
      <c r="K1096" s="199"/>
      <c r="L1096" s="199"/>
      <c r="M1096" s="199"/>
      <c r="N1096" s="199"/>
      <c r="O1096" s="199"/>
      <c r="P1096" s="199"/>
      <c r="Q1096" s="199"/>
      <c r="R1096" s="199"/>
      <c r="S1096" s="199"/>
      <c r="T1096" s="199"/>
      <c r="U1096" s="199"/>
      <c r="V1096" s="199"/>
      <c r="W1096" s="199"/>
      <c r="X1096" s="392" t="s">
        <v>108</v>
      </c>
      <c r="Y1096" s="392">
        <v>42</v>
      </c>
      <c r="AA1096" s="17" t="s">
        <v>193</v>
      </c>
      <c r="AW1096" t="s">
        <v>108</v>
      </c>
    </row>
    <row r="1097" spans="1:49" ht="15" customHeight="1" x14ac:dyDescent="0.3">
      <c r="A1097" s="318"/>
      <c r="B1097" s="334" t="s">
        <v>36</v>
      </c>
      <c r="C1097" s="328"/>
      <c r="D1097" s="407">
        <f>C$1096*AC1097/AD$1101</f>
        <v>11.4</v>
      </c>
      <c r="E1097" s="406">
        <f>C$1096*AD1097/AD$1101</f>
        <v>11.4</v>
      </c>
      <c r="F1097" s="406">
        <f>$C$1096*AE1097/$AD$1101</f>
        <v>0</v>
      </c>
      <c r="G1097" s="406">
        <f t="shared" ref="G1097:V1097" si="775">$C$1096*AF1097/$AD$1101</f>
        <v>0</v>
      </c>
      <c r="H1097" s="406">
        <f t="shared" si="775"/>
        <v>6.08</v>
      </c>
      <c r="I1097" s="406">
        <f t="shared" si="775"/>
        <v>24.193333333333335</v>
      </c>
      <c r="J1097" s="199">
        <f t="shared" si="775"/>
        <v>0</v>
      </c>
      <c r="K1097" s="199">
        <f t="shared" si="775"/>
        <v>0</v>
      </c>
      <c r="L1097" s="199">
        <f t="shared" si="775"/>
        <v>0</v>
      </c>
      <c r="M1097" s="199">
        <f t="shared" si="775"/>
        <v>0</v>
      </c>
      <c r="N1097" s="199">
        <f t="shared" si="775"/>
        <v>0</v>
      </c>
      <c r="O1097" s="199">
        <f t="shared" si="775"/>
        <v>0</v>
      </c>
      <c r="P1097" s="199">
        <f t="shared" si="775"/>
        <v>0.16466666666666666</v>
      </c>
      <c r="Q1097" s="199">
        <f t="shared" si="775"/>
        <v>0.12666666666666668</v>
      </c>
      <c r="R1097" s="199">
        <f t="shared" si="775"/>
        <v>0</v>
      </c>
      <c r="S1097" s="199">
        <f t="shared" si="775"/>
        <v>0</v>
      </c>
      <c r="T1097" s="199">
        <f t="shared" si="775"/>
        <v>1.2666666666666668E-2</v>
      </c>
      <c r="U1097" s="199">
        <f t="shared" si="775"/>
        <v>0</v>
      </c>
      <c r="V1097" s="199">
        <f t="shared" si="775"/>
        <v>0</v>
      </c>
      <c r="W1097" s="199">
        <f t="shared" ref="G1097:W1100" si="776">$C$1096*AV1097/$AD$1101</f>
        <v>0</v>
      </c>
      <c r="X1097" s="392"/>
      <c r="Y1097" s="392"/>
      <c r="AB1097" s="86" t="s">
        <v>36</v>
      </c>
      <c r="AC1097" s="299">
        <v>9</v>
      </c>
      <c r="AD1097" s="299">
        <v>9</v>
      </c>
      <c r="AE1097" s="57">
        <v>0</v>
      </c>
      <c r="AF1097" s="57">
        <v>0</v>
      </c>
      <c r="AG1097" s="56">
        <v>4.8</v>
      </c>
      <c r="AH1097" s="56">
        <v>19.100000000000001</v>
      </c>
      <c r="AI1097" s="62">
        <v>0</v>
      </c>
      <c r="AJ1097" s="62">
        <v>0</v>
      </c>
      <c r="AK1097" s="28">
        <v>0</v>
      </c>
      <c r="AL1097" s="62">
        <v>0</v>
      </c>
      <c r="AM1097" s="62">
        <v>0</v>
      </c>
      <c r="AN1097" s="62">
        <v>0</v>
      </c>
      <c r="AO1097" s="64">
        <v>0.13</v>
      </c>
      <c r="AP1097" s="63">
        <v>0.1</v>
      </c>
      <c r="AQ1097" s="62">
        <v>0</v>
      </c>
      <c r="AR1097" s="62">
        <v>0</v>
      </c>
      <c r="AS1097" s="64">
        <v>0.01</v>
      </c>
      <c r="AT1097" s="28">
        <v>0</v>
      </c>
      <c r="AU1097" s="62">
        <v>0</v>
      </c>
      <c r="AV1097" s="28">
        <v>0</v>
      </c>
    </row>
    <row r="1098" spans="1:49" ht="15" customHeight="1" x14ac:dyDescent="0.3">
      <c r="A1098" s="318"/>
      <c r="B1098" s="334" t="s">
        <v>83</v>
      </c>
      <c r="C1098" s="328"/>
      <c r="D1098" s="407">
        <f t="shared" ref="D1098:D1100" si="777">C$1096*AC1098/AD$1101</f>
        <v>7.0933333333333337</v>
      </c>
      <c r="E1098" s="406">
        <f t="shared" ref="E1098:E1100" si="778">C$1096*AD1098/AD$1101</f>
        <v>6.5866666666666669</v>
      </c>
      <c r="F1098" s="406">
        <f t="shared" ref="F1098:F1100" si="779">$C$1096*AE1098/$AD$1101</f>
        <v>0</v>
      </c>
      <c r="G1098" s="406">
        <f t="shared" si="776"/>
        <v>0</v>
      </c>
      <c r="H1098" s="406">
        <f t="shared" si="776"/>
        <v>0.12666666666666668</v>
      </c>
      <c r="I1098" s="406">
        <f t="shared" si="776"/>
        <v>1.0133333333333334</v>
      </c>
      <c r="J1098" s="199">
        <f t="shared" si="776"/>
        <v>0</v>
      </c>
      <c r="K1098" s="199">
        <f t="shared" si="776"/>
        <v>0</v>
      </c>
      <c r="L1098" s="199">
        <f t="shared" si="776"/>
        <v>7.5999999999999998E-2</v>
      </c>
      <c r="M1098" s="199">
        <f t="shared" si="776"/>
        <v>0</v>
      </c>
      <c r="N1098" s="199">
        <f t="shared" si="776"/>
        <v>1.0640000000000001</v>
      </c>
      <c r="O1098" s="199">
        <f t="shared" si="776"/>
        <v>0.50666666666666671</v>
      </c>
      <c r="P1098" s="199">
        <f t="shared" si="776"/>
        <v>8.9933333333333341</v>
      </c>
      <c r="Q1098" s="199">
        <f t="shared" si="776"/>
        <v>2.4066666666666667</v>
      </c>
      <c r="R1098" s="199">
        <f t="shared" si="776"/>
        <v>0.76</v>
      </c>
      <c r="S1098" s="199">
        <f t="shared" si="776"/>
        <v>1.2666666666666666</v>
      </c>
      <c r="T1098" s="199">
        <f t="shared" si="776"/>
        <v>3.7999999999999999E-2</v>
      </c>
      <c r="U1098" s="199">
        <f t="shared" si="776"/>
        <v>0</v>
      </c>
      <c r="V1098" s="199">
        <f t="shared" si="776"/>
        <v>2.5333333333333336E-2</v>
      </c>
      <c r="W1098" s="199">
        <f t="shared" si="776"/>
        <v>0.6333333333333333</v>
      </c>
      <c r="X1098" s="392"/>
      <c r="Y1098" s="392"/>
      <c r="AB1098" s="86" t="s">
        <v>83</v>
      </c>
      <c r="AC1098" s="56">
        <v>5.6</v>
      </c>
      <c r="AD1098" s="56">
        <v>5.2</v>
      </c>
      <c r="AE1098" s="57">
        <v>0</v>
      </c>
      <c r="AF1098" s="57">
        <v>0</v>
      </c>
      <c r="AG1098" s="56">
        <v>0.1</v>
      </c>
      <c r="AH1098" s="56">
        <v>0.8</v>
      </c>
      <c r="AI1098" s="62">
        <v>0</v>
      </c>
      <c r="AJ1098" s="62">
        <v>0</v>
      </c>
      <c r="AK1098" s="43">
        <v>0.06</v>
      </c>
      <c r="AL1098" s="62">
        <v>0</v>
      </c>
      <c r="AM1098" s="64">
        <v>0.84</v>
      </c>
      <c r="AN1098" s="63">
        <v>0.4</v>
      </c>
      <c r="AO1098" s="63">
        <v>7.1</v>
      </c>
      <c r="AP1098" s="63">
        <v>1.9</v>
      </c>
      <c r="AQ1098" s="63">
        <v>0.6</v>
      </c>
      <c r="AR1098" s="62">
        <v>1</v>
      </c>
      <c r="AS1098" s="64">
        <v>0.03</v>
      </c>
      <c r="AT1098" s="28">
        <v>0</v>
      </c>
      <c r="AU1098" s="64">
        <v>0.02</v>
      </c>
      <c r="AV1098" s="30">
        <v>0.5</v>
      </c>
    </row>
    <row r="1099" spans="1:49" ht="27.6" x14ac:dyDescent="0.3">
      <c r="A1099" s="318"/>
      <c r="B1099" s="334" t="s">
        <v>82</v>
      </c>
      <c r="C1099" s="328"/>
      <c r="D1099" s="407">
        <f t="shared" si="777"/>
        <v>1.0133333333333334</v>
      </c>
      <c r="E1099" s="406">
        <f t="shared" si="778"/>
        <v>1.0133333333333334</v>
      </c>
      <c r="F1099" s="406">
        <f t="shared" si="779"/>
        <v>0.12666666666666668</v>
      </c>
      <c r="G1099" s="406">
        <f t="shared" si="776"/>
        <v>0</v>
      </c>
      <c r="H1099" s="406">
        <f t="shared" si="776"/>
        <v>0</v>
      </c>
      <c r="I1099" s="406">
        <f t="shared" si="776"/>
        <v>0.6333333333333333</v>
      </c>
      <c r="J1099" s="199">
        <f t="shared" si="776"/>
        <v>0</v>
      </c>
      <c r="K1099" s="199">
        <f t="shared" si="776"/>
        <v>0</v>
      </c>
      <c r="L1099" s="199">
        <f t="shared" si="776"/>
        <v>0.13933333333333334</v>
      </c>
      <c r="M1099" s="199">
        <f t="shared" si="776"/>
        <v>0</v>
      </c>
      <c r="N1099" s="199">
        <f t="shared" si="776"/>
        <v>1.2666666666666668E-2</v>
      </c>
      <c r="O1099" s="199">
        <f t="shared" si="776"/>
        <v>0.25333333333333335</v>
      </c>
      <c r="P1099" s="199">
        <f t="shared" si="776"/>
        <v>9.7786666666666662</v>
      </c>
      <c r="Q1099" s="199">
        <f t="shared" si="776"/>
        <v>2.0266666666666668</v>
      </c>
      <c r="R1099" s="199">
        <f t="shared" si="776"/>
        <v>1.7733333333333334</v>
      </c>
      <c r="S1099" s="199">
        <f t="shared" si="776"/>
        <v>3.42</v>
      </c>
      <c r="T1099" s="199">
        <f t="shared" si="776"/>
        <v>0.34200000000000003</v>
      </c>
      <c r="U1099" s="199">
        <f t="shared" si="776"/>
        <v>0</v>
      </c>
      <c r="V1099" s="199">
        <f t="shared" si="776"/>
        <v>0</v>
      </c>
      <c r="W1099" s="199">
        <f t="shared" si="776"/>
        <v>0</v>
      </c>
      <c r="X1099" s="392"/>
      <c r="Y1099" s="392"/>
      <c r="AB1099" s="86" t="s">
        <v>82</v>
      </c>
      <c r="AC1099" s="299">
        <v>0.8</v>
      </c>
      <c r="AD1099" s="299">
        <v>0.8</v>
      </c>
      <c r="AE1099" s="56">
        <v>0.1</v>
      </c>
      <c r="AF1099" s="57">
        <v>0</v>
      </c>
      <c r="AG1099" s="57">
        <v>0</v>
      </c>
      <c r="AH1099" s="56">
        <v>0.5</v>
      </c>
      <c r="AI1099" s="62">
        <v>0</v>
      </c>
      <c r="AJ1099" s="62">
        <v>0</v>
      </c>
      <c r="AK1099" s="43">
        <v>0.11</v>
      </c>
      <c r="AL1099" s="62">
        <v>0</v>
      </c>
      <c r="AM1099" s="64">
        <v>0.01</v>
      </c>
      <c r="AN1099" s="63">
        <v>0.2</v>
      </c>
      <c r="AO1099" s="64">
        <v>7.72</v>
      </c>
      <c r="AP1099" s="63">
        <v>1.6</v>
      </c>
      <c r="AQ1099" s="63">
        <v>1.4</v>
      </c>
      <c r="AR1099" s="63">
        <v>2.7</v>
      </c>
      <c r="AS1099" s="64">
        <v>0.27</v>
      </c>
      <c r="AT1099" s="28">
        <v>0</v>
      </c>
      <c r="AU1099" s="62">
        <v>0</v>
      </c>
      <c r="AV1099" s="28">
        <v>0</v>
      </c>
    </row>
    <row r="1100" spans="1:49" x14ac:dyDescent="0.3">
      <c r="A1100" s="318"/>
      <c r="B1100" s="334" t="s">
        <v>39</v>
      </c>
      <c r="C1100" s="328"/>
      <c r="D1100" s="407">
        <f t="shared" si="777"/>
        <v>185.18666666666664</v>
      </c>
      <c r="E1100" s="406">
        <f t="shared" si="778"/>
        <v>185.18666666666664</v>
      </c>
      <c r="F1100" s="406">
        <f t="shared" si="779"/>
        <v>0</v>
      </c>
      <c r="G1100" s="406">
        <f t="shared" si="776"/>
        <v>0</v>
      </c>
      <c r="H1100" s="406">
        <f t="shared" si="776"/>
        <v>0</v>
      </c>
      <c r="I1100" s="406">
        <f t="shared" si="776"/>
        <v>0</v>
      </c>
      <c r="J1100" s="199">
        <f t="shared" si="776"/>
        <v>0</v>
      </c>
      <c r="K1100" s="199">
        <f t="shared" si="776"/>
        <v>0</v>
      </c>
      <c r="L1100" s="199">
        <f t="shared" si="776"/>
        <v>0</v>
      </c>
      <c r="M1100" s="199">
        <f t="shared" si="776"/>
        <v>0</v>
      </c>
      <c r="N1100" s="199">
        <f t="shared" si="776"/>
        <v>0</v>
      </c>
      <c r="O1100" s="199">
        <f t="shared" si="776"/>
        <v>0</v>
      </c>
      <c r="P1100" s="199">
        <f t="shared" si="776"/>
        <v>0</v>
      </c>
      <c r="Q1100" s="199">
        <f t="shared" si="776"/>
        <v>0</v>
      </c>
      <c r="R1100" s="199">
        <f t="shared" si="776"/>
        <v>0</v>
      </c>
      <c r="S1100" s="199">
        <f t="shared" si="776"/>
        <v>0</v>
      </c>
      <c r="T1100" s="199">
        <f t="shared" si="776"/>
        <v>0</v>
      </c>
      <c r="U1100" s="199">
        <f t="shared" si="776"/>
        <v>0</v>
      </c>
      <c r="V1100" s="199">
        <f t="shared" si="776"/>
        <v>0</v>
      </c>
      <c r="W1100" s="199">
        <f t="shared" si="776"/>
        <v>0</v>
      </c>
      <c r="X1100" s="392"/>
      <c r="Y1100" s="392"/>
      <c r="AB1100" s="86" t="s">
        <v>39</v>
      </c>
      <c r="AC1100" s="56">
        <v>146.19999999999999</v>
      </c>
      <c r="AD1100" s="56">
        <v>146.19999999999999</v>
      </c>
      <c r="AE1100" s="57">
        <v>0</v>
      </c>
      <c r="AF1100" s="57">
        <v>0</v>
      </c>
      <c r="AG1100" s="57">
        <v>0</v>
      </c>
      <c r="AH1100" s="57">
        <v>0</v>
      </c>
      <c r="AI1100" s="62">
        <v>0</v>
      </c>
      <c r="AJ1100" s="62">
        <v>0</v>
      </c>
      <c r="AK1100" s="28">
        <v>0</v>
      </c>
      <c r="AL1100" s="62">
        <v>0</v>
      </c>
      <c r="AM1100" s="62">
        <v>0</v>
      </c>
      <c r="AN1100" s="62">
        <v>0</v>
      </c>
      <c r="AO1100" s="62">
        <v>0</v>
      </c>
      <c r="AP1100" s="62">
        <v>0</v>
      </c>
      <c r="AQ1100" s="62">
        <v>0</v>
      </c>
      <c r="AR1100" s="62">
        <v>0</v>
      </c>
      <c r="AS1100" s="62">
        <v>0</v>
      </c>
      <c r="AT1100" s="28">
        <v>0</v>
      </c>
      <c r="AU1100" s="62">
        <v>0</v>
      </c>
      <c r="AV1100" s="28">
        <v>0</v>
      </c>
    </row>
    <row r="1101" spans="1:49" x14ac:dyDescent="0.3">
      <c r="A1101" s="318"/>
      <c r="B1101" s="69" t="s">
        <v>40</v>
      </c>
      <c r="C1101" s="328"/>
      <c r="D1101" s="406"/>
      <c r="E1101" s="406"/>
      <c r="F1101" s="409">
        <f>SUM(F1097:F1099)</f>
        <v>0.12666666666666668</v>
      </c>
      <c r="G1101" s="409">
        <f t="shared" ref="G1101:W1101" si="780">SUM(G1097:G1099)</f>
        <v>0</v>
      </c>
      <c r="H1101" s="409">
        <f t="shared" si="780"/>
        <v>6.206666666666667</v>
      </c>
      <c r="I1101" s="409">
        <f t="shared" si="780"/>
        <v>25.84</v>
      </c>
      <c r="J1101" s="337">
        <f t="shared" si="780"/>
        <v>0</v>
      </c>
      <c r="K1101" s="337">
        <f t="shared" si="780"/>
        <v>0</v>
      </c>
      <c r="L1101" s="337">
        <f t="shared" si="780"/>
        <v>0.21533333333333332</v>
      </c>
      <c r="M1101" s="337">
        <f t="shared" si="780"/>
        <v>0</v>
      </c>
      <c r="N1101" s="337">
        <f t="shared" si="780"/>
        <v>1.0766666666666667</v>
      </c>
      <c r="O1101" s="337">
        <f t="shared" si="780"/>
        <v>0.76</v>
      </c>
      <c r="P1101" s="337">
        <f t="shared" si="780"/>
        <v>18.936666666666667</v>
      </c>
      <c r="Q1101" s="337">
        <f t="shared" si="780"/>
        <v>4.5600000000000005</v>
      </c>
      <c r="R1101" s="337">
        <f t="shared" si="780"/>
        <v>2.5333333333333332</v>
      </c>
      <c r="S1101" s="337">
        <f t="shared" si="780"/>
        <v>4.6866666666666665</v>
      </c>
      <c r="T1101" s="337">
        <f t="shared" si="780"/>
        <v>0.39266666666666672</v>
      </c>
      <c r="U1101" s="337">
        <f t="shared" si="780"/>
        <v>0</v>
      </c>
      <c r="V1101" s="337">
        <f t="shared" si="780"/>
        <v>2.5333333333333336E-2</v>
      </c>
      <c r="W1101" s="337">
        <f t="shared" si="780"/>
        <v>0.6333333333333333</v>
      </c>
      <c r="X1101" s="392"/>
      <c r="Y1101" s="392"/>
      <c r="AB1101" s="87" t="s">
        <v>40</v>
      </c>
      <c r="AC1101" s="59"/>
      <c r="AD1101" s="60">
        <v>150</v>
      </c>
      <c r="AE1101" s="61">
        <v>0.1</v>
      </c>
      <c r="AF1101" s="60">
        <v>0</v>
      </c>
      <c r="AG1101" s="61">
        <v>4.9000000000000004</v>
      </c>
      <c r="AH1101" s="61">
        <v>20.399999999999999</v>
      </c>
      <c r="AI1101" s="66">
        <v>0</v>
      </c>
      <c r="AJ1101" s="66">
        <v>0</v>
      </c>
      <c r="AK1101" s="48">
        <v>0.17</v>
      </c>
      <c r="AL1101" s="66">
        <v>0</v>
      </c>
      <c r="AM1101" s="65">
        <v>0.85</v>
      </c>
      <c r="AN1101" s="83">
        <v>0.7</v>
      </c>
      <c r="AO1101" s="66">
        <v>15</v>
      </c>
      <c r="AP1101" s="83">
        <v>3.6</v>
      </c>
      <c r="AQ1101" s="66">
        <v>2</v>
      </c>
      <c r="AR1101" s="83">
        <v>3.7</v>
      </c>
      <c r="AS1101" s="65">
        <v>0.31</v>
      </c>
      <c r="AT1101" s="32">
        <v>0</v>
      </c>
      <c r="AU1101" s="65">
        <v>0.02</v>
      </c>
      <c r="AV1101" s="47">
        <v>0.5</v>
      </c>
    </row>
    <row r="1102" spans="1:49" ht="15" customHeight="1" x14ac:dyDescent="0.3">
      <c r="A1102" s="320" t="s">
        <v>109</v>
      </c>
      <c r="B1102" s="334"/>
      <c r="C1102" s="328">
        <v>50</v>
      </c>
      <c r="D1102" s="406"/>
      <c r="E1102" s="406"/>
      <c r="F1102" s="406"/>
      <c r="G1102" s="406"/>
      <c r="H1102" s="406"/>
      <c r="I1102" s="406"/>
      <c r="J1102" s="199"/>
      <c r="K1102" s="199"/>
      <c r="L1102" s="199"/>
      <c r="M1102" s="199"/>
      <c r="N1102" s="199"/>
      <c r="O1102" s="199"/>
      <c r="P1102" s="199"/>
      <c r="Q1102" s="199"/>
      <c r="R1102" s="199"/>
      <c r="S1102" s="199"/>
      <c r="T1102" s="199"/>
      <c r="U1102" s="199"/>
      <c r="V1102" s="199"/>
      <c r="W1102" s="199"/>
      <c r="X1102" s="392" t="s">
        <v>96</v>
      </c>
      <c r="Y1102" s="392">
        <v>12</v>
      </c>
      <c r="AA1102" s="89" t="s">
        <v>109</v>
      </c>
      <c r="AB1102" s="89"/>
      <c r="AW1102" t="s">
        <v>96</v>
      </c>
    </row>
    <row r="1103" spans="1:49" ht="13.5" customHeight="1" x14ac:dyDescent="0.35">
      <c r="A1103" s="318"/>
      <c r="B1103" s="234" t="s">
        <v>109</v>
      </c>
      <c r="C1103" s="328"/>
      <c r="D1103" s="406">
        <f>C1102*AC1103/AD1104</f>
        <v>50</v>
      </c>
      <c r="E1103" s="406">
        <f>C1102*AD1103/AD1104</f>
        <v>50</v>
      </c>
      <c r="F1103" s="406">
        <f>C1102*AE1103/AD1104</f>
        <v>3.3333333333333335</v>
      </c>
      <c r="G1103" s="406">
        <f>C1102*AF1103/AD1104</f>
        <v>0.66666666666666663</v>
      </c>
      <c r="H1103" s="406">
        <f>C1102*AG1103/AD1104</f>
        <v>19.833333333333332</v>
      </c>
      <c r="I1103" s="406">
        <f>C1102*AH1103/AD1104</f>
        <v>97.833333333333329</v>
      </c>
      <c r="J1103" s="199">
        <f>C1102*AI1103/AD1104</f>
        <v>0</v>
      </c>
      <c r="K1103" s="199">
        <f>C1102*AJ1103/AD1104</f>
        <v>0</v>
      </c>
      <c r="L1103" s="199">
        <f>C1102*AK1103/AD1104</f>
        <v>0</v>
      </c>
      <c r="M1103" s="199">
        <f>C1102*AL1103/AD1104</f>
        <v>0</v>
      </c>
      <c r="N1103" s="199">
        <f>C1102*AM1103/AD1104</f>
        <v>0</v>
      </c>
      <c r="O1103" s="199">
        <f>C1102*AN1103/AD1104</f>
        <v>0</v>
      </c>
      <c r="P1103" s="199">
        <f>C1102*AO1103/AD1104</f>
        <v>0</v>
      </c>
      <c r="Q1103" s="199">
        <f>C1102*AP1103/AD1104</f>
        <v>0</v>
      </c>
      <c r="R1103" s="199">
        <f>C1102*AQ1103/AD1104</f>
        <v>0</v>
      </c>
      <c r="S1103" s="199">
        <f>C1102*AR1103/AD1104</f>
        <v>0</v>
      </c>
      <c r="T1103" s="199">
        <f>C1102*AS1103/AD1104</f>
        <v>0</v>
      </c>
      <c r="U1103" s="199">
        <f>C1102*AT1103/AD1104</f>
        <v>0</v>
      </c>
      <c r="V1103" s="199">
        <f>C1102*AU1103/AD1104</f>
        <v>0</v>
      </c>
      <c r="W1103" s="199">
        <f>C1102*AV1103/AD1104</f>
        <v>0</v>
      </c>
      <c r="X1103" s="394"/>
      <c r="Y1103" s="394"/>
      <c r="AB1103" s="70" t="s">
        <v>109</v>
      </c>
      <c r="AC1103" s="101">
        <v>30</v>
      </c>
      <c r="AD1103" s="101">
        <v>30</v>
      </c>
      <c r="AE1103" s="102">
        <v>2</v>
      </c>
      <c r="AF1103" s="103">
        <v>0.4</v>
      </c>
      <c r="AG1103" s="103">
        <v>11.9</v>
      </c>
      <c r="AH1103" s="103">
        <v>58.7</v>
      </c>
      <c r="AI1103" s="17"/>
      <c r="AJ1103" s="17"/>
      <c r="AK1103" s="17"/>
      <c r="AL1103" s="17"/>
      <c r="AM1103" s="17"/>
      <c r="AN1103" s="17"/>
      <c r="AO1103" s="17"/>
      <c r="AP1103" s="17"/>
      <c r="AQ1103" s="17"/>
      <c r="AR1103" s="17"/>
      <c r="AS1103" s="17"/>
      <c r="AT1103" s="17"/>
      <c r="AU1103" s="17"/>
      <c r="AV1103" s="17"/>
    </row>
    <row r="1104" spans="1:49" ht="18" x14ac:dyDescent="0.35">
      <c r="A1104" s="318"/>
      <c r="B1104" s="235" t="s">
        <v>244</v>
      </c>
      <c r="C1104" s="328"/>
      <c r="D1104" s="406"/>
      <c r="E1104" s="406"/>
      <c r="F1104" s="409">
        <f>SUM(F1103)</f>
        <v>3.3333333333333335</v>
      </c>
      <c r="G1104" s="409">
        <f t="shared" ref="G1104:W1104" si="781">SUM(G1103)</f>
        <v>0.66666666666666663</v>
      </c>
      <c r="H1104" s="409">
        <f t="shared" si="781"/>
        <v>19.833333333333332</v>
      </c>
      <c r="I1104" s="409">
        <f t="shared" si="781"/>
        <v>97.833333333333329</v>
      </c>
      <c r="J1104" s="337">
        <f t="shared" si="781"/>
        <v>0</v>
      </c>
      <c r="K1104" s="337">
        <f t="shared" si="781"/>
        <v>0</v>
      </c>
      <c r="L1104" s="337">
        <f t="shared" si="781"/>
        <v>0</v>
      </c>
      <c r="M1104" s="337">
        <f t="shared" si="781"/>
        <v>0</v>
      </c>
      <c r="N1104" s="337">
        <f t="shared" si="781"/>
        <v>0</v>
      </c>
      <c r="O1104" s="337">
        <f t="shared" si="781"/>
        <v>0</v>
      </c>
      <c r="P1104" s="337">
        <f t="shared" si="781"/>
        <v>0</v>
      </c>
      <c r="Q1104" s="337">
        <f t="shared" si="781"/>
        <v>0</v>
      </c>
      <c r="R1104" s="337">
        <f t="shared" si="781"/>
        <v>0</v>
      </c>
      <c r="S1104" s="337">
        <f t="shared" si="781"/>
        <v>0</v>
      </c>
      <c r="T1104" s="337">
        <f t="shared" si="781"/>
        <v>0</v>
      </c>
      <c r="U1104" s="337">
        <f t="shared" si="781"/>
        <v>0</v>
      </c>
      <c r="V1104" s="337">
        <f t="shared" si="781"/>
        <v>0</v>
      </c>
      <c r="W1104" s="337">
        <f t="shared" si="781"/>
        <v>0</v>
      </c>
      <c r="X1104" s="394"/>
      <c r="Y1104" s="394"/>
      <c r="AB1104" s="87" t="s">
        <v>40</v>
      </c>
      <c r="AC1104" s="100">
        <v>30</v>
      </c>
      <c r="AD1104" s="100">
        <v>30</v>
      </c>
      <c r="AE1104" s="104">
        <f>AE1103</f>
        <v>2</v>
      </c>
      <c r="AF1104" s="104">
        <f t="shared" ref="AF1104:AV1104" si="782">AF1103</f>
        <v>0.4</v>
      </c>
      <c r="AG1104" s="104">
        <f t="shared" si="782"/>
        <v>11.9</v>
      </c>
      <c r="AH1104" s="104">
        <f t="shared" si="782"/>
        <v>58.7</v>
      </c>
      <c r="AI1104" s="104">
        <f t="shared" si="782"/>
        <v>0</v>
      </c>
      <c r="AJ1104" s="104">
        <f t="shared" si="782"/>
        <v>0</v>
      </c>
      <c r="AK1104" s="104">
        <f t="shared" si="782"/>
        <v>0</v>
      </c>
      <c r="AL1104" s="104">
        <f t="shared" si="782"/>
        <v>0</v>
      </c>
      <c r="AM1104" s="104">
        <f t="shared" si="782"/>
        <v>0</v>
      </c>
      <c r="AN1104" s="104">
        <f t="shared" si="782"/>
        <v>0</v>
      </c>
      <c r="AO1104" s="104">
        <f t="shared" si="782"/>
        <v>0</v>
      </c>
      <c r="AP1104" s="104">
        <f t="shared" si="782"/>
        <v>0</v>
      </c>
      <c r="AQ1104" s="104">
        <f t="shared" si="782"/>
        <v>0</v>
      </c>
      <c r="AR1104" s="104">
        <f t="shared" si="782"/>
        <v>0</v>
      </c>
      <c r="AS1104" s="104">
        <f t="shared" si="782"/>
        <v>0</v>
      </c>
      <c r="AT1104" s="104">
        <f t="shared" si="782"/>
        <v>0</v>
      </c>
      <c r="AU1104" s="104">
        <f t="shared" si="782"/>
        <v>0</v>
      </c>
      <c r="AV1104" s="104">
        <f t="shared" si="782"/>
        <v>0</v>
      </c>
    </row>
    <row r="1105" spans="1:49" ht="18" x14ac:dyDescent="0.35">
      <c r="A1105" s="319" t="s">
        <v>133</v>
      </c>
      <c r="B1105" s="207"/>
      <c r="C1105" s="338">
        <f>SUM(C1048:C1104)</f>
        <v>755</v>
      </c>
      <c r="D1105" s="410">
        <f t="shared" ref="D1105" si="783">SUM(D1048:D1104)</f>
        <v>1276.9333333333334</v>
      </c>
      <c r="E1105" s="410">
        <f>SUM(E1048:E1104)</f>
        <v>1280.9766666666669</v>
      </c>
      <c r="F1105" s="412">
        <f>SUM(F1058+F1078+F1087+F1101+F1104+F1094)</f>
        <v>29.873333333333328</v>
      </c>
      <c r="G1105" s="412">
        <f t="shared" ref="G1105:W1105" si="784">SUM(G1058+G1078+G1087+G1101+G1104+G1094)</f>
        <v>27.266666666666669</v>
      </c>
      <c r="H1105" s="412">
        <f t="shared" si="784"/>
        <v>74.87</v>
      </c>
      <c r="I1105" s="412">
        <f>SUM(I1058+I1078+I1087+I1101+I1104+I1094)</f>
        <v>663.04666666666674</v>
      </c>
      <c r="J1105" s="340">
        <f t="shared" si="784"/>
        <v>0.22100000000000003</v>
      </c>
      <c r="K1105" s="340">
        <f t="shared" si="784"/>
        <v>0.33599999999999997</v>
      </c>
      <c r="L1105" s="340">
        <f t="shared" si="784"/>
        <v>323.79700000000003</v>
      </c>
      <c r="M1105" s="340">
        <f t="shared" si="784"/>
        <v>0.185</v>
      </c>
      <c r="N1105" s="340">
        <f t="shared" si="784"/>
        <v>54.738</v>
      </c>
      <c r="O1105" s="340">
        <f t="shared" si="784"/>
        <v>568.04466666666667</v>
      </c>
      <c r="P1105" s="340">
        <f t="shared" si="784"/>
        <v>1365.3313333333333</v>
      </c>
      <c r="Q1105" s="340">
        <f t="shared" si="784"/>
        <v>178.04000000000002</v>
      </c>
      <c r="R1105" s="340">
        <f t="shared" si="784"/>
        <v>101.27666666666667</v>
      </c>
      <c r="S1105" s="340">
        <f t="shared" si="784"/>
        <v>324.5866666666667</v>
      </c>
      <c r="T1105" s="340">
        <f t="shared" si="784"/>
        <v>5.8436666666666675</v>
      </c>
      <c r="U1105" s="340">
        <f t="shared" si="784"/>
        <v>70.726666666666674</v>
      </c>
      <c r="V1105" s="340">
        <f t="shared" si="784"/>
        <v>6.2366666666666664</v>
      </c>
      <c r="W1105" s="340">
        <f t="shared" si="784"/>
        <v>128.46666666666667</v>
      </c>
      <c r="X1105" s="394"/>
      <c r="Y1105" s="394"/>
    </row>
    <row r="1106" spans="1:49" ht="18" x14ac:dyDescent="0.35">
      <c r="A1106" s="319" t="s">
        <v>144</v>
      </c>
      <c r="B1106" s="207"/>
      <c r="C1106" s="338"/>
      <c r="D1106" s="415"/>
      <c r="E1106" s="415"/>
      <c r="F1106" s="415"/>
      <c r="G1106" s="415"/>
      <c r="H1106" s="415"/>
      <c r="I1106" s="415"/>
      <c r="J1106" s="207"/>
      <c r="K1106" s="207"/>
      <c r="L1106" s="207"/>
      <c r="M1106" s="207"/>
      <c r="N1106" s="207"/>
      <c r="O1106" s="207"/>
      <c r="P1106" s="207"/>
      <c r="Q1106" s="207"/>
      <c r="R1106" s="207"/>
      <c r="S1106" s="207"/>
      <c r="T1106" s="207"/>
      <c r="U1106" s="207"/>
      <c r="V1106" s="207"/>
      <c r="W1106" s="207"/>
      <c r="X1106" s="394"/>
      <c r="Y1106" s="394"/>
    </row>
    <row r="1107" spans="1:49" ht="15" customHeight="1" x14ac:dyDescent="0.3">
      <c r="A1107" s="318" t="s">
        <v>171</v>
      </c>
      <c r="B1107" s="199"/>
      <c r="C1107" s="328">
        <v>109</v>
      </c>
      <c r="D1107" s="406"/>
      <c r="E1107" s="406"/>
      <c r="F1107" s="406"/>
      <c r="G1107" s="406"/>
      <c r="H1107" s="406"/>
      <c r="I1107" s="406"/>
      <c r="J1107" s="199"/>
      <c r="K1107" s="199"/>
      <c r="L1107" s="199"/>
      <c r="M1107" s="199"/>
      <c r="N1107" s="199"/>
      <c r="O1107" s="199"/>
      <c r="P1107" s="199"/>
      <c r="Q1107" s="199"/>
      <c r="R1107" s="199"/>
      <c r="S1107" s="199"/>
      <c r="T1107" s="199"/>
      <c r="U1107" s="199"/>
      <c r="V1107" s="199"/>
      <c r="W1107" s="199"/>
      <c r="X1107" s="392" t="s">
        <v>172</v>
      </c>
      <c r="Y1107" s="392">
        <v>35</v>
      </c>
      <c r="AA1107" t="s">
        <v>171</v>
      </c>
      <c r="AW1107" t="s">
        <v>172</v>
      </c>
    </row>
    <row r="1108" spans="1:49" x14ac:dyDescent="0.3">
      <c r="A1108" s="318"/>
      <c r="B1108" s="334" t="s">
        <v>48</v>
      </c>
      <c r="C1108" s="328"/>
      <c r="D1108" s="407">
        <f>C$1107*AC1108/AD$1112</f>
        <v>1.67642</v>
      </c>
      <c r="E1108" s="406">
        <f>C$1107*AD1108/AD$1112</f>
        <v>1.6753299999999998</v>
      </c>
      <c r="F1108" s="406">
        <f>$C$1107*AE1108/$AD$1112</f>
        <v>7.956999999999999</v>
      </c>
      <c r="G1108" s="406">
        <f t="shared" ref="G1108:V1108" si="785">$C$1107*AF1108/$AD$1112</f>
        <v>6.7580000000000009</v>
      </c>
      <c r="H1108" s="406">
        <f t="shared" si="785"/>
        <v>0.436</v>
      </c>
      <c r="I1108" s="406">
        <f t="shared" si="785"/>
        <v>94.83</v>
      </c>
      <c r="J1108" s="199">
        <f t="shared" si="785"/>
        <v>3.27E-2</v>
      </c>
      <c r="K1108" s="199">
        <f t="shared" si="785"/>
        <v>0.22889999999999999</v>
      </c>
      <c r="L1108" s="199">
        <f t="shared" si="785"/>
        <v>104.64</v>
      </c>
      <c r="M1108" s="199">
        <f t="shared" si="785"/>
        <v>1.4715</v>
      </c>
      <c r="N1108" s="199">
        <f t="shared" si="785"/>
        <v>0</v>
      </c>
      <c r="O1108" s="199">
        <f t="shared" si="785"/>
        <v>68.67</v>
      </c>
      <c r="P1108" s="199">
        <f t="shared" si="785"/>
        <v>78.48</v>
      </c>
      <c r="Q1108" s="199">
        <f t="shared" si="785"/>
        <v>32.700000000000003</v>
      </c>
      <c r="R1108" s="199">
        <f t="shared" si="785"/>
        <v>6.976</v>
      </c>
      <c r="S1108" s="199">
        <f t="shared" si="785"/>
        <v>112.27</v>
      </c>
      <c r="T1108" s="199">
        <f t="shared" si="785"/>
        <v>1.4606000000000001</v>
      </c>
      <c r="U1108" s="199">
        <f t="shared" si="785"/>
        <v>13.08</v>
      </c>
      <c r="V1108" s="199">
        <f t="shared" si="785"/>
        <v>18.094000000000001</v>
      </c>
      <c r="W1108" s="199">
        <f t="shared" ref="G1108:W1111" si="786">$C$1107*AV1108/$AD$1112</f>
        <v>37.06</v>
      </c>
      <c r="X1108" s="392"/>
      <c r="Y1108" s="392"/>
      <c r="AB1108" s="86" t="s">
        <v>48</v>
      </c>
      <c r="AC1108" s="56">
        <v>1.538</v>
      </c>
      <c r="AD1108" s="56">
        <v>1.5369999999999999</v>
      </c>
      <c r="AE1108" s="56">
        <v>7.3</v>
      </c>
      <c r="AF1108" s="56">
        <v>6.2</v>
      </c>
      <c r="AG1108" s="56">
        <v>0.4</v>
      </c>
      <c r="AH1108" s="57">
        <v>87</v>
      </c>
      <c r="AI1108" s="71">
        <v>0.03</v>
      </c>
      <c r="AJ1108" s="71">
        <v>0.21</v>
      </c>
      <c r="AK1108" s="19">
        <v>96</v>
      </c>
      <c r="AL1108" s="71">
        <v>1.35</v>
      </c>
      <c r="AM1108" s="57">
        <v>0</v>
      </c>
      <c r="AN1108" s="57">
        <v>63</v>
      </c>
      <c r="AO1108" s="57">
        <v>72</v>
      </c>
      <c r="AP1108" s="57">
        <v>30</v>
      </c>
      <c r="AQ1108" s="56">
        <v>6.4</v>
      </c>
      <c r="AR1108" s="57">
        <v>103</v>
      </c>
      <c r="AS1108" s="71">
        <v>1.34</v>
      </c>
      <c r="AT1108" s="39">
        <v>12</v>
      </c>
      <c r="AU1108" s="56">
        <v>16.600000000000001</v>
      </c>
      <c r="AV1108" s="19">
        <v>34</v>
      </c>
    </row>
    <row r="1109" spans="1:49" ht="15" customHeight="1" x14ac:dyDescent="0.3">
      <c r="A1109" s="318"/>
      <c r="B1109" s="334" t="s">
        <v>35</v>
      </c>
      <c r="C1109" s="328"/>
      <c r="D1109" s="407">
        <f t="shared" ref="D1109:D1111" si="787">C$1107*AC1109/AD$1112</f>
        <v>54.5</v>
      </c>
      <c r="E1109" s="406">
        <f t="shared" ref="E1109:E1111" si="788">C$1107*AD1109/AD$1112</f>
        <v>54.5</v>
      </c>
      <c r="F1109" s="406">
        <f t="shared" ref="F1109:F1111" si="789">$C$1107*AE1109/$AD$1112</f>
        <v>1.1990000000000001</v>
      </c>
      <c r="G1109" s="406">
        <f t="shared" si="786"/>
        <v>0.98100000000000009</v>
      </c>
      <c r="H1109" s="406">
        <f t="shared" si="786"/>
        <v>1.8529999999999998</v>
      </c>
      <c r="I1109" s="406">
        <f t="shared" si="786"/>
        <v>20.164999999999999</v>
      </c>
      <c r="J1109" s="199">
        <f t="shared" si="786"/>
        <v>1.09E-2</v>
      </c>
      <c r="K1109" s="199">
        <f t="shared" si="786"/>
        <v>5.45E-2</v>
      </c>
      <c r="L1109" s="199">
        <f t="shared" si="786"/>
        <v>5.5372000000000003</v>
      </c>
      <c r="M1109" s="199">
        <f t="shared" si="786"/>
        <v>0</v>
      </c>
      <c r="N1109" s="199">
        <f t="shared" si="786"/>
        <v>0.218</v>
      </c>
      <c r="O1109" s="199">
        <f t="shared" si="786"/>
        <v>16.350000000000001</v>
      </c>
      <c r="P1109" s="199">
        <f t="shared" si="786"/>
        <v>51.23</v>
      </c>
      <c r="Q1109" s="199">
        <f t="shared" si="786"/>
        <v>44.69</v>
      </c>
      <c r="R1109" s="199">
        <f t="shared" si="786"/>
        <v>5.1230000000000011</v>
      </c>
      <c r="S1109" s="199">
        <f t="shared" si="786"/>
        <v>32.700000000000003</v>
      </c>
      <c r="T1109" s="199">
        <f t="shared" si="786"/>
        <v>3.27E-2</v>
      </c>
      <c r="U1109" s="199">
        <f t="shared" si="786"/>
        <v>3.8149999999999999</v>
      </c>
      <c r="V1109" s="199">
        <f t="shared" si="786"/>
        <v>0.74120000000000008</v>
      </c>
      <c r="W1109" s="199">
        <f t="shared" si="786"/>
        <v>8.3930000000000007</v>
      </c>
      <c r="X1109" s="392"/>
      <c r="Y1109" s="392"/>
      <c r="AB1109" s="86" t="s">
        <v>35</v>
      </c>
      <c r="AC1109" s="299">
        <v>50</v>
      </c>
      <c r="AD1109" s="299">
        <v>50</v>
      </c>
      <c r="AE1109" s="56">
        <v>1.1000000000000001</v>
      </c>
      <c r="AF1109" s="56">
        <v>0.9</v>
      </c>
      <c r="AG1109" s="56">
        <v>1.7</v>
      </c>
      <c r="AH1109" s="56">
        <v>18.5</v>
      </c>
      <c r="AI1109" s="71">
        <v>0.01</v>
      </c>
      <c r="AJ1109" s="71">
        <v>0.05</v>
      </c>
      <c r="AK1109" s="21">
        <v>5.08</v>
      </c>
      <c r="AL1109" s="57">
        <v>0</v>
      </c>
      <c r="AM1109" s="56">
        <v>0.2</v>
      </c>
      <c r="AN1109" s="57">
        <v>15</v>
      </c>
      <c r="AO1109" s="57">
        <v>47</v>
      </c>
      <c r="AP1109" s="57">
        <v>41</v>
      </c>
      <c r="AQ1109" s="56">
        <v>4.7</v>
      </c>
      <c r="AR1109" s="57">
        <v>30</v>
      </c>
      <c r="AS1109" s="71">
        <v>0.03</v>
      </c>
      <c r="AT1109" s="24">
        <v>3.5</v>
      </c>
      <c r="AU1109" s="71">
        <v>0.68</v>
      </c>
      <c r="AV1109" s="20">
        <v>7.7</v>
      </c>
    </row>
    <row r="1110" spans="1:49" ht="15" customHeight="1" x14ac:dyDescent="0.3">
      <c r="A1110" s="318"/>
      <c r="B1110" s="334" t="s">
        <v>37</v>
      </c>
      <c r="C1110" s="328"/>
      <c r="D1110" s="407">
        <f t="shared" si="787"/>
        <v>4.3600000000000003</v>
      </c>
      <c r="E1110" s="406">
        <f t="shared" si="788"/>
        <v>4.3600000000000003</v>
      </c>
      <c r="F1110" s="406">
        <f t="shared" si="789"/>
        <v>0.109</v>
      </c>
      <c r="G1110" s="406">
        <f t="shared" si="786"/>
        <v>5.3410000000000002</v>
      </c>
      <c r="H1110" s="406">
        <f t="shared" si="786"/>
        <v>0.109</v>
      </c>
      <c r="I1110" s="406">
        <f t="shared" si="786"/>
        <v>48.614000000000004</v>
      </c>
      <c r="J1110" s="199">
        <f t="shared" si="786"/>
        <v>0</v>
      </c>
      <c r="K1110" s="199">
        <f t="shared" si="786"/>
        <v>1.09E-2</v>
      </c>
      <c r="L1110" s="199">
        <f t="shared" si="786"/>
        <v>22.562999999999999</v>
      </c>
      <c r="M1110" s="199">
        <f t="shared" si="786"/>
        <v>0.109</v>
      </c>
      <c r="N1110" s="199">
        <f t="shared" si="786"/>
        <v>0</v>
      </c>
      <c r="O1110" s="199">
        <f t="shared" si="786"/>
        <v>0.98100000000000009</v>
      </c>
      <c r="P1110" s="199">
        <f t="shared" si="786"/>
        <v>2.0709999999999997</v>
      </c>
      <c r="Q1110" s="199">
        <f t="shared" si="786"/>
        <v>1.744</v>
      </c>
      <c r="R1110" s="199">
        <f t="shared" si="786"/>
        <v>0</v>
      </c>
      <c r="S1110" s="199">
        <f t="shared" si="786"/>
        <v>2.1800000000000002</v>
      </c>
      <c r="T1110" s="199">
        <f t="shared" si="786"/>
        <v>1.09E-2</v>
      </c>
      <c r="U1110" s="199">
        <f t="shared" si="786"/>
        <v>0</v>
      </c>
      <c r="V1110" s="199">
        <f t="shared" si="786"/>
        <v>7.6300000000000007E-2</v>
      </c>
      <c r="W1110" s="199">
        <f t="shared" si="786"/>
        <v>0.218</v>
      </c>
      <c r="X1110" s="392"/>
      <c r="Y1110" s="392"/>
      <c r="AB1110" s="86" t="s">
        <v>37</v>
      </c>
      <c r="AC1110" s="299">
        <v>4</v>
      </c>
      <c r="AD1110" s="299">
        <v>4</v>
      </c>
      <c r="AE1110" s="56">
        <v>0.1</v>
      </c>
      <c r="AF1110" s="56">
        <v>4.9000000000000004</v>
      </c>
      <c r="AG1110" s="56">
        <v>0.1</v>
      </c>
      <c r="AH1110" s="56">
        <v>44.6</v>
      </c>
      <c r="AI1110" s="57">
        <v>0</v>
      </c>
      <c r="AJ1110" s="71">
        <v>0.01</v>
      </c>
      <c r="AK1110" s="20">
        <v>20.7</v>
      </c>
      <c r="AL1110" s="56">
        <v>0.1</v>
      </c>
      <c r="AM1110" s="57">
        <v>0</v>
      </c>
      <c r="AN1110" s="56">
        <v>0.9</v>
      </c>
      <c r="AO1110" s="56">
        <v>1.9</v>
      </c>
      <c r="AP1110" s="56">
        <v>1.6</v>
      </c>
      <c r="AQ1110" s="57">
        <v>0</v>
      </c>
      <c r="AR1110" s="57">
        <v>2</v>
      </c>
      <c r="AS1110" s="71">
        <v>0.01</v>
      </c>
      <c r="AT1110" s="25">
        <v>0</v>
      </c>
      <c r="AU1110" s="71">
        <v>7.0000000000000007E-2</v>
      </c>
      <c r="AV1110" s="20">
        <v>0.2</v>
      </c>
    </row>
    <row r="1111" spans="1:49" ht="16.5" customHeight="1" x14ac:dyDescent="0.3">
      <c r="A1111" s="318"/>
      <c r="B1111" s="334" t="s">
        <v>38</v>
      </c>
      <c r="C1111" s="328"/>
      <c r="D1111" s="407">
        <f t="shared" si="787"/>
        <v>0.872</v>
      </c>
      <c r="E1111" s="406">
        <f t="shared" si="788"/>
        <v>0.872</v>
      </c>
      <c r="F1111" s="406">
        <f t="shared" si="789"/>
        <v>0</v>
      </c>
      <c r="G1111" s="406">
        <f t="shared" si="786"/>
        <v>0</v>
      </c>
      <c r="H1111" s="406">
        <f t="shared" si="786"/>
        <v>0</v>
      </c>
      <c r="I1111" s="406">
        <f t="shared" si="786"/>
        <v>0</v>
      </c>
      <c r="J1111" s="199">
        <f t="shared" si="786"/>
        <v>0</v>
      </c>
      <c r="K1111" s="199">
        <f t="shared" si="786"/>
        <v>0</v>
      </c>
      <c r="L1111" s="199">
        <f t="shared" si="786"/>
        <v>0</v>
      </c>
      <c r="M1111" s="199">
        <f t="shared" si="786"/>
        <v>0</v>
      </c>
      <c r="N1111" s="199">
        <f t="shared" si="786"/>
        <v>0</v>
      </c>
      <c r="O1111" s="199">
        <f t="shared" si="786"/>
        <v>106.82</v>
      </c>
      <c r="P1111" s="199">
        <f t="shared" si="786"/>
        <v>0</v>
      </c>
      <c r="Q1111" s="199">
        <f t="shared" si="786"/>
        <v>1.1990000000000001</v>
      </c>
      <c r="R1111" s="199">
        <f t="shared" si="786"/>
        <v>0.109</v>
      </c>
      <c r="S1111" s="199">
        <f t="shared" si="786"/>
        <v>0.218</v>
      </c>
      <c r="T1111" s="199">
        <f t="shared" si="786"/>
        <v>1.09E-2</v>
      </c>
      <c r="U1111" s="199">
        <f t="shared" si="786"/>
        <v>14.17</v>
      </c>
      <c r="V1111" s="199">
        <f t="shared" si="786"/>
        <v>0</v>
      </c>
      <c r="W1111" s="199">
        <f t="shared" si="786"/>
        <v>0</v>
      </c>
      <c r="X1111" s="392"/>
      <c r="Y1111" s="392"/>
      <c r="AB1111" s="86" t="s">
        <v>38</v>
      </c>
      <c r="AC1111" s="299">
        <v>0.8</v>
      </c>
      <c r="AD1111" s="299">
        <v>0.8</v>
      </c>
      <c r="AE1111" s="57">
        <v>0</v>
      </c>
      <c r="AF1111" s="57">
        <v>0</v>
      </c>
      <c r="AG1111" s="57">
        <v>0</v>
      </c>
      <c r="AH1111" s="57">
        <v>0</v>
      </c>
      <c r="AI1111" s="57">
        <v>0</v>
      </c>
      <c r="AJ1111" s="57">
        <v>0</v>
      </c>
      <c r="AK1111" s="19">
        <v>0</v>
      </c>
      <c r="AL1111" s="57">
        <v>0</v>
      </c>
      <c r="AM1111" s="57">
        <v>0</v>
      </c>
      <c r="AN1111" s="57">
        <v>98</v>
      </c>
      <c r="AO1111" s="57">
        <v>0</v>
      </c>
      <c r="AP1111" s="56">
        <v>1.1000000000000001</v>
      </c>
      <c r="AQ1111" s="56">
        <v>0.1</v>
      </c>
      <c r="AR1111" s="56">
        <v>0.2</v>
      </c>
      <c r="AS1111" s="71">
        <v>0.01</v>
      </c>
      <c r="AT1111" s="39">
        <v>13</v>
      </c>
      <c r="AU1111" s="57">
        <v>0</v>
      </c>
      <c r="AV1111" s="19">
        <v>0</v>
      </c>
    </row>
    <row r="1112" spans="1:49" x14ac:dyDescent="0.3">
      <c r="A1112" s="318"/>
      <c r="B1112" s="69" t="s">
        <v>40</v>
      </c>
      <c r="C1112" s="328"/>
      <c r="D1112" s="406"/>
      <c r="E1112" s="406"/>
      <c r="F1112" s="409">
        <f>SUM(F1108:F1111)</f>
        <v>9.2649999999999988</v>
      </c>
      <c r="G1112" s="409">
        <f t="shared" ref="G1112:W1112" si="790">SUM(G1108:G1111)</f>
        <v>13.080000000000002</v>
      </c>
      <c r="H1112" s="409">
        <f t="shared" si="790"/>
        <v>2.3979999999999997</v>
      </c>
      <c r="I1112" s="409">
        <f t="shared" si="790"/>
        <v>163.60900000000001</v>
      </c>
      <c r="J1112" s="337">
        <f t="shared" si="790"/>
        <v>4.36E-2</v>
      </c>
      <c r="K1112" s="337">
        <f t="shared" si="790"/>
        <v>0.29430000000000001</v>
      </c>
      <c r="L1112" s="337">
        <f t="shared" si="790"/>
        <v>132.74019999999999</v>
      </c>
      <c r="M1112" s="337">
        <f t="shared" si="790"/>
        <v>1.5805</v>
      </c>
      <c r="N1112" s="337">
        <f t="shared" si="790"/>
        <v>0.218</v>
      </c>
      <c r="O1112" s="337">
        <f t="shared" si="790"/>
        <v>192.821</v>
      </c>
      <c r="P1112" s="337">
        <f t="shared" si="790"/>
        <v>131.78100000000001</v>
      </c>
      <c r="Q1112" s="337">
        <f t="shared" si="790"/>
        <v>80.332999999999998</v>
      </c>
      <c r="R1112" s="337">
        <f t="shared" si="790"/>
        <v>12.208</v>
      </c>
      <c r="S1112" s="337">
        <f t="shared" si="790"/>
        <v>147.36799999999999</v>
      </c>
      <c r="T1112" s="337">
        <f t="shared" si="790"/>
        <v>1.5150999999999999</v>
      </c>
      <c r="U1112" s="337">
        <f t="shared" si="790"/>
        <v>31.064999999999998</v>
      </c>
      <c r="V1112" s="337">
        <f t="shared" si="790"/>
        <v>18.9115</v>
      </c>
      <c r="W1112" s="337">
        <f t="shared" si="790"/>
        <v>45.671000000000006</v>
      </c>
      <c r="X1112" s="392"/>
      <c r="Y1112" s="392"/>
      <c r="AB1112" s="87" t="s">
        <v>40</v>
      </c>
      <c r="AC1112" s="59"/>
      <c r="AD1112" s="60">
        <v>100</v>
      </c>
      <c r="AE1112" s="61">
        <v>8.5</v>
      </c>
      <c r="AF1112" s="61">
        <v>11.9</v>
      </c>
      <c r="AG1112" s="61">
        <v>2.1</v>
      </c>
      <c r="AH1112" s="61">
        <v>150.1</v>
      </c>
      <c r="AI1112" s="88">
        <v>0.05</v>
      </c>
      <c r="AJ1112" s="88">
        <v>0.27</v>
      </c>
      <c r="AK1112" s="23">
        <v>122</v>
      </c>
      <c r="AL1112" s="88">
        <v>1.45</v>
      </c>
      <c r="AM1112" s="61">
        <v>0.2</v>
      </c>
      <c r="AN1112" s="60">
        <v>176</v>
      </c>
      <c r="AO1112" s="60">
        <v>120</v>
      </c>
      <c r="AP1112" s="60">
        <v>73</v>
      </c>
      <c r="AQ1112" s="60">
        <v>11</v>
      </c>
      <c r="AR1112" s="60">
        <v>135</v>
      </c>
      <c r="AS1112" s="88">
        <v>1.39</v>
      </c>
      <c r="AT1112" s="27">
        <v>29</v>
      </c>
      <c r="AU1112" s="61">
        <v>17.399999999999999</v>
      </c>
      <c r="AV1112" s="23">
        <v>42</v>
      </c>
    </row>
    <row r="1113" spans="1:49" x14ac:dyDescent="0.3">
      <c r="A1113" s="318" t="s">
        <v>173</v>
      </c>
      <c r="B1113" s="199"/>
      <c r="C1113" s="328">
        <v>65</v>
      </c>
      <c r="D1113" s="406"/>
      <c r="E1113" s="406"/>
      <c r="F1113" s="406"/>
      <c r="G1113" s="406"/>
      <c r="H1113" s="406"/>
      <c r="I1113" s="406"/>
      <c r="J1113" s="199"/>
      <c r="K1113" s="199"/>
      <c r="L1113" s="199"/>
      <c r="M1113" s="199"/>
      <c r="N1113" s="199"/>
      <c r="O1113" s="199"/>
      <c r="P1113" s="199"/>
      <c r="Q1113" s="199"/>
      <c r="R1113" s="199"/>
      <c r="S1113" s="199"/>
      <c r="T1113" s="199"/>
      <c r="U1113" s="199"/>
      <c r="V1113" s="199"/>
      <c r="W1113" s="199"/>
      <c r="X1113" s="392"/>
      <c r="Y1113" s="392">
        <v>36</v>
      </c>
      <c r="AA1113" t="s">
        <v>173</v>
      </c>
      <c r="AW1113" t="s">
        <v>174</v>
      </c>
    </row>
    <row r="1114" spans="1:49" ht="15" customHeight="1" x14ac:dyDescent="0.3">
      <c r="A1114" s="318"/>
      <c r="B1114" s="334" t="s">
        <v>36</v>
      </c>
      <c r="C1114" s="328"/>
      <c r="D1114" s="406">
        <f>C$1113*AC1114/AD$1122</f>
        <v>10.833333333333334</v>
      </c>
      <c r="E1114" s="406">
        <f>C$1113*AD1114/AD$1122</f>
        <v>10.833333333333334</v>
      </c>
      <c r="F1114" s="406">
        <f>$C$1113*AE1114/$AD$1122</f>
        <v>0</v>
      </c>
      <c r="G1114" s="406">
        <f t="shared" ref="G1114:V1114" si="791">$C$1113*AF1114/$AD$1122</f>
        <v>0</v>
      </c>
      <c r="H1114" s="406">
        <f t="shared" si="791"/>
        <v>2.9249999999999998</v>
      </c>
      <c r="I1114" s="406">
        <f t="shared" si="791"/>
        <v>11.808333333333334</v>
      </c>
      <c r="J1114" s="199">
        <f t="shared" si="791"/>
        <v>0</v>
      </c>
      <c r="K1114" s="199">
        <f t="shared" si="791"/>
        <v>0</v>
      </c>
      <c r="L1114" s="199">
        <f t="shared" si="791"/>
        <v>0</v>
      </c>
      <c r="M1114" s="199">
        <f t="shared" si="791"/>
        <v>0</v>
      </c>
      <c r="N1114" s="199">
        <f t="shared" si="791"/>
        <v>0</v>
      </c>
      <c r="O1114" s="199">
        <f t="shared" si="791"/>
        <v>0</v>
      </c>
      <c r="P1114" s="199">
        <f t="shared" si="791"/>
        <v>7.583333333333335E-2</v>
      </c>
      <c r="Q1114" s="199">
        <f t="shared" si="791"/>
        <v>0.10833333333333334</v>
      </c>
      <c r="R1114" s="199">
        <f t="shared" si="791"/>
        <v>0</v>
      </c>
      <c r="S1114" s="199">
        <f t="shared" si="791"/>
        <v>0</v>
      </c>
      <c r="T1114" s="199">
        <f t="shared" si="791"/>
        <v>1.0833333333333334E-2</v>
      </c>
      <c r="U1114" s="199">
        <f t="shared" si="791"/>
        <v>0</v>
      </c>
      <c r="V1114" s="199">
        <f t="shared" si="791"/>
        <v>0</v>
      </c>
      <c r="W1114" s="199">
        <f t="shared" ref="G1114:W1121" si="792">$C$1113*AV1114/$AD$1122</f>
        <v>0</v>
      </c>
      <c r="X1114" s="392" t="s">
        <v>174</v>
      </c>
      <c r="Y1114" s="392"/>
      <c r="AB1114" s="70" t="s">
        <v>36</v>
      </c>
      <c r="AC1114" s="285">
        <v>10</v>
      </c>
      <c r="AD1114" s="285">
        <v>10</v>
      </c>
      <c r="AE1114" s="180">
        <v>0</v>
      </c>
      <c r="AF1114" s="180">
        <v>0</v>
      </c>
      <c r="AG1114" s="101">
        <v>2.7</v>
      </c>
      <c r="AH1114" s="101">
        <v>10.9</v>
      </c>
      <c r="AI1114" s="102">
        <v>0</v>
      </c>
      <c r="AJ1114" s="102">
        <v>0</v>
      </c>
      <c r="AK1114" s="181">
        <v>0</v>
      </c>
      <c r="AL1114" s="102">
        <v>0</v>
      </c>
      <c r="AM1114" s="102">
        <v>0</v>
      </c>
      <c r="AN1114" s="102">
        <v>0</v>
      </c>
      <c r="AO1114" s="182">
        <v>7.0000000000000007E-2</v>
      </c>
      <c r="AP1114" s="103">
        <v>0.1</v>
      </c>
      <c r="AQ1114" s="102">
        <v>0</v>
      </c>
      <c r="AR1114" s="102">
        <v>0</v>
      </c>
      <c r="AS1114" s="182">
        <v>0.01</v>
      </c>
      <c r="AT1114" s="183">
        <v>0</v>
      </c>
      <c r="AU1114" s="102">
        <v>0</v>
      </c>
      <c r="AV1114" s="184">
        <v>0</v>
      </c>
    </row>
    <row r="1115" spans="1:49" ht="15" customHeight="1" x14ac:dyDescent="0.3">
      <c r="A1115" s="318"/>
      <c r="B1115" s="334" t="s">
        <v>89</v>
      </c>
      <c r="C1115" s="328"/>
      <c r="D1115" s="406">
        <f t="shared" ref="D1115:D1121" si="793">C$1113*AC1115/AD$1122</f>
        <v>1.1916666666666667</v>
      </c>
      <c r="E1115" s="406">
        <f t="shared" ref="E1115:E1121" si="794">C$1113*AD1115/AD$1122</f>
        <v>1.1916666666666667</v>
      </c>
      <c r="F1115" s="406">
        <f t="shared" ref="F1115:F1121" si="795">$C$1113*AE1115/$AD$1122</f>
        <v>0.21666666666666667</v>
      </c>
      <c r="G1115" s="406">
        <f t="shared" si="792"/>
        <v>0</v>
      </c>
      <c r="H1115" s="406">
        <f t="shared" si="792"/>
        <v>0.10833333333333334</v>
      </c>
      <c r="I1115" s="406">
        <f t="shared" si="792"/>
        <v>1.625</v>
      </c>
      <c r="J1115" s="199">
        <f t="shared" si="792"/>
        <v>1.0833333333333334E-2</v>
      </c>
      <c r="K1115" s="199">
        <f t="shared" si="792"/>
        <v>1.0833333333333334E-2</v>
      </c>
      <c r="L1115" s="199">
        <f t="shared" si="792"/>
        <v>0</v>
      </c>
      <c r="M1115" s="199">
        <f t="shared" si="792"/>
        <v>0</v>
      </c>
      <c r="N1115" s="199">
        <f t="shared" si="792"/>
        <v>0</v>
      </c>
      <c r="O1115" s="199">
        <f t="shared" si="792"/>
        <v>0.21666666666666667</v>
      </c>
      <c r="P1115" s="199">
        <f t="shared" si="792"/>
        <v>7.9625000000000004</v>
      </c>
      <c r="Q1115" s="199">
        <f t="shared" si="792"/>
        <v>0.43333333333333335</v>
      </c>
      <c r="R1115" s="199">
        <f t="shared" si="792"/>
        <v>0.7583333333333333</v>
      </c>
      <c r="S1115" s="199">
        <f t="shared" si="792"/>
        <v>5.6333333333333337</v>
      </c>
      <c r="T1115" s="199">
        <f t="shared" si="792"/>
        <v>4.3333333333333335E-2</v>
      </c>
      <c r="U1115" s="199">
        <f t="shared" si="792"/>
        <v>0.10833333333333334</v>
      </c>
      <c r="V1115" s="199">
        <f t="shared" si="792"/>
        <v>0</v>
      </c>
      <c r="W1115" s="199">
        <f t="shared" si="792"/>
        <v>0</v>
      </c>
      <c r="X1115" s="392"/>
      <c r="Y1115" s="392"/>
      <c r="AB1115" s="70" t="s">
        <v>89</v>
      </c>
      <c r="AC1115" s="286">
        <v>1.1000000000000001</v>
      </c>
      <c r="AD1115" s="286">
        <v>1.1000000000000001</v>
      </c>
      <c r="AE1115" s="101">
        <v>0.2</v>
      </c>
      <c r="AF1115" s="180">
        <v>0</v>
      </c>
      <c r="AG1115" s="101">
        <v>0.1</v>
      </c>
      <c r="AH1115" s="101">
        <v>1.5</v>
      </c>
      <c r="AI1115" s="182">
        <v>0.01</v>
      </c>
      <c r="AJ1115" s="182">
        <v>0.01</v>
      </c>
      <c r="AK1115" s="181">
        <v>0</v>
      </c>
      <c r="AL1115" s="102">
        <v>0</v>
      </c>
      <c r="AM1115" s="102">
        <v>0</v>
      </c>
      <c r="AN1115" s="103">
        <v>0.2</v>
      </c>
      <c r="AO1115" s="182">
        <v>7.35</v>
      </c>
      <c r="AP1115" s="103">
        <v>0.4</v>
      </c>
      <c r="AQ1115" s="103">
        <v>0.7</v>
      </c>
      <c r="AR1115" s="103">
        <v>5.2</v>
      </c>
      <c r="AS1115" s="182">
        <v>0.04</v>
      </c>
      <c r="AT1115" s="185">
        <v>0.1</v>
      </c>
      <c r="AU1115" s="102">
        <v>0</v>
      </c>
      <c r="AV1115" s="184">
        <v>0</v>
      </c>
    </row>
    <row r="1116" spans="1:49" ht="15" customHeight="1" x14ac:dyDescent="0.3">
      <c r="A1116" s="318"/>
      <c r="B1116" s="334" t="s">
        <v>59</v>
      </c>
      <c r="C1116" s="328"/>
      <c r="D1116" s="406">
        <f t="shared" si="793"/>
        <v>59.583333333333336</v>
      </c>
      <c r="E1116" s="406">
        <f t="shared" si="794"/>
        <v>59.583333333333336</v>
      </c>
      <c r="F1116" s="406">
        <f t="shared" si="795"/>
        <v>5.416666666666667</v>
      </c>
      <c r="G1116" s="406">
        <f t="shared" si="792"/>
        <v>0.65</v>
      </c>
      <c r="H1116" s="406">
        <f t="shared" si="792"/>
        <v>33.799999999999997</v>
      </c>
      <c r="I1116" s="406">
        <f t="shared" si="792"/>
        <v>162.06666666666666</v>
      </c>
      <c r="J1116" s="199">
        <f t="shared" si="792"/>
        <v>6.5000000000000002E-2</v>
      </c>
      <c r="K1116" s="199">
        <f t="shared" si="792"/>
        <v>2.1666666666666667E-2</v>
      </c>
      <c r="L1116" s="199">
        <f t="shared" si="792"/>
        <v>0</v>
      </c>
      <c r="M1116" s="199">
        <f t="shared" si="792"/>
        <v>0</v>
      </c>
      <c r="N1116" s="199">
        <f t="shared" si="792"/>
        <v>0</v>
      </c>
      <c r="O1116" s="199">
        <f t="shared" si="792"/>
        <v>1.1916666666666667</v>
      </c>
      <c r="P1116" s="199">
        <f t="shared" si="792"/>
        <v>53.733333333333334</v>
      </c>
      <c r="Q1116" s="199">
        <f t="shared" si="792"/>
        <v>8.4499999999999993</v>
      </c>
      <c r="R1116" s="199">
        <f t="shared" si="792"/>
        <v>7.3666666666666663</v>
      </c>
      <c r="S1116" s="199">
        <f t="shared" si="792"/>
        <v>40.083333333333336</v>
      </c>
      <c r="T1116" s="199">
        <f t="shared" si="792"/>
        <v>0.55249999999999999</v>
      </c>
      <c r="U1116" s="199">
        <f t="shared" si="792"/>
        <v>0.7583333333333333</v>
      </c>
      <c r="V1116" s="199">
        <f t="shared" si="792"/>
        <v>2.8058333333333332</v>
      </c>
      <c r="W1116" s="199">
        <f t="shared" si="792"/>
        <v>11.916666666666666</v>
      </c>
      <c r="X1116" s="392"/>
      <c r="Y1116" s="392"/>
      <c r="AB1116" s="70" t="s">
        <v>59</v>
      </c>
      <c r="AC1116" s="285">
        <v>55</v>
      </c>
      <c r="AD1116" s="285">
        <v>55</v>
      </c>
      <c r="AE1116" s="180">
        <v>5</v>
      </c>
      <c r="AF1116" s="101">
        <v>0.6</v>
      </c>
      <c r="AG1116" s="101">
        <v>31.2</v>
      </c>
      <c r="AH1116" s="101">
        <v>149.6</v>
      </c>
      <c r="AI1116" s="182">
        <v>0.06</v>
      </c>
      <c r="AJ1116" s="182">
        <v>0.02</v>
      </c>
      <c r="AK1116" s="181">
        <v>0</v>
      </c>
      <c r="AL1116" s="102">
        <v>0</v>
      </c>
      <c r="AM1116" s="102">
        <v>0</v>
      </c>
      <c r="AN1116" s="103">
        <v>1.1000000000000001</v>
      </c>
      <c r="AO1116" s="103">
        <v>49.6</v>
      </c>
      <c r="AP1116" s="103">
        <v>7.8</v>
      </c>
      <c r="AQ1116" s="103">
        <v>6.8</v>
      </c>
      <c r="AR1116" s="102">
        <v>37</v>
      </c>
      <c r="AS1116" s="182">
        <v>0.51</v>
      </c>
      <c r="AT1116" s="185">
        <v>0.7</v>
      </c>
      <c r="AU1116" s="182">
        <v>2.59</v>
      </c>
      <c r="AV1116" s="186">
        <v>11</v>
      </c>
    </row>
    <row r="1117" spans="1:49" ht="15" customHeight="1" x14ac:dyDescent="0.3">
      <c r="A1117" s="318"/>
      <c r="B1117" s="334" t="s">
        <v>37</v>
      </c>
      <c r="C1117" s="328"/>
      <c r="D1117" s="406">
        <f t="shared" si="793"/>
        <v>1.625</v>
      </c>
      <c r="E1117" s="406">
        <f t="shared" si="794"/>
        <v>1.625</v>
      </c>
      <c r="F1117" s="406">
        <f t="shared" si="795"/>
        <v>0</v>
      </c>
      <c r="G1117" s="406">
        <f t="shared" si="792"/>
        <v>1.0833333333333333</v>
      </c>
      <c r="H1117" s="406">
        <f t="shared" si="792"/>
        <v>0</v>
      </c>
      <c r="I1117" s="406">
        <f t="shared" si="792"/>
        <v>9.4250000000000007</v>
      </c>
      <c r="J1117" s="199">
        <f t="shared" si="792"/>
        <v>0</v>
      </c>
      <c r="K1117" s="199">
        <f t="shared" si="792"/>
        <v>0</v>
      </c>
      <c r="L1117" s="199">
        <f t="shared" si="792"/>
        <v>4.3875000000000002</v>
      </c>
      <c r="M1117" s="199">
        <f t="shared" si="792"/>
        <v>2.1666666666666667E-2</v>
      </c>
      <c r="N1117" s="199">
        <f t="shared" si="792"/>
        <v>0</v>
      </c>
      <c r="O1117" s="199">
        <f t="shared" si="792"/>
        <v>0.21666666666666667</v>
      </c>
      <c r="P1117" s="199">
        <f t="shared" si="792"/>
        <v>0.40083333333333332</v>
      </c>
      <c r="Q1117" s="199">
        <f t="shared" si="792"/>
        <v>0.32500000000000001</v>
      </c>
      <c r="R1117" s="199">
        <f t="shared" si="792"/>
        <v>0</v>
      </c>
      <c r="S1117" s="199">
        <f t="shared" si="792"/>
        <v>0.43333333333333335</v>
      </c>
      <c r="T1117" s="199">
        <f t="shared" si="792"/>
        <v>0</v>
      </c>
      <c r="U1117" s="199">
        <f t="shared" si="792"/>
        <v>0</v>
      </c>
      <c r="V1117" s="199">
        <f t="shared" si="792"/>
        <v>1.0833333333333334E-2</v>
      </c>
      <c r="W1117" s="199">
        <f t="shared" si="792"/>
        <v>0</v>
      </c>
      <c r="X1117" s="392"/>
      <c r="Y1117" s="392"/>
      <c r="AB1117" s="70" t="s">
        <v>37</v>
      </c>
      <c r="AC1117" s="101">
        <v>1.5</v>
      </c>
      <c r="AD1117" s="101">
        <v>1.5</v>
      </c>
      <c r="AE1117" s="180">
        <v>0</v>
      </c>
      <c r="AF1117" s="180">
        <v>1</v>
      </c>
      <c r="AG1117" s="180">
        <v>0</v>
      </c>
      <c r="AH1117" s="101">
        <v>8.6999999999999993</v>
      </c>
      <c r="AI1117" s="102">
        <v>0</v>
      </c>
      <c r="AJ1117" s="102">
        <v>0</v>
      </c>
      <c r="AK1117" s="187">
        <v>4.05</v>
      </c>
      <c r="AL1117" s="182">
        <v>0.02</v>
      </c>
      <c r="AM1117" s="102">
        <v>0</v>
      </c>
      <c r="AN1117" s="103">
        <v>0.2</v>
      </c>
      <c r="AO1117" s="182">
        <v>0.37</v>
      </c>
      <c r="AP1117" s="103">
        <v>0.3</v>
      </c>
      <c r="AQ1117" s="102">
        <v>0</v>
      </c>
      <c r="AR1117" s="103">
        <v>0.4</v>
      </c>
      <c r="AS1117" s="102">
        <v>0</v>
      </c>
      <c r="AT1117" s="183">
        <v>0</v>
      </c>
      <c r="AU1117" s="182">
        <v>0.01</v>
      </c>
      <c r="AV1117" s="184">
        <v>0</v>
      </c>
    </row>
    <row r="1118" spans="1:49" ht="15" customHeight="1" x14ac:dyDescent="0.3">
      <c r="A1118" s="318"/>
      <c r="B1118" s="334" t="s">
        <v>46</v>
      </c>
      <c r="C1118" s="328"/>
      <c r="D1118" s="406">
        <f t="shared" si="793"/>
        <v>0.21666666666666667</v>
      </c>
      <c r="E1118" s="406">
        <f t="shared" si="794"/>
        <v>0.21666666666666667</v>
      </c>
      <c r="F1118" s="406">
        <f t="shared" si="795"/>
        <v>0</v>
      </c>
      <c r="G1118" s="406">
        <f t="shared" si="792"/>
        <v>0.21666666666666667</v>
      </c>
      <c r="H1118" s="406">
        <f t="shared" si="792"/>
        <v>0</v>
      </c>
      <c r="I1118" s="406">
        <f t="shared" si="792"/>
        <v>2.0583333333333331</v>
      </c>
      <c r="J1118" s="199">
        <f t="shared" si="792"/>
        <v>0</v>
      </c>
      <c r="K1118" s="199">
        <f t="shared" si="792"/>
        <v>0</v>
      </c>
      <c r="L1118" s="199">
        <f t="shared" si="792"/>
        <v>0</v>
      </c>
      <c r="M1118" s="199">
        <f t="shared" si="792"/>
        <v>0</v>
      </c>
      <c r="N1118" s="199">
        <f t="shared" si="792"/>
        <v>0</v>
      </c>
      <c r="O1118" s="199">
        <f t="shared" si="792"/>
        <v>0</v>
      </c>
      <c r="P1118" s="199">
        <f t="shared" si="792"/>
        <v>0</v>
      </c>
      <c r="Q1118" s="199">
        <f t="shared" si="792"/>
        <v>0</v>
      </c>
      <c r="R1118" s="199">
        <f t="shared" si="792"/>
        <v>0</v>
      </c>
      <c r="S1118" s="199">
        <f t="shared" si="792"/>
        <v>0</v>
      </c>
      <c r="T1118" s="199">
        <f t="shared" si="792"/>
        <v>0</v>
      </c>
      <c r="U1118" s="199">
        <f t="shared" si="792"/>
        <v>0</v>
      </c>
      <c r="V1118" s="199">
        <f t="shared" si="792"/>
        <v>0</v>
      </c>
      <c r="W1118" s="199">
        <f t="shared" si="792"/>
        <v>0</v>
      </c>
      <c r="X1118" s="392"/>
      <c r="Y1118" s="392"/>
      <c r="AB1118" s="70" t="s">
        <v>46</v>
      </c>
      <c r="AC1118" s="101">
        <v>0.2</v>
      </c>
      <c r="AD1118" s="101">
        <v>0.2</v>
      </c>
      <c r="AE1118" s="180">
        <v>0</v>
      </c>
      <c r="AF1118" s="101">
        <v>0.2</v>
      </c>
      <c r="AG1118" s="180">
        <v>0</v>
      </c>
      <c r="AH1118" s="101">
        <v>1.9</v>
      </c>
      <c r="AI1118" s="102">
        <v>0</v>
      </c>
      <c r="AJ1118" s="102">
        <v>0</v>
      </c>
      <c r="AK1118" s="181">
        <v>0</v>
      </c>
      <c r="AL1118" s="102">
        <v>0</v>
      </c>
      <c r="AM1118" s="102">
        <v>0</v>
      </c>
      <c r="AN1118" s="102">
        <v>0</v>
      </c>
      <c r="AO1118" s="102">
        <v>0</v>
      </c>
      <c r="AP1118" s="102">
        <v>0</v>
      </c>
      <c r="AQ1118" s="102">
        <v>0</v>
      </c>
      <c r="AR1118" s="102">
        <v>0</v>
      </c>
      <c r="AS1118" s="102">
        <v>0</v>
      </c>
      <c r="AT1118" s="183">
        <v>0</v>
      </c>
      <c r="AU1118" s="102">
        <v>0</v>
      </c>
      <c r="AV1118" s="184">
        <v>0</v>
      </c>
    </row>
    <row r="1119" spans="1:49" ht="15" customHeight="1" x14ac:dyDescent="0.3">
      <c r="A1119" s="318"/>
      <c r="B1119" s="334" t="s">
        <v>38</v>
      </c>
      <c r="C1119" s="328"/>
      <c r="D1119" s="406">
        <f t="shared" si="793"/>
        <v>2.1666666666666665</v>
      </c>
      <c r="E1119" s="406">
        <f t="shared" si="794"/>
        <v>2.1666666666666665</v>
      </c>
      <c r="F1119" s="406">
        <f t="shared" si="795"/>
        <v>0</v>
      </c>
      <c r="G1119" s="406">
        <f t="shared" si="792"/>
        <v>0</v>
      </c>
      <c r="H1119" s="406">
        <f t="shared" si="792"/>
        <v>0</v>
      </c>
      <c r="I1119" s="406">
        <f t="shared" si="792"/>
        <v>0</v>
      </c>
      <c r="J1119" s="199">
        <f t="shared" si="792"/>
        <v>0</v>
      </c>
      <c r="K1119" s="199">
        <f t="shared" si="792"/>
        <v>0</v>
      </c>
      <c r="L1119" s="199">
        <f t="shared" si="792"/>
        <v>0</v>
      </c>
      <c r="M1119" s="199">
        <f t="shared" si="792"/>
        <v>0</v>
      </c>
      <c r="N1119" s="199">
        <f t="shared" si="792"/>
        <v>0</v>
      </c>
      <c r="O1119" s="199">
        <f t="shared" si="792"/>
        <v>223.16666666666666</v>
      </c>
      <c r="P1119" s="199">
        <f t="shared" si="792"/>
        <v>5.4166666666666669E-2</v>
      </c>
      <c r="Q1119" s="199">
        <f t="shared" si="792"/>
        <v>2.4916666666666667</v>
      </c>
      <c r="R1119" s="199">
        <f t="shared" si="792"/>
        <v>0.10833333333333334</v>
      </c>
      <c r="S1119" s="199">
        <f t="shared" si="792"/>
        <v>0.54166666666666663</v>
      </c>
      <c r="T1119" s="199">
        <f t="shared" si="792"/>
        <v>2.1666666666666667E-2</v>
      </c>
      <c r="U1119" s="199">
        <f t="shared" si="792"/>
        <v>30.333333333333332</v>
      </c>
      <c r="V1119" s="199">
        <f t="shared" si="792"/>
        <v>0</v>
      </c>
      <c r="W1119" s="199">
        <f t="shared" si="792"/>
        <v>0</v>
      </c>
      <c r="X1119" s="392"/>
      <c r="Y1119" s="392"/>
      <c r="AB1119" s="70" t="s">
        <v>38</v>
      </c>
      <c r="AC1119" s="286">
        <v>2</v>
      </c>
      <c r="AD1119" s="286">
        <v>2</v>
      </c>
      <c r="AE1119" s="180">
        <v>0</v>
      </c>
      <c r="AF1119" s="180">
        <v>0</v>
      </c>
      <c r="AG1119" s="180">
        <v>0</v>
      </c>
      <c r="AH1119" s="180">
        <v>0</v>
      </c>
      <c r="AI1119" s="102">
        <v>0</v>
      </c>
      <c r="AJ1119" s="102">
        <v>0</v>
      </c>
      <c r="AK1119" s="181">
        <v>0</v>
      </c>
      <c r="AL1119" s="102">
        <v>0</v>
      </c>
      <c r="AM1119" s="102">
        <v>0</v>
      </c>
      <c r="AN1119" s="102">
        <v>206</v>
      </c>
      <c r="AO1119" s="182">
        <v>0.05</v>
      </c>
      <c r="AP1119" s="103">
        <v>2.2999999999999998</v>
      </c>
      <c r="AQ1119" s="103">
        <v>0.1</v>
      </c>
      <c r="AR1119" s="103">
        <v>0.5</v>
      </c>
      <c r="AS1119" s="182">
        <v>0.02</v>
      </c>
      <c r="AT1119" s="188">
        <v>28</v>
      </c>
      <c r="AU1119" s="102">
        <v>0</v>
      </c>
      <c r="AV1119" s="184">
        <v>0</v>
      </c>
    </row>
    <row r="1120" spans="1:49" x14ac:dyDescent="0.3">
      <c r="A1120" s="318"/>
      <c r="B1120" s="334" t="s">
        <v>39</v>
      </c>
      <c r="C1120" s="328"/>
      <c r="D1120" s="406">
        <f t="shared" si="793"/>
        <v>26</v>
      </c>
      <c r="E1120" s="406">
        <f t="shared" si="794"/>
        <v>26</v>
      </c>
      <c r="F1120" s="406">
        <f t="shared" si="795"/>
        <v>0</v>
      </c>
      <c r="G1120" s="406">
        <f t="shared" si="792"/>
        <v>0</v>
      </c>
      <c r="H1120" s="406">
        <f t="shared" si="792"/>
        <v>0</v>
      </c>
      <c r="I1120" s="406">
        <f t="shared" si="792"/>
        <v>0</v>
      </c>
      <c r="J1120" s="199">
        <f t="shared" si="792"/>
        <v>0</v>
      </c>
      <c r="K1120" s="199">
        <f t="shared" si="792"/>
        <v>0</v>
      </c>
      <c r="L1120" s="199">
        <f t="shared" si="792"/>
        <v>0</v>
      </c>
      <c r="M1120" s="199">
        <f t="shared" si="792"/>
        <v>0</v>
      </c>
      <c r="N1120" s="199">
        <f t="shared" si="792"/>
        <v>0</v>
      </c>
      <c r="O1120" s="199">
        <f t="shared" si="792"/>
        <v>0</v>
      </c>
      <c r="P1120" s="199">
        <f t="shared" si="792"/>
        <v>0</v>
      </c>
      <c r="Q1120" s="199">
        <f t="shared" si="792"/>
        <v>0</v>
      </c>
      <c r="R1120" s="199">
        <f t="shared" si="792"/>
        <v>0</v>
      </c>
      <c r="S1120" s="199">
        <f t="shared" si="792"/>
        <v>0</v>
      </c>
      <c r="T1120" s="199">
        <f t="shared" si="792"/>
        <v>0</v>
      </c>
      <c r="U1120" s="199">
        <f t="shared" si="792"/>
        <v>0</v>
      </c>
      <c r="V1120" s="199">
        <f t="shared" si="792"/>
        <v>0</v>
      </c>
      <c r="W1120" s="199">
        <f t="shared" si="792"/>
        <v>0</v>
      </c>
      <c r="X1120" s="392"/>
      <c r="Y1120" s="392"/>
      <c r="AB1120" s="70" t="s">
        <v>39</v>
      </c>
      <c r="AC1120" s="180">
        <v>24</v>
      </c>
      <c r="AD1120" s="180">
        <v>24</v>
      </c>
      <c r="AE1120" s="180">
        <v>0</v>
      </c>
      <c r="AF1120" s="180">
        <v>0</v>
      </c>
      <c r="AG1120" s="180">
        <v>0</v>
      </c>
      <c r="AH1120" s="180">
        <v>0</v>
      </c>
      <c r="AI1120" s="102">
        <v>0</v>
      </c>
      <c r="AJ1120" s="102">
        <v>0</v>
      </c>
      <c r="AK1120" s="181">
        <v>0</v>
      </c>
      <c r="AL1120" s="102">
        <v>0</v>
      </c>
      <c r="AM1120" s="102">
        <v>0</v>
      </c>
      <c r="AN1120" s="102">
        <v>0</v>
      </c>
      <c r="AO1120" s="102">
        <v>0</v>
      </c>
      <c r="AP1120" s="102">
        <v>0</v>
      </c>
      <c r="AQ1120" s="102">
        <v>0</v>
      </c>
      <c r="AR1120" s="102">
        <v>0</v>
      </c>
      <c r="AS1120" s="102">
        <v>0</v>
      </c>
      <c r="AT1120" s="183">
        <v>0</v>
      </c>
      <c r="AU1120" s="102">
        <v>0</v>
      </c>
      <c r="AV1120" s="184">
        <v>0</v>
      </c>
    </row>
    <row r="1121" spans="1:49" ht="15" customHeight="1" x14ac:dyDescent="0.3">
      <c r="A1121" s="318"/>
      <c r="B1121" s="349" t="s">
        <v>88</v>
      </c>
      <c r="C1121" s="328"/>
      <c r="D1121" s="406">
        <f t="shared" si="793"/>
        <v>0</v>
      </c>
      <c r="E1121" s="406">
        <f t="shared" si="794"/>
        <v>86.558333333333337</v>
      </c>
      <c r="F1121" s="406">
        <f t="shared" si="795"/>
        <v>0</v>
      </c>
      <c r="G1121" s="406">
        <f t="shared" si="792"/>
        <v>0</v>
      </c>
      <c r="H1121" s="406">
        <f t="shared" si="792"/>
        <v>0</v>
      </c>
      <c r="I1121" s="406">
        <f t="shared" si="792"/>
        <v>0</v>
      </c>
      <c r="J1121" s="199">
        <f t="shared" si="792"/>
        <v>0</v>
      </c>
      <c r="K1121" s="199">
        <f t="shared" si="792"/>
        <v>0</v>
      </c>
      <c r="L1121" s="199">
        <f t="shared" si="792"/>
        <v>0</v>
      </c>
      <c r="M1121" s="199">
        <f t="shared" si="792"/>
        <v>0</v>
      </c>
      <c r="N1121" s="199">
        <f t="shared" si="792"/>
        <v>0</v>
      </c>
      <c r="O1121" s="199">
        <f t="shared" si="792"/>
        <v>0</v>
      </c>
      <c r="P1121" s="199">
        <f t="shared" si="792"/>
        <v>0</v>
      </c>
      <c r="Q1121" s="199">
        <f t="shared" si="792"/>
        <v>0</v>
      </c>
      <c r="R1121" s="199">
        <f t="shared" si="792"/>
        <v>0</v>
      </c>
      <c r="S1121" s="199">
        <f t="shared" si="792"/>
        <v>0</v>
      </c>
      <c r="T1121" s="199">
        <f t="shared" si="792"/>
        <v>0</v>
      </c>
      <c r="U1121" s="199">
        <f t="shared" si="792"/>
        <v>0</v>
      </c>
      <c r="V1121" s="199">
        <f t="shared" si="792"/>
        <v>0</v>
      </c>
      <c r="W1121" s="199">
        <f t="shared" si="792"/>
        <v>0</v>
      </c>
      <c r="X1121" s="392"/>
      <c r="Y1121" s="392"/>
      <c r="AB1121" s="150" t="s">
        <v>88</v>
      </c>
      <c r="AC1121" s="189"/>
      <c r="AD1121" s="190">
        <v>79.900000000000006</v>
      </c>
      <c r="AE1121" s="189"/>
      <c r="AF1121" s="189"/>
      <c r="AG1121" s="189"/>
      <c r="AH1121" s="189"/>
      <c r="AI1121" s="17"/>
      <c r="AJ1121" s="17"/>
      <c r="AK1121" s="17"/>
      <c r="AL1121" s="17"/>
      <c r="AM1121" s="17"/>
      <c r="AN1121" s="17"/>
      <c r="AO1121" s="17"/>
      <c r="AP1121" s="17"/>
      <c r="AQ1121" s="17"/>
      <c r="AR1121" s="17"/>
      <c r="AS1121" s="17"/>
      <c r="AT1121" s="17"/>
      <c r="AU1121" s="17"/>
      <c r="AV1121" s="17"/>
    </row>
    <row r="1122" spans="1:49" x14ac:dyDescent="0.3">
      <c r="A1122" s="318"/>
      <c r="B1122" s="69" t="s">
        <v>40</v>
      </c>
      <c r="C1122" s="328"/>
      <c r="D1122" s="406"/>
      <c r="E1122" s="406"/>
      <c r="F1122" s="409">
        <f>SUM(F1114:F1121)</f>
        <v>5.6333333333333337</v>
      </c>
      <c r="G1122" s="409">
        <f t="shared" ref="G1122:W1122" si="796">SUM(G1114:G1121)</f>
        <v>1.9500000000000002</v>
      </c>
      <c r="H1122" s="409">
        <f t="shared" si="796"/>
        <v>36.833333333333329</v>
      </c>
      <c r="I1122" s="409">
        <f t="shared" si="796"/>
        <v>186.98333333333335</v>
      </c>
      <c r="J1122" s="337">
        <f t="shared" si="796"/>
        <v>7.5833333333333336E-2</v>
      </c>
      <c r="K1122" s="337">
        <f t="shared" si="796"/>
        <v>3.2500000000000001E-2</v>
      </c>
      <c r="L1122" s="337">
        <f t="shared" si="796"/>
        <v>4.3875000000000002</v>
      </c>
      <c r="M1122" s="337">
        <f t="shared" si="796"/>
        <v>2.1666666666666667E-2</v>
      </c>
      <c r="N1122" s="337">
        <f t="shared" si="796"/>
        <v>0</v>
      </c>
      <c r="O1122" s="337">
        <f t="shared" si="796"/>
        <v>224.79166666666666</v>
      </c>
      <c r="P1122" s="337">
        <f t="shared" si="796"/>
        <v>62.226666666666667</v>
      </c>
      <c r="Q1122" s="337">
        <f t="shared" si="796"/>
        <v>11.808333333333332</v>
      </c>
      <c r="R1122" s="337">
        <f t="shared" si="796"/>
        <v>8.2333333333333325</v>
      </c>
      <c r="S1122" s="337">
        <f t="shared" si="796"/>
        <v>46.691666666666663</v>
      </c>
      <c r="T1122" s="337">
        <f t="shared" si="796"/>
        <v>0.62833333333333341</v>
      </c>
      <c r="U1122" s="337">
        <f t="shared" si="796"/>
        <v>31.2</v>
      </c>
      <c r="V1122" s="337">
        <f t="shared" si="796"/>
        <v>2.8166666666666664</v>
      </c>
      <c r="W1122" s="337">
        <f t="shared" si="796"/>
        <v>11.916666666666666</v>
      </c>
      <c r="X1122" s="392"/>
      <c r="Y1122" s="392"/>
      <c r="AB1122" s="69" t="s">
        <v>40</v>
      </c>
      <c r="AC1122" s="126"/>
      <c r="AD1122" s="191">
        <v>60</v>
      </c>
      <c r="AE1122" s="192">
        <v>5.2</v>
      </c>
      <c r="AF1122" s="192">
        <v>1.8</v>
      </c>
      <c r="AG1122" s="191">
        <v>34</v>
      </c>
      <c r="AH1122" s="192">
        <v>172.6</v>
      </c>
      <c r="AI1122" s="193">
        <v>7.0000000000000007E-2</v>
      </c>
      <c r="AJ1122" s="193">
        <v>0.03</v>
      </c>
      <c r="AK1122" s="194">
        <v>4.05</v>
      </c>
      <c r="AL1122" s="193">
        <v>0.02</v>
      </c>
      <c r="AM1122" s="195">
        <v>0</v>
      </c>
      <c r="AN1122" s="195">
        <v>207</v>
      </c>
      <c r="AO1122" s="196">
        <v>57.5</v>
      </c>
      <c r="AP1122" s="195">
        <v>11</v>
      </c>
      <c r="AQ1122" s="196">
        <v>7.6</v>
      </c>
      <c r="AR1122" s="195">
        <v>43</v>
      </c>
      <c r="AS1122" s="193">
        <v>0.57999999999999996</v>
      </c>
      <c r="AT1122" s="197">
        <v>29</v>
      </c>
      <c r="AU1122" s="196">
        <v>2.6</v>
      </c>
      <c r="AV1122" s="198">
        <v>11</v>
      </c>
    </row>
    <row r="1123" spans="1:49" x14ac:dyDescent="0.3">
      <c r="A1123" s="318" t="s">
        <v>177</v>
      </c>
      <c r="B1123" s="199"/>
      <c r="C1123" s="328">
        <v>200</v>
      </c>
      <c r="D1123" s="406"/>
      <c r="E1123" s="406"/>
      <c r="F1123" s="406"/>
      <c r="G1123" s="406"/>
      <c r="H1123" s="406"/>
      <c r="I1123" s="406"/>
      <c r="J1123" s="199"/>
      <c r="K1123" s="199"/>
      <c r="L1123" s="199"/>
      <c r="M1123" s="199"/>
      <c r="N1123" s="199"/>
      <c r="O1123" s="199"/>
      <c r="P1123" s="199"/>
      <c r="Q1123" s="199"/>
      <c r="R1123" s="199"/>
      <c r="S1123" s="199"/>
      <c r="T1123" s="199"/>
      <c r="U1123" s="199"/>
      <c r="V1123" s="199"/>
      <c r="W1123" s="199"/>
      <c r="X1123" s="392" t="s">
        <v>96</v>
      </c>
      <c r="Y1123" s="392">
        <v>37</v>
      </c>
      <c r="AA1123" t="s">
        <v>175</v>
      </c>
      <c r="AB1123" s="17"/>
      <c r="AC1123" s="17"/>
      <c r="AD1123" s="17"/>
      <c r="AE1123" s="17"/>
      <c r="AF1123" s="17"/>
      <c r="AG1123" s="17"/>
      <c r="AH1123" s="17"/>
      <c r="AI1123" s="17"/>
      <c r="AJ1123" s="17"/>
      <c r="AK1123" s="17"/>
      <c r="AL1123" s="17"/>
      <c r="AM1123" s="17"/>
      <c r="AN1123" s="17"/>
      <c r="AO1123" s="17"/>
      <c r="AP1123" s="17"/>
      <c r="AQ1123" s="17"/>
      <c r="AR1123" s="17"/>
      <c r="AS1123" s="17"/>
      <c r="AT1123" s="17"/>
      <c r="AU1123" s="17"/>
      <c r="AV1123" s="17"/>
      <c r="AW1123" t="s">
        <v>114</v>
      </c>
    </row>
    <row r="1124" spans="1:49" x14ac:dyDescent="0.3">
      <c r="A1124" s="318"/>
      <c r="B1124" s="199" t="s">
        <v>176</v>
      </c>
      <c r="C1124" s="328"/>
      <c r="D1124" s="406">
        <f>C1123*AC1124/AD1125</f>
        <v>205</v>
      </c>
      <c r="E1124" s="406">
        <f>C1123*AD1124/AD1125</f>
        <v>200</v>
      </c>
      <c r="F1124" s="406">
        <f>C1123*AE1124/AD1125</f>
        <v>5.8</v>
      </c>
      <c r="G1124" s="406">
        <f>C1123*AF1124/AD1125</f>
        <v>5</v>
      </c>
      <c r="H1124" s="406">
        <f>C1123*AG1124/AD1125</f>
        <v>9.6</v>
      </c>
      <c r="I1124" s="406">
        <f>C1123*AH1124/AD1125</f>
        <v>106.6</v>
      </c>
      <c r="J1124" s="199">
        <f>C1123*AI1124/AD1125</f>
        <v>0</v>
      </c>
      <c r="K1124" s="199">
        <f>C1123*AJ1124/AD1125</f>
        <v>0</v>
      </c>
      <c r="L1124" s="199">
        <f>C1123*AK1124/AD1125</f>
        <v>0</v>
      </c>
      <c r="M1124" s="199">
        <f>C1123*AL1124/AD1125</f>
        <v>0</v>
      </c>
      <c r="N1124" s="199">
        <f>C1123*AM1124/AD1125</f>
        <v>0</v>
      </c>
      <c r="O1124" s="199">
        <f>C1123*AN1124/AD1125</f>
        <v>0</v>
      </c>
      <c r="P1124" s="199">
        <f>C1123*AO1124/AD1125</f>
        <v>0</v>
      </c>
      <c r="Q1124" s="199">
        <f>C1123*AP1124/AD1125</f>
        <v>0</v>
      </c>
      <c r="R1124" s="199">
        <f>C1123*AQ1124/AD1125</f>
        <v>0</v>
      </c>
      <c r="S1124" s="199">
        <f>C1123*AR1124/AD1125</f>
        <v>0</v>
      </c>
      <c r="T1124" s="199">
        <f>C1123*AS1124/AD1125</f>
        <v>0</v>
      </c>
      <c r="U1124" s="199">
        <f>C1123*AT1124/AD1125</f>
        <v>0</v>
      </c>
      <c r="V1124" s="199">
        <f>C1123*AU1124/AD1125</f>
        <v>0</v>
      </c>
      <c r="W1124" s="199">
        <f>C1123*AV1124/AD1125</f>
        <v>0</v>
      </c>
      <c r="X1124" s="392"/>
      <c r="Y1124" s="392"/>
      <c r="AB1124" s="17" t="s">
        <v>176</v>
      </c>
      <c r="AC1124" s="17">
        <v>205</v>
      </c>
      <c r="AD1124" s="102">
        <v>200</v>
      </c>
      <c r="AE1124" s="103">
        <v>5.8</v>
      </c>
      <c r="AF1124" s="102">
        <v>5</v>
      </c>
      <c r="AG1124" s="103">
        <v>9.6</v>
      </c>
      <c r="AH1124" s="103">
        <v>106.6</v>
      </c>
      <c r="AI1124" s="17"/>
      <c r="AJ1124" s="17"/>
      <c r="AK1124" s="17"/>
      <c r="AL1124" s="17"/>
      <c r="AM1124" s="17"/>
      <c r="AN1124" s="17"/>
      <c r="AO1124" s="17"/>
      <c r="AP1124" s="17"/>
      <c r="AQ1124" s="17"/>
      <c r="AR1124" s="17"/>
      <c r="AS1124" s="17"/>
      <c r="AT1124" s="17"/>
      <c r="AU1124" s="17"/>
      <c r="AV1124" s="17"/>
    </row>
    <row r="1125" spans="1:49" x14ac:dyDescent="0.3">
      <c r="A1125" s="318"/>
      <c r="B1125" s="69" t="s">
        <v>40</v>
      </c>
      <c r="C1125" s="328"/>
      <c r="D1125" s="406"/>
      <c r="E1125" s="406"/>
      <c r="F1125" s="409">
        <f>SUM(F1124)</f>
        <v>5.8</v>
      </c>
      <c r="G1125" s="409">
        <f t="shared" ref="G1125:W1125" si="797">SUM(G1124)</f>
        <v>5</v>
      </c>
      <c r="H1125" s="409">
        <f t="shared" si="797"/>
        <v>9.6</v>
      </c>
      <c r="I1125" s="409">
        <f t="shared" si="797"/>
        <v>106.6</v>
      </c>
      <c r="J1125" s="337">
        <f t="shared" si="797"/>
        <v>0</v>
      </c>
      <c r="K1125" s="337">
        <f t="shared" si="797"/>
        <v>0</v>
      </c>
      <c r="L1125" s="337">
        <f t="shared" si="797"/>
        <v>0</v>
      </c>
      <c r="M1125" s="337">
        <f t="shared" si="797"/>
        <v>0</v>
      </c>
      <c r="N1125" s="337">
        <f t="shared" si="797"/>
        <v>0</v>
      </c>
      <c r="O1125" s="337">
        <f t="shared" si="797"/>
        <v>0</v>
      </c>
      <c r="P1125" s="337">
        <f t="shared" si="797"/>
        <v>0</v>
      </c>
      <c r="Q1125" s="337">
        <f t="shared" si="797"/>
        <v>0</v>
      </c>
      <c r="R1125" s="337">
        <f t="shared" si="797"/>
        <v>0</v>
      </c>
      <c r="S1125" s="337">
        <f t="shared" si="797"/>
        <v>0</v>
      </c>
      <c r="T1125" s="337">
        <f t="shared" si="797"/>
        <v>0</v>
      </c>
      <c r="U1125" s="337">
        <f t="shared" si="797"/>
        <v>0</v>
      </c>
      <c r="V1125" s="337">
        <f t="shared" si="797"/>
        <v>0</v>
      </c>
      <c r="W1125" s="337">
        <f t="shared" si="797"/>
        <v>0</v>
      </c>
      <c r="X1125" s="392"/>
      <c r="Y1125" s="392"/>
      <c r="AB1125" s="69" t="s">
        <v>40</v>
      </c>
      <c r="AD1125">
        <v>200</v>
      </c>
      <c r="AE1125">
        <v>5.8</v>
      </c>
      <c r="AF1125">
        <v>5</v>
      </c>
      <c r="AG1125">
        <v>9.6</v>
      </c>
      <c r="AH1125">
        <v>106.6</v>
      </c>
    </row>
    <row r="1126" spans="1:49" x14ac:dyDescent="0.3">
      <c r="A1126" s="318" t="s">
        <v>95</v>
      </c>
      <c r="B1126" s="199"/>
      <c r="C1126" s="328">
        <v>40</v>
      </c>
      <c r="D1126" s="406"/>
      <c r="E1126" s="406"/>
      <c r="F1126" s="406"/>
      <c r="G1126" s="406"/>
      <c r="H1126" s="406"/>
      <c r="I1126" s="406"/>
      <c r="J1126" s="199"/>
      <c r="K1126" s="199"/>
      <c r="L1126" s="199"/>
      <c r="M1126" s="199"/>
      <c r="N1126" s="199"/>
      <c r="O1126" s="199"/>
      <c r="P1126" s="199"/>
      <c r="Q1126" s="199"/>
      <c r="R1126" s="199"/>
      <c r="S1126" s="199"/>
      <c r="T1126" s="199"/>
      <c r="U1126" s="199"/>
      <c r="V1126" s="199"/>
      <c r="W1126" s="199"/>
      <c r="X1126" s="392" t="s">
        <v>96</v>
      </c>
      <c r="Y1126" s="392">
        <v>4</v>
      </c>
      <c r="AA1126" s="17" t="s">
        <v>95</v>
      </c>
      <c r="AB1126" s="17"/>
      <c r="AC1126" s="17"/>
      <c r="AD1126" s="17"/>
      <c r="AE1126" s="17"/>
      <c r="AF1126" s="17"/>
      <c r="AG1126" s="17"/>
      <c r="AH1126" s="17"/>
      <c r="AI1126" s="17"/>
      <c r="AJ1126" s="17"/>
      <c r="AK1126" s="17"/>
      <c r="AL1126" s="17"/>
      <c r="AM1126" s="17"/>
      <c r="AN1126" s="17"/>
      <c r="AO1126" s="17"/>
      <c r="AP1126" s="17"/>
      <c r="AQ1126" s="17"/>
      <c r="AR1126" s="17"/>
      <c r="AS1126" s="17"/>
      <c r="AT1126" s="17"/>
      <c r="AU1126" s="17"/>
      <c r="AV1126" s="17"/>
      <c r="AW1126" t="s">
        <v>96</v>
      </c>
    </row>
    <row r="1127" spans="1:49" x14ac:dyDescent="0.3">
      <c r="A1127" s="318"/>
      <c r="B1127" s="199" t="s">
        <v>95</v>
      </c>
      <c r="C1127" s="328"/>
      <c r="D1127" s="406">
        <f>C1126*AC1127/AD1128</f>
        <v>40</v>
      </c>
      <c r="E1127" s="406">
        <f>C1126*AD1127/AD1128</f>
        <v>40</v>
      </c>
      <c r="F1127" s="406">
        <f>C1126*AE1127/AD1128</f>
        <v>3</v>
      </c>
      <c r="G1127" s="406">
        <f>C1126*AF1127/AD1128</f>
        <v>0.4</v>
      </c>
      <c r="H1127" s="406">
        <f>C1126*AG1127/AD1128</f>
        <v>20</v>
      </c>
      <c r="I1127" s="406">
        <f>C1126*AH1127/AD1128</f>
        <v>96</v>
      </c>
      <c r="J1127" s="199">
        <f>C1126*AI1127/AD1128</f>
        <v>0</v>
      </c>
      <c r="K1127" s="199">
        <f>C1126*AJ1127/AD1128</f>
        <v>0</v>
      </c>
      <c r="L1127" s="199">
        <f>C1126*AK1127/AD1128</f>
        <v>0</v>
      </c>
      <c r="M1127" s="199">
        <f>C1126*AL1127/AD1128</f>
        <v>0</v>
      </c>
      <c r="N1127" s="199">
        <f>C1126*AM1127/AD1128</f>
        <v>0</v>
      </c>
      <c r="O1127" s="199">
        <f>C1126*AN1127/AD1128</f>
        <v>0</v>
      </c>
      <c r="P1127" s="199">
        <f>C1126*AO1127/AD1128</f>
        <v>0</v>
      </c>
      <c r="Q1127" s="199">
        <f>C1126*AP1127/AD1128</f>
        <v>0</v>
      </c>
      <c r="R1127" s="199">
        <f>C1126*AQ1127/AD1128</f>
        <v>0</v>
      </c>
      <c r="S1127" s="199">
        <f>C1126*AR1127/AD1128</f>
        <v>0</v>
      </c>
      <c r="T1127" s="199">
        <f>C1126*AS1127/AD1128</f>
        <v>0</v>
      </c>
      <c r="U1127" s="199">
        <f>C1126*AT1127/AD1128</f>
        <v>0</v>
      </c>
      <c r="V1127" s="199">
        <f>C1126*AU1127/AD1128</f>
        <v>0</v>
      </c>
      <c r="W1127" s="199">
        <f>C1126*AV1127/AD1128</f>
        <v>0</v>
      </c>
      <c r="X1127" s="392"/>
      <c r="Y1127" s="392"/>
      <c r="AA1127" s="17"/>
      <c r="AB1127" s="17" t="s">
        <v>95</v>
      </c>
      <c r="AC1127" s="17">
        <v>100</v>
      </c>
      <c r="AD1127" s="17">
        <v>100</v>
      </c>
      <c r="AE1127" s="17">
        <v>7.5</v>
      </c>
      <c r="AF1127" s="17">
        <v>1</v>
      </c>
      <c r="AG1127" s="17">
        <v>50</v>
      </c>
      <c r="AH1127" s="17">
        <v>240</v>
      </c>
      <c r="AI1127" s="17"/>
      <c r="AJ1127" s="17"/>
      <c r="AK1127" s="17"/>
      <c r="AL1127" s="17"/>
      <c r="AM1127" s="17"/>
      <c r="AN1127" s="17"/>
      <c r="AO1127" s="17"/>
      <c r="AP1127" s="17"/>
      <c r="AQ1127" s="17"/>
      <c r="AR1127" s="17"/>
      <c r="AS1127" s="17"/>
      <c r="AT1127" s="17"/>
      <c r="AU1127" s="17"/>
      <c r="AV1127" s="17"/>
    </row>
    <row r="1128" spans="1:49" x14ac:dyDescent="0.3">
      <c r="A1128" s="318"/>
      <c r="B1128" s="69" t="s">
        <v>40</v>
      </c>
      <c r="C1128" s="96"/>
      <c r="D1128" s="406"/>
      <c r="E1128" s="406"/>
      <c r="F1128" s="406">
        <f>SUM(F1127)</f>
        <v>3</v>
      </c>
      <c r="G1128" s="406">
        <f t="shared" ref="G1128:W1128" si="798">SUM(G1127)</f>
        <v>0.4</v>
      </c>
      <c r="H1128" s="406">
        <f t="shared" si="798"/>
        <v>20</v>
      </c>
      <c r="I1128" s="406">
        <f t="shared" si="798"/>
        <v>96</v>
      </c>
      <c r="J1128" s="199">
        <f t="shared" si="798"/>
        <v>0</v>
      </c>
      <c r="K1128" s="199">
        <f t="shared" si="798"/>
        <v>0</v>
      </c>
      <c r="L1128" s="199">
        <f t="shared" si="798"/>
        <v>0</v>
      </c>
      <c r="M1128" s="199">
        <f t="shared" si="798"/>
        <v>0</v>
      </c>
      <c r="N1128" s="199">
        <f t="shared" si="798"/>
        <v>0</v>
      </c>
      <c r="O1128" s="199">
        <f t="shared" si="798"/>
        <v>0</v>
      </c>
      <c r="P1128" s="199">
        <f t="shared" si="798"/>
        <v>0</v>
      </c>
      <c r="Q1128" s="199">
        <f t="shared" si="798"/>
        <v>0</v>
      </c>
      <c r="R1128" s="199">
        <f t="shared" si="798"/>
        <v>0</v>
      </c>
      <c r="S1128" s="199">
        <f t="shared" si="798"/>
        <v>0</v>
      </c>
      <c r="T1128" s="199">
        <f t="shared" si="798"/>
        <v>0</v>
      </c>
      <c r="U1128" s="199">
        <f t="shared" si="798"/>
        <v>0</v>
      </c>
      <c r="V1128" s="199">
        <f t="shared" si="798"/>
        <v>0</v>
      </c>
      <c r="W1128" s="199">
        <f t="shared" si="798"/>
        <v>0</v>
      </c>
      <c r="X1128" s="392"/>
      <c r="Y1128" s="392"/>
      <c r="AA1128" s="17"/>
      <c r="AB1128" s="69" t="s">
        <v>40</v>
      </c>
      <c r="AC1128" s="17"/>
      <c r="AD1128" s="17">
        <v>100</v>
      </c>
      <c r="AE1128" s="17"/>
      <c r="AF1128" s="17"/>
      <c r="AG1128" s="17"/>
      <c r="AH1128" s="17"/>
      <c r="AI1128" s="17"/>
      <c r="AJ1128" s="17"/>
      <c r="AK1128" s="17"/>
      <c r="AL1128" s="17"/>
      <c r="AM1128" s="17"/>
      <c r="AN1128" s="17"/>
      <c r="AO1128" s="17"/>
      <c r="AP1128" s="17"/>
      <c r="AQ1128" s="17"/>
      <c r="AR1128" s="17"/>
      <c r="AS1128" s="17"/>
      <c r="AT1128" s="17"/>
      <c r="AU1128" s="17"/>
      <c r="AV1128" s="17"/>
    </row>
    <row r="1129" spans="1:49" ht="18" x14ac:dyDescent="0.35">
      <c r="A1129" s="319" t="s">
        <v>150</v>
      </c>
      <c r="B1129" s="207"/>
      <c r="C1129" s="338">
        <f>SUM(C1107:C1128)</f>
        <v>414</v>
      </c>
      <c r="D1129" s="410">
        <f t="shared" ref="D1129:E1129" si="799">SUM(D1107:D1128)</f>
        <v>408.02508666666665</v>
      </c>
      <c r="E1129" s="410">
        <f t="shared" si="799"/>
        <v>489.58232999999996</v>
      </c>
      <c r="F1129" s="412">
        <f>SUM(F1112+F1122+F1128)</f>
        <v>17.898333333333333</v>
      </c>
      <c r="G1129" s="412">
        <f t="shared" ref="G1129:W1129" si="800">SUM(G1112+G1122+G1128)</f>
        <v>15.430000000000001</v>
      </c>
      <c r="H1129" s="412">
        <f t="shared" si="800"/>
        <v>59.231333333333325</v>
      </c>
      <c r="I1129" s="412">
        <f t="shared" si="800"/>
        <v>446.59233333333339</v>
      </c>
      <c r="J1129" s="340">
        <f t="shared" si="800"/>
        <v>0.11943333333333334</v>
      </c>
      <c r="K1129" s="340">
        <f t="shared" si="800"/>
        <v>0.32679999999999998</v>
      </c>
      <c r="L1129" s="340">
        <f t="shared" si="800"/>
        <v>137.12769999999998</v>
      </c>
      <c r="M1129" s="340">
        <f t="shared" si="800"/>
        <v>1.6021666666666667</v>
      </c>
      <c r="N1129" s="340">
        <f t="shared" si="800"/>
        <v>0.218</v>
      </c>
      <c r="O1129" s="340">
        <f t="shared" si="800"/>
        <v>417.61266666666666</v>
      </c>
      <c r="P1129" s="340">
        <f t="shared" si="800"/>
        <v>194.00766666666667</v>
      </c>
      <c r="Q1129" s="340">
        <f t="shared" si="800"/>
        <v>92.141333333333336</v>
      </c>
      <c r="R1129" s="340">
        <f t="shared" si="800"/>
        <v>20.441333333333333</v>
      </c>
      <c r="S1129" s="340">
        <f t="shared" si="800"/>
        <v>194.05966666666666</v>
      </c>
      <c r="T1129" s="340">
        <f t="shared" si="800"/>
        <v>2.1434333333333333</v>
      </c>
      <c r="U1129" s="340">
        <f t="shared" si="800"/>
        <v>62.265000000000001</v>
      </c>
      <c r="V1129" s="340">
        <f t="shared" si="800"/>
        <v>21.728166666666667</v>
      </c>
      <c r="W1129" s="340">
        <f t="shared" si="800"/>
        <v>57.587666666666671</v>
      </c>
      <c r="X1129" s="394"/>
      <c r="Y1129" s="394"/>
    </row>
    <row r="1130" spans="1:49" ht="18" x14ac:dyDescent="0.35">
      <c r="A1130" s="319" t="s">
        <v>263</v>
      </c>
      <c r="B1130" s="207"/>
      <c r="C1130" s="338">
        <f>SUM(C1129+C1105+C1046+C1038)</f>
        <v>1751</v>
      </c>
      <c r="D1130" s="410">
        <f t="shared" ref="D1130:W1130" si="801">SUM(D1129+D1105+D1046+D1038)</f>
        <v>2333.4917533333332</v>
      </c>
      <c r="E1130" s="410">
        <f t="shared" si="801"/>
        <v>2407.0923300000004</v>
      </c>
      <c r="F1130" s="411">
        <f>SUM(F1129+F1105+F1046+F1038-26)</f>
        <v>30.238333333333323</v>
      </c>
      <c r="G1130" s="410">
        <f t="shared" si="801"/>
        <v>56.20000000000001</v>
      </c>
      <c r="H1130" s="410">
        <f t="shared" si="801"/>
        <v>191.74466666666669</v>
      </c>
      <c r="I1130" s="410">
        <f t="shared" si="801"/>
        <v>1498.1423333333335</v>
      </c>
      <c r="J1130" s="338">
        <f t="shared" si="801"/>
        <v>0.3891</v>
      </c>
      <c r="K1130" s="338">
        <f t="shared" si="801"/>
        <v>0.81079999999999997</v>
      </c>
      <c r="L1130" s="338">
        <f t="shared" si="801"/>
        <v>501.66070000000002</v>
      </c>
      <c r="M1130" s="338">
        <f t="shared" si="801"/>
        <v>1.8731666666666669</v>
      </c>
      <c r="N1130" s="338">
        <f t="shared" si="801"/>
        <v>55.540000000000006</v>
      </c>
      <c r="O1130" s="338">
        <f t="shared" si="801"/>
        <v>1066.1906666666666</v>
      </c>
      <c r="P1130" s="338">
        <f t="shared" si="801"/>
        <v>1733.3789999999999</v>
      </c>
      <c r="Q1130" s="338">
        <f t="shared" si="801"/>
        <v>394.37466666666666</v>
      </c>
      <c r="R1130" s="338">
        <f t="shared" si="801"/>
        <v>147.25800000000001</v>
      </c>
      <c r="S1130" s="338">
        <f t="shared" si="801"/>
        <v>632.67966666666666</v>
      </c>
      <c r="T1130" s="338">
        <f t="shared" si="801"/>
        <v>8.6464333333333343</v>
      </c>
      <c r="U1130" s="338">
        <f t="shared" si="801"/>
        <v>148.25833333333333</v>
      </c>
      <c r="V1130" s="338">
        <f t="shared" si="801"/>
        <v>30.14683333333333</v>
      </c>
      <c r="W1130" s="338">
        <f t="shared" si="801"/>
        <v>210.27433333333335</v>
      </c>
      <c r="X1130" s="394"/>
      <c r="Y1130" s="394"/>
    </row>
    <row r="1131" spans="1:49" ht="18" x14ac:dyDescent="0.35">
      <c r="A1131" s="360"/>
      <c r="B1131" s="361"/>
      <c r="C1131" s="362"/>
      <c r="D1131" s="427"/>
      <c r="E1131" s="427"/>
      <c r="F1131" s="428"/>
      <c r="G1131" s="427"/>
      <c r="H1131" s="427"/>
      <c r="I1131" s="427"/>
      <c r="J1131" s="362"/>
      <c r="K1131" s="362"/>
      <c r="L1131" s="362"/>
      <c r="M1131" s="362"/>
      <c r="N1131" s="362"/>
      <c r="O1131" s="362"/>
      <c r="P1131" s="362"/>
      <c r="Q1131" s="362"/>
      <c r="R1131" s="362"/>
      <c r="S1131" s="362"/>
      <c r="T1131" s="362"/>
      <c r="U1131" s="362"/>
      <c r="V1131" s="362"/>
      <c r="W1131" s="362"/>
      <c r="X1131" s="401"/>
      <c r="Y1131" s="401"/>
    </row>
    <row r="1132" spans="1:49" ht="18" x14ac:dyDescent="0.35">
      <c r="A1132" s="360"/>
      <c r="B1132" s="361"/>
      <c r="C1132" s="362"/>
      <c r="D1132" s="427"/>
      <c r="E1132" s="427"/>
      <c r="F1132" s="428"/>
      <c r="G1132" s="427"/>
      <c r="H1132" s="427"/>
      <c r="I1132" s="427"/>
      <c r="J1132" s="362"/>
      <c r="K1132" s="362"/>
      <c r="L1132" s="362"/>
      <c r="M1132" s="362"/>
      <c r="N1132" s="362"/>
      <c r="O1132" s="362"/>
      <c r="P1132" s="362"/>
      <c r="Q1132" s="362"/>
      <c r="R1132" s="362"/>
      <c r="S1132" s="362"/>
      <c r="T1132" s="362"/>
      <c r="U1132" s="362"/>
      <c r="V1132" s="362"/>
      <c r="W1132" s="362"/>
      <c r="X1132" s="401"/>
      <c r="Y1132" s="401"/>
    </row>
    <row r="1133" spans="1:49" ht="18" x14ac:dyDescent="0.35">
      <c r="A1133" s="360"/>
      <c r="B1133" s="361"/>
      <c r="C1133" s="362"/>
      <c r="D1133" s="427"/>
      <c r="E1133" s="427"/>
      <c r="F1133" s="428"/>
      <c r="G1133" s="427"/>
      <c r="H1133" s="427"/>
      <c r="I1133" s="427"/>
      <c r="J1133" s="362"/>
      <c r="K1133" s="362"/>
      <c r="L1133" s="362"/>
      <c r="M1133" s="362"/>
      <c r="N1133" s="362"/>
      <c r="O1133" s="362"/>
      <c r="P1133" s="362"/>
      <c r="Q1133" s="362"/>
      <c r="R1133" s="362"/>
      <c r="S1133" s="362"/>
      <c r="T1133" s="362"/>
      <c r="U1133" s="362"/>
      <c r="V1133" s="362"/>
      <c r="W1133" s="362"/>
      <c r="X1133" s="401"/>
      <c r="Y1133" s="401"/>
    </row>
    <row r="1134" spans="1:49" ht="18" x14ac:dyDescent="0.35">
      <c r="A1134" s="360"/>
      <c r="B1134" s="361"/>
      <c r="C1134" s="362"/>
      <c r="D1134" s="427"/>
      <c r="E1134" s="427"/>
      <c r="F1134" s="428"/>
      <c r="G1134" s="427"/>
      <c r="H1134" s="427"/>
      <c r="I1134" s="427"/>
      <c r="J1134" s="362"/>
      <c r="K1134" s="362"/>
      <c r="L1134" s="362"/>
      <c r="M1134" s="362"/>
      <c r="N1134" s="362"/>
      <c r="O1134" s="362"/>
      <c r="P1134" s="362"/>
      <c r="Q1134" s="362"/>
      <c r="R1134" s="362"/>
      <c r="S1134" s="362"/>
      <c r="T1134" s="362"/>
      <c r="U1134" s="362"/>
      <c r="V1134" s="362"/>
      <c r="W1134" s="362"/>
      <c r="X1134" s="401"/>
      <c r="Y1134" s="401"/>
    </row>
    <row r="1135" spans="1:49" ht="18" x14ac:dyDescent="0.35">
      <c r="A1135" s="360"/>
      <c r="B1135" s="361"/>
      <c r="C1135" s="362"/>
      <c r="D1135" s="427"/>
      <c r="E1135" s="427"/>
      <c r="F1135" s="427"/>
      <c r="G1135" s="427"/>
      <c r="H1135" s="427"/>
      <c r="I1135" s="427"/>
      <c r="J1135" s="362"/>
      <c r="K1135" s="362"/>
      <c r="L1135" s="362"/>
      <c r="M1135" s="362"/>
      <c r="N1135" s="362"/>
      <c r="O1135" s="362"/>
      <c r="P1135" s="362"/>
      <c r="Q1135" s="362"/>
      <c r="R1135" s="362"/>
      <c r="S1135" s="362"/>
      <c r="T1135" s="362"/>
      <c r="U1135" s="362"/>
      <c r="V1135" s="362"/>
      <c r="W1135" s="362"/>
      <c r="X1135" s="401"/>
      <c r="Y1135" s="401"/>
    </row>
    <row r="1136" spans="1:49" ht="17.399999999999999" x14ac:dyDescent="0.3">
      <c r="A1136" s="201"/>
      <c r="C1136" s="201"/>
      <c r="Q1136" s="364"/>
      <c r="R1136" s="364"/>
      <c r="S1136" s="364"/>
      <c r="T1136" s="364"/>
      <c r="U1136" s="364"/>
      <c r="V1136" s="364"/>
      <c r="W1136" s="364"/>
      <c r="X1136" s="402"/>
      <c r="Y1136" s="402"/>
      <c r="Z1136" s="254"/>
      <c r="AA1136" s="254"/>
      <c r="AB1136" s="254"/>
    </row>
    <row r="1137" spans="1:28" ht="17.399999999999999" x14ac:dyDescent="0.3">
      <c r="A1137" s="201"/>
      <c r="C1137" s="201"/>
      <c r="Q1137" s="364"/>
      <c r="R1137" s="364"/>
      <c r="S1137" s="364"/>
      <c r="T1137" s="364"/>
      <c r="U1137" s="364"/>
      <c r="V1137" s="364"/>
      <c r="W1137" s="364"/>
      <c r="X1137" s="402"/>
      <c r="Y1137" s="402"/>
      <c r="Z1137" s="254"/>
      <c r="AA1137" s="254"/>
      <c r="AB1137" s="254"/>
    </row>
    <row r="1169" spans="1:48" ht="15" customHeight="1" x14ac:dyDescent="0.3">
      <c r="B1169" s="365"/>
      <c r="D1169" s="429"/>
      <c r="AB1169" s="89"/>
      <c r="AC1169" s="100"/>
      <c r="AD1169" s="100"/>
      <c r="AE1169" s="100"/>
      <c r="AF1169" s="100"/>
      <c r="AG1169" s="100"/>
      <c r="AH1169" s="100"/>
      <c r="AI1169" s="290"/>
      <c r="AJ1169" s="290"/>
      <c r="AK1169" s="293"/>
      <c r="AL1169" s="290"/>
      <c r="AM1169" s="290"/>
      <c r="AN1169" s="106"/>
      <c r="AO1169" s="106"/>
      <c r="AP1169" s="106"/>
      <c r="AQ1169" s="106"/>
      <c r="AR1169" s="106"/>
      <c r="AS1169" s="292"/>
      <c r="AT1169" s="291"/>
      <c r="AU1169" s="290"/>
      <c r="AV1169" s="291"/>
    </row>
    <row r="1170" spans="1:48" x14ac:dyDescent="0.3">
      <c r="B1170" s="365"/>
      <c r="D1170" s="429"/>
      <c r="AB1170" s="89"/>
      <c r="AC1170" s="135"/>
      <c r="AD1170" s="135"/>
      <c r="AE1170" s="135"/>
      <c r="AF1170" s="100"/>
      <c r="AG1170" s="100"/>
      <c r="AH1170" s="100"/>
      <c r="AI1170" s="292"/>
      <c r="AJ1170" s="292"/>
      <c r="AK1170" s="294"/>
      <c r="AL1170" s="290"/>
      <c r="AM1170" s="292"/>
      <c r="AN1170" s="290"/>
      <c r="AO1170" s="106"/>
      <c r="AP1170" s="290"/>
      <c r="AQ1170" s="106"/>
      <c r="AR1170" s="290"/>
      <c r="AS1170" s="292"/>
      <c r="AT1170" s="294"/>
      <c r="AU1170" s="292"/>
      <c r="AV1170" s="291"/>
    </row>
    <row r="1171" spans="1:48" ht="15" customHeight="1" x14ac:dyDescent="0.3">
      <c r="B1171" s="365"/>
      <c r="D1171" s="429"/>
      <c r="AB1171" s="89"/>
      <c r="AC1171" s="100"/>
      <c r="AD1171" s="100"/>
      <c r="AE1171" s="135"/>
      <c r="AF1171" s="135"/>
      <c r="AG1171" s="100"/>
      <c r="AH1171" s="100"/>
      <c r="AI1171" s="290"/>
      <c r="AJ1171" s="290"/>
      <c r="AK1171" s="291"/>
      <c r="AL1171" s="290"/>
      <c r="AM1171" s="290"/>
      <c r="AN1171" s="290"/>
      <c r="AO1171" s="292"/>
      <c r="AP1171" s="106"/>
      <c r="AQ1171" s="290"/>
      <c r="AR1171" s="290"/>
      <c r="AS1171" s="292"/>
      <c r="AT1171" s="291"/>
      <c r="AU1171" s="290"/>
      <c r="AV1171" s="291"/>
    </row>
    <row r="1172" spans="1:48" x14ac:dyDescent="0.3">
      <c r="B1172" s="365"/>
      <c r="D1172" s="429"/>
      <c r="AB1172" s="89"/>
      <c r="AC1172" s="135"/>
      <c r="AD1172" s="135"/>
      <c r="AE1172" s="135"/>
      <c r="AF1172" s="135"/>
      <c r="AG1172" s="135"/>
      <c r="AH1172" s="135"/>
      <c r="AI1172" s="290"/>
      <c r="AJ1172" s="290"/>
      <c r="AK1172" s="291"/>
      <c r="AL1172" s="290"/>
      <c r="AM1172" s="290"/>
      <c r="AN1172" s="290"/>
      <c r="AO1172" s="290"/>
      <c r="AP1172" s="290"/>
      <c r="AQ1172" s="290"/>
      <c r="AR1172" s="290"/>
      <c r="AS1172" s="290"/>
      <c r="AT1172" s="291"/>
      <c r="AU1172" s="290"/>
      <c r="AV1172" s="291"/>
    </row>
    <row r="1173" spans="1:48" x14ac:dyDescent="0.3">
      <c r="B1173" s="108"/>
      <c r="F1173" s="430"/>
      <c r="G1173" s="430"/>
      <c r="H1173" s="430"/>
      <c r="I1173" s="430"/>
      <c r="J1173" s="366"/>
      <c r="K1173" s="366"/>
      <c r="L1173" s="366"/>
      <c r="M1173" s="366"/>
      <c r="N1173" s="366"/>
      <c r="O1173" s="366"/>
      <c r="P1173" s="366"/>
      <c r="Q1173" s="366"/>
      <c r="R1173" s="366"/>
      <c r="S1173" s="366"/>
      <c r="T1173" s="366"/>
      <c r="U1173" s="366"/>
      <c r="V1173" s="366"/>
      <c r="W1173" s="366"/>
      <c r="AB1173" s="90"/>
      <c r="AC1173" s="127"/>
      <c r="AD1173" s="128"/>
      <c r="AE1173" s="129"/>
      <c r="AF1173" s="129"/>
      <c r="AG1173" s="129"/>
      <c r="AH1173" s="129"/>
      <c r="AI1173" s="158"/>
      <c r="AJ1173" s="158"/>
      <c r="AK1173" s="295"/>
      <c r="AL1173" s="160"/>
      <c r="AM1173" s="158"/>
      <c r="AN1173" s="160"/>
      <c r="AO1173" s="160"/>
      <c r="AP1173" s="160"/>
      <c r="AQ1173" s="160"/>
      <c r="AR1173" s="160"/>
      <c r="AS1173" s="158"/>
      <c r="AT1173" s="177"/>
      <c r="AU1173" s="158"/>
      <c r="AV1173" s="159"/>
    </row>
    <row r="1174" spans="1:48" s="91" customFormat="1" x14ac:dyDescent="0.3">
      <c r="A1174" s="367"/>
      <c r="B1174" s="108"/>
      <c r="C1174" s="327"/>
      <c r="D1174" s="431"/>
      <c r="E1174" s="431"/>
      <c r="F1174" s="432"/>
      <c r="G1174" s="432"/>
      <c r="H1174" s="432"/>
      <c r="I1174" s="432"/>
      <c r="J1174" s="368"/>
      <c r="K1174" s="368"/>
      <c r="L1174" s="368"/>
      <c r="M1174" s="368"/>
      <c r="N1174" s="368"/>
      <c r="O1174" s="368"/>
      <c r="P1174" s="368"/>
      <c r="Q1174" s="368"/>
      <c r="R1174" s="368"/>
      <c r="S1174" s="368"/>
      <c r="T1174" s="368"/>
      <c r="U1174" s="368"/>
      <c r="V1174" s="368"/>
      <c r="W1174" s="368"/>
      <c r="X1174" s="403"/>
      <c r="Y1174" s="403"/>
      <c r="AB1174" s="108"/>
      <c r="AC1174" s="240"/>
      <c r="AD1174" s="241"/>
      <c r="AE1174" s="242"/>
      <c r="AF1174" s="241"/>
      <c r="AG1174" s="242"/>
      <c r="AH1174" s="242"/>
      <c r="AI1174" s="245"/>
      <c r="AJ1174" s="245"/>
      <c r="AK1174" s="297"/>
      <c r="AL1174" s="245"/>
      <c r="AM1174" s="243"/>
      <c r="AN1174" s="246"/>
      <c r="AO1174" s="245"/>
      <c r="AP1174" s="246"/>
      <c r="AQ1174" s="245"/>
      <c r="AR1174" s="246"/>
      <c r="AS1174" s="243"/>
      <c r="AT1174" s="247"/>
      <c r="AU1174" s="243"/>
      <c r="AV1174" s="298"/>
    </row>
    <row r="1192" ht="34.5" customHeight="1" x14ac:dyDescent="0.3"/>
  </sheetData>
  <autoFilter ref="A6:X1167" xr:uid="{00000000-0009-0000-0000-000047000000}">
    <filterColumn colId="3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</autoFilter>
  <mergeCells count="280">
    <mergeCell ref="A1015:Y1015"/>
    <mergeCell ref="A1016:Y1016"/>
    <mergeCell ref="AE1013:AE1014"/>
    <mergeCell ref="AF1013:AF1014"/>
    <mergeCell ref="AG1013:AG1014"/>
    <mergeCell ref="AH1013:AH1014"/>
    <mergeCell ref="AI1013:AM1013"/>
    <mergeCell ref="X1013:X1014"/>
    <mergeCell ref="Y1013:Y1014"/>
    <mergeCell ref="AA1013:AA1014"/>
    <mergeCell ref="AB1013:AB1014"/>
    <mergeCell ref="AC1013:AD1013"/>
    <mergeCell ref="G1013:G1014"/>
    <mergeCell ref="H1013:H1014"/>
    <mergeCell ref="I1013:I1014"/>
    <mergeCell ref="J1013:N1013"/>
    <mergeCell ref="O1013:W1013"/>
    <mergeCell ref="A1013:A1014"/>
    <mergeCell ref="B1013:B1014"/>
    <mergeCell ref="C1013:C1014"/>
    <mergeCell ref="D1013:E1013"/>
    <mergeCell ref="F1013:F1014"/>
    <mergeCell ref="AW904:AW905"/>
    <mergeCell ref="A906:Y906"/>
    <mergeCell ref="AB904:AB905"/>
    <mergeCell ref="AC904:AD904"/>
    <mergeCell ref="AE904:AE905"/>
    <mergeCell ref="AF904:AF905"/>
    <mergeCell ref="AG904:AG905"/>
    <mergeCell ref="AN1013:AV1013"/>
    <mergeCell ref="AW1013:AW1014"/>
    <mergeCell ref="O904:W904"/>
    <mergeCell ref="X904:X905"/>
    <mergeCell ref="Y904:Y905"/>
    <mergeCell ref="AA904:AA905"/>
    <mergeCell ref="A904:A905"/>
    <mergeCell ref="B904:B905"/>
    <mergeCell ref="C904:C905"/>
    <mergeCell ref="D904:E904"/>
    <mergeCell ref="F904:F905"/>
    <mergeCell ref="G904:G905"/>
    <mergeCell ref="H904:H905"/>
    <mergeCell ref="I904:I905"/>
    <mergeCell ref="J904:N904"/>
    <mergeCell ref="A1012:Y1012"/>
    <mergeCell ref="A1009:Y1009"/>
    <mergeCell ref="AF790:AF791"/>
    <mergeCell ref="AG790:AG791"/>
    <mergeCell ref="AH790:AH791"/>
    <mergeCell ref="AI790:AM790"/>
    <mergeCell ref="AN790:AV790"/>
    <mergeCell ref="Y790:Y791"/>
    <mergeCell ref="AA790:AA791"/>
    <mergeCell ref="AB790:AB791"/>
    <mergeCell ref="AH904:AH905"/>
    <mergeCell ref="AI904:AM904"/>
    <mergeCell ref="AN904:AV904"/>
    <mergeCell ref="AC790:AD790"/>
    <mergeCell ref="AE790:AE791"/>
    <mergeCell ref="A902:Y902"/>
    <mergeCell ref="A903:Y903"/>
    <mergeCell ref="AG676:AG677"/>
    <mergeCell ref="AH676:AH677"/>
    <mergeCell ref="AI676:AM676"/>
    <mergeCell ref="AN676:AV676"/>
    <mergeCell ref="AW676:AW677"/>
    <mergeCell ref="AA676:AA677"/>
    <mergeCell ref="AB676:AB677"/>
    <mergeCell ref="AC676:AD676"/>
    <mergeCell ref="AE676:AE677"/>
    <mergeCell ref="AF676:AF677"/>
    <mergeCell ref="AW790:AW791"/>
    <mergeCell ref="AW565:AW566"/>
    <mergeCell ref="A567:Y567"/>
    <mergeCell ref="AB565:AB566"/>
    <mergeCell ref="AC565:AD565"/>
    <mergeCell ref="AE565:AE566"/>
    <mergeCell ref="AF565:AF566"/>
    <mergeCell ref="AG565:AG566"/>
    <mergeCell ref="A568:Y568"/>
    <mergeCell ref="A676:A677"/>
    <mergeCell ref="B676:B677"/>
    <mergeCell ref="C676:C677"/>
    <mergeCell ref="D676:E676"/>
    <mergeCell ref="F676:F677"/>
    <mergeCell ref="G676:G677"/>
    <mergeCell ref="H676:H677"/>
    <mergeCell ref="I676:I677"/>
    <mergeCell ref="J676:N676"/>
    <mergeCell ref="O676:W676"/>
    <mergeCell ref="X676:X677"/>
    <mergeCell ref="Y676:Y677"/>
    <mergeCell ref="A672:Y672"/>
    <mergeCell ref="A673:Y673"/>
    <mergeCell ref="A674:Y674"/>
    <mergeCell ref="A675:Y675"/>
    <mergeCell ref="AA565:AA566"/>
    <mergeCell ref="AF452:AF453"/>
    <mergeCell ref="AG452:AG453"/>
    <mergeCell ref="AH452:AH453"/>
    <mergeCell ref="AI452:AM452"/>
    <mergeCell ref="AN452:AV452"/>
    <mergeCell ref="Y452:Y453"/>
    <mergeCell ref="AA452:AA453"/>
    <mergeCell ref="AB452:AB453"/>
    <mergeCell ref="AH565:AH566"/>
    <mergeCell ref="AI565:AM565"/>
    <mergeCell ref="AN565:AV565"/>
    <mergeCell ref="D565:E565"/>
    <mergeCell ref="F565:F566"/>
    <mergeCell ref="G565:G566"/>
    <mergeCell ref="H565:H566"/>
    <mergeCell ref="I565:I566"/>
    <mergeCell ref="J565:N565"/>
    <mergeCell ref="O565:W565"/>
    <mergeCell ref="X565:X566"/>
    <mergeCell ref="Y565:Y566"/>
    <mergeCell ref="AC452:AD452"/>
    <mergeCell ref="AE452:AE453"/>
    <mergeCell ref="AN352:AV352"/>
    <mergeCell ref="AW352:AW353"/>
    <mergeCell ref="A354:Y354"/>
    <mergeCell ref="AB352:AB353"/>
    <mergeCell ref="AC352:AD352"/>
    <mergeCell ref="AE352:AE353"/>
    <mergeCell ref="AF352:AF353"/>
    <mergeCell ref="AG352:AG353"/>
    <mergeCell ref="A352:A353"/>
    <mergeCell ref="B352:B353"/>
    <mergeCell ref="C352:C353"/>
    <mergeCell ref="D352:E352"/>
    <mergeCell ref="F352:F353"/>
    <mergeCell ref="G352:G353"/>
    <mergeCell ref="H352:H353"/>
    <mergeCell ref="I352:I353"/>
    <mergeCell ref="J352:N352"/>
    <mergeCell ref="AW452:AW453"/>
    <mergeCell ref="O352:W352"/>
    <mergeCell ref="X352:X353"/>
    <mergeCell ref="Y352:Y353"/>
    <mergeCell ref="AA352:AA353"/>
    <mergeCell ref="AF248:AF249"/>
    <mergeCell ref="AG248:AG249"/>
    <mergeCell ref="AH248:AH249"/>
    <mergeCell ref="AI248:AM248"/>
    <mergeCell ref="AN248:AV248"/>
    <mergeCell ref="Y248:Y249"/>
    <mergeCell ref="AA248:AA249"/>
    <mergeCell ref="AB248:AB249"/>
    <mergeCell ref="AC248:AD248"/>
    <mergeCell ref="AE248:AE249"/>
    <mergeCell ref="AW248:AW249"/>
    <mergeCell ref="A350:Y350"/>
    <mergeCell ref="A351:Y351"/>
    <mergeCell ref="A448:Y448"/>
    <mergeCell ref="A449:Y449"/>
    <mergeCell ref="A450:Y450"/>
    <mergeCell ref="A355:Y355"/>
    <mergeCell ref="AH352:AH353"/>
    <mergeCell ref="AI352:AM352"/>
    <mergeCell ref="A117:Y117"/>
    <mergeCell ref="A118:Y118"/>
    <mergeCell ref="A119:Y119"/>
    <mergeCell ref="A120:Y120"/>
    <mergeCell ref="AG121:AG122"/>
    <mergeCell ref="AH121:AH122"/>
    <mergeCell ref="AI121:AM121"/>
    <mergeCell ref="AN121:AV121"/>
    <mergeCell ref="AW121:AW122"/>
    <mergeCell ref="AA121:AA122"/>
    <mergeCell ref="AB121:AB122"/>
    <mergeCell ref="AC121:AD121"/>
    <mergeCell ref="AE121:AE122"/>
    <mergeCell ref="AF121:AF122"/>
    <mergeCell ref="B121:B122"/>
    <mergeCell ref="C121:C122"/>
    <mergeCell ref="D121:E121"/>
    <mergeCell ref="F121:F122"/>
    <mergeCell ref="G121:G122"/>
    <mergeCell ref="H121:H122"/>
    <mergeCell ref="I121:I122"/>
    <mergeCell ref="J121:N121"/>
    <mergeCell ref="O121:W121"/>
    <mergeCell ref="A1010:Y1010"/>
    <mergeCell ref="A1011:Y1011"/>
    <mergeCell ref="A907:Y907"/>
    <mergeCell ref="A787:Y787"/>
    <mergeCell ref="A788:Y788"/>
    <mergeCell ref="A789:Y789"/>
    <mergeCell ref="A900:Y900"/>
    <mergeCell ref="A901:Y901"/>
    <mergeCell ref="A790:A791"/>
    <mergeCell ref="B790:B791"/>
    <mergeCell ref="C790:C791"/>
    <mergeCell ref="D790:E790"/>
    <mergeCell ref="F790:F791"/>
    <mergeCell ref="G790:G791"/>
    <mergeCell ref="H790:H791"/>
    <mergeCell ref="I790:I791"/>
    <mergeCell ref="J790:N790"/>
    <mergeCell ref="O790:W790"/>
    <mergeCell ref="X790:X791"/>
    <mergeCell ref="A792:Y792"/>
    <mergeCell ref="A793:Y793"/>
    <mergeCell ref="A786:Y786"/>
    <mergeCell ref="A678:Y678"/>
    <mergeCell ref="A679:Y679"/>
    <mergeCell ref="A451:Y451"/>
    <mergeCell ref="A561:Y561"/>
    <mergeCell ref="A562:Y562"/>
    <mergeCell ref="A563:Y563"/>
    <mergeCell ref="A564:Y564"/>
    <mergeCell ref="A452:A453"/>
    <mergeCell ref="B452:B453"/>
    <mergeCell ref="C452:C453"/>
    <mergeCell ref="D452:E452"/>
    <mergeCell ref="F452:F453"/>
    <mergeCell ref="G452:G453"/>
    <mergeCell ref="H452:H453"/>
    <mergeCell ref="I452:I453"/>
    <mergeCell ref="J452:N452"/>
    <mergeCell ref="O452:W452"/>
    <mergeCell ref="X452:X453"/>
    <mergeCell ref="A454:Y454"/>
    <mergeCell ref="A455:Y455"/>
    <mergeCell ref="A565:A566"/>
    <mergeCell ref="B565:B566"/>
    <mergeCell ref="C565:C566"/>
    <mergeCell ref="A245:Y245"/>
    <mergeCell ref="A246:Y246"/>
    <mergeCell ref="A247:Y247"/>
    <mergeCell ref="A348:Y348"/>
    <mergeCell ref="A349:Y349"/>
    <mergeCell ref="A248:A249"/>
    <mergeCell ref="B248:B249"/>
    <mergeCell ref="C248:C249"/>
    <mergeCell ref="D248:E248"/>
    <mergeCell ref="F248:F249"/>
    <mergeCell ref="G248:G249"/>
    <mergeCell ref="H248:H249"/>
    <mergeCell ref="I248:I249"/>
    <mergeCell ref="J248:N248"/>
    <mergeCell ref="O248:W248"/>
    <mergeCell ref="X248:X249"/>
    <mergeCell ref="A250:Y250"/>
    <mergeCell ref="A251:Y251"/>
    <mergeCell ref="A244:Y244"/>
    <mergeCell ref="X121:X122"/>
    <mergeCell ref="Y121:Y122"/>
    <mergeCell ref="A123:Y123"/>
    <mergeCell ref="A1:Y1"/>
    <mergeCell ref="A4:Y4"/>
    <mergeCell ref="A3:Y3"/>
    <mergeCell ref="A2:Y2"/>
    <mergeCell ref="Y6:Y7"/>
    <mergeCell ref="A6:A7"/>
    <mergeCell ref="B6:B7"/>
    <mergeCell ref="C6:C7"/>
    <mergeCell ref="D6:E6"/>
    <mergeCell ref="F6:F7"/>
    <mergeCell ref="G6:G7"/>
    <mergeCell ref="H6:H7"/>
    <mergeCell ref="I6:I7"/>
    <mergeCell ref="J6:N6"/>
    <mergeCell ref="O6:W6"/>
    <mergeCell ref="X6:X7"/>
    <mergeCell ref="A124:Y124"/>
    <mergeCell ref="A8:Y8"/>
    <mergeCell ref="A9:Y9"/>
    <mergeCell ref="A121:A122"/>
    <mergeCell ref="AH6:AH7"/>
    <mergeCell ref="AI6:AM6"/>
    <mergeCell ref="AN6:AV6"/>
    <mergeCell ref="AW6:AW7"/>
    <mergeCell ref="AA6:AA7"/>
    <mergeCell ref="AB6:AB7"/>
    <mergeCell ref="AC6:AD6"/>
    <mergeCell ref="AE6:AE7"/>
    <mergeCell ref="AF6:AF7"/>
    <mergeCell ref="AG6:AG7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80" verticalDpi="180" r:id="rId1"/>
  <rowBreaks count="10" manualBreakCount="10">
    <brk id="116" max="69" man="1"/>
    <brk id="243" max="69" man="1"/>
    <brk id="347" max="69" man="1"/>
    <brk id="447" max="69" man="1"/>
    <brk id="560" max="69" man="1"/>
    <brk id="671" max="69" man="1"/>
    <brk id="785" max="69" man="1"/>
    <brk id="899" max="69" man="1"/>
    <brk id="1008" max="69" man="1"/>
    <brk id="1130" max="69" man="1"/>
  </rowBreaks>
  <colBreaks count="1" manualBreakCount="1">
    <brk id="2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T24"/>
  <sheetViews>
    <sheetView view="pageBreakPreview" zoomScale="60" zoomScaleNormal="100" workbookViewId="0">
      <selection activeCell="B13" sqref="B13"/>
    </sheetView>
  </sheetViews>
  <sheetFormatPr defaultRowHeight="14.4" x14ac:dyDescent="0.3"/>
  <cols>
    <col min="3" max="4" width="10.44140625" bestFit="1" customWidth="1"/>
    <col min="5" max="5" width="11.5546875" bestFit="1" customWidth="1"/>
    <col min="6" max="6" width="12.6640625" bestFit="1" customWidth="1"/>
    <col min="7" max="7" width="9.33203125" bestFit="1" customWidth="1"/>
    <col min="8" max="8" width="9.109375" customWidth="1"/>
    <col min="9" max="9" width="12.6640625" bestFit="1" customWidth="1"/>
    <col min="10" max="10" width="9.33203125" bestFit="1" customWidth="1"/>
    <col min="11" max="11" width="10.44140625" bestFit="1" customWidth="1"/>
    <col min="12" max="13" width="12.6640625" bestFit="1" customWidth="1"/>
    <col min="14" max="16" width="11.5546875" bestFit="1" customWidth="1"/>
    <col min="17" max="17" width="9.33203125" bestFit="1" customWidth="1"/>
    <col min="18" max="18" width="11.5546875" bestFit="1" customWidth="1"/>
    <col min="19" max="19" width="10.44140625" bestFit="1" customWidth="1"/>
    <col min="20" max="20" width="11.5546875" bestFit="1" customWidth="1"/>
  </cols>
  <sheetData>
    <row r="1" spans="1:20" x14ac:dyDescent="0.3">
      <c r="A1" s="499" t="s">
        <v>320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</row>
    <row r="2" spans="1:20" x14ac:dyDescent="0.3">
      <c r="A2" s="499" t="s">
        <v>329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</row>
    <row r="3" spans="1:20" x14ac:dyDescent="0.3">
      <c r="A3" s="499" t="s">
        <v>324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</row>
    <row r="4" spans="1:20" x14ac:dyDescent="0.3">
      <c r="A4" s="499" t="s">
        <v>325</v>
      </c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499"/>
      <c r="T4" s="499"/>
    </row>
    <row r="6" spans="1:20" ht="15.6" x14ac:dyDescent="0.3">
      <c r="A6" s="500" t="s">
        <v>298</v>
      </c>
      <c r="B6" s="500"/>
      <c r="C6" s="500"/>
      <c r="D6" s="500"/>
      <c r="E6" s="500"/>
      <c r="F6" s="500"/>
      <c r="G6" s="500"/>
      <c r="H6" s="500"/>
      <c r="I6" s="500"/>
      <c r="J6" s="500"/>
      <c r="K6" s="500"/>
      <c r="L6" s="500"/>
      <c r="M6" s="500"/>
      <c r="N6" s="500"/>
      <c r="O6" s="500"/>
      <c r="P6" s="500"/>
      <c r="Q6" s="500"/>
      <c r="R6" s="500"/>
      <c r="S6" s="500"/>
      <c r="T6" s="500"/>
    </row>
    <row r="7" spans="1:20" ht="15.6" x14ac:dyDescent="0.3">
      <c r="A7" s="500" t="s">
        <v>299</v>
      </c>
      <c r="B7" s="500"/>
      <c r="C7" s="500"/>
      <c r="D7" s="500"/>
      <c r="E7" s="500"/>
      <c r="F7" s="500"/>
      <c r="G7" s="500"/>
      <c r="H7" s="500"/>
      <c r="I7" s="500"/>
      <c r="J7" s="500"/>
      <c r="K7" s="500"/>
      <c r="L7" s="500"/>
      <c r="M7" s="500"/>
      <c r="N7" s="500"/>
      <c r="O7" s="500"/>
      <c r="P7" s="500"/>
      <c r="Q7" s="500"/>
      <c r="R7" s="500"/>
      <c r="S7" s="500"/>
      <c r="T7" s="500"/>
    </row>
    <row r="8" spans="1:20" ht="15.6" x14ac:dyDescent="0.3">
      <c r="A8" s="500" t="s">
        <v>319</v>
      </c>
      <c r="B8" s="500"/>
      <c r="C8" s="500"/>
      <c r="D8" s="500"/>
      <c r="E8" s="500"/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500"/>
      <c r="T8" s="500"/>
    </row>
    <row r="9" spans="1:20" ht="15.6" x14ac:dyDescent="0.3">
      <c r="A9" s="500" t="s">
        <v>327</v>
      </c>
      <c r="B9" s="500"/>
      <c r="C9" s="500"/>
      <c r="D9" s="500"/>
      <c r="E9" s="500"/>
      <c r="F9" s="500"/>
      <c r="G9" s="500"/>
      <c r="H9" s="500"/>
      <c r="I9" s="500"/>
      <c r="J9" s="500"/>
      <c r="K9" s="500"/>
      <c r="L9" s="500"/>
      <c r="M9" s="500"/>
      <c r="N9" s="500"/>
      <c r="O9" s="500"/>
      <c r="P9" s="500"/>
      <c r="Q9" s="500"/>
      <c r="R9" s="500"/>
      <c r="S9" s="500"/>
      <c r="T9" s="500"/>
    </row>
    <row r="10" spans="1:20" ht="16.2" thickBot="1" x14ac:dyDescent="0.35">
      <c r="A10" s="326"/>
      <c r="B10" s="201"/>
      <c r="C10" s="327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</row>
    <row r="11" spans="1:20" x14ac:dyDescent="0.3">
      <c r="A11" s="501" t="s">
        <v>308</v>
      </c>
      <c r="B11" s="503" t="s">
        <v>333</v>
      </c>
      <c r="C11" s="503" t="s">
        <v>310</v>
      </c>
      <c r="D11" s="503"/>
      <c r="E11" s="503"/>
      <c r="F11" s="503" t="s">
        <v>311</v>
      </c>
      <c r="G11" s="446" t="s">
        <v>6</v>
      </c>
      <c r="H11" s="446"/>
      <c r="I11" s="446"/>
      <c r="J11" s="446"/>
      <c r="K11" s="446"/>
      <c r="L11" s="446" t="s">
        <v>7</v>
      </c>
      <c r="M11" s="446"/>
      <c r="N11" s="446"/>
      <c r="O11" s="446"/>
      <c r="P11" s="446"/>
      <c r="Q11" s="446"/>
      <c r="R11" s="446"/>
      <c r="S11" s="446"/>
      <c r="T11" s="447"/>
    </row>
    <row r="12" spans="1:20" ht="15" thickBot="1" x14ac:dyDescent="0.35">
      <c r="A12" s="502"/>
      <c r="B12" s="504"/>
      <c r="C12" s="369" t="s">
        <v>312</v>
      </c>
      <c r="D12" s="369" t="s">
        <v>313</v>
      </c>
      <c r="E12" s="369" t="s">
        <v>314</v>
      </c>
      <c r="F12" s="504"/>
      <c r="G12" s="310" t="s">
        <v>8</v>
      </c>
      <c r="H12" s="310" t="s">
        <v>9</v>
      </c>
      <c r="I12" s="311" t="s">
        <v>10</v>
      </c>
      <c r="J12" s="310" t="s">
        <v>11</v>
      </c>
      <c r="K12" s="310" t="s">
        <v>12</v>
      </c>
      <c r="L12" s="310" t="s">
        <v>13</v>
      </c>
      <c r="M12" s="310" t="s">
        <v>14</v>
      </c>
      <c r="N12" s="310" t="s">
        <v>15</v>
      </c>
      <c r="O12" s="310" t="s">
        <v>16</v>
      </c>
      <c r="P12" s="310" t="s">
        <v>17</v>
      </c>
      <c r="Q12" s="310" t="s">
        <v>18</v>
      </c>
      <c r="R12" s="311" t="s">
        <v>19</v>
      </c>
      <c r="S12" s="310" t="s">
        <v>20</v>
      </c>
      <c r="T12" s="312" t="s">
        <v>21</v>
      </c>
    </row>
    <row r="13" spans="1:20" ht="15.6" x14ac:dyDescent="0.3">
      <c r="A13" s="370">
        <v>1</v>
      </c>
      <c r="B13" s="352">
        <f>сад!C116</f>
        <v>2047</v>
      </c>
      <c r="C13" s="387">
        <f>сад!F116</f>
        <v>67.504999999999995</v>
      </c>
      <c r="D13" s="387">
        <f>сад!G116</f>
        <v>69.133333333333326</v>
      </c>
      <c r="E13" s="387">
        <f>сад!H116</f>
        <v>242.36166666666668</v>
      </c>
      <c r="F13" s="387">
        <f>сад!I116</f>
        <v>1967.9666666666667</v>
      </c>
      <c r="G13" s="387">
        <f>сад!J116</f>
        <v>0.65433333333333321</v>
      </c>
      <c r="H13" s="387">
        <f>сад!K116</f>
        <v>1.1280000000000001</v>
      </c>
      <c r="I13" s="387">
        <f>сад!L116</f>
        <v>471.10500000000002</v>
      </c>
      <c r="J13" s="387">
        <f>сад!M116</f>
        <v>1.4796666666666667</v>
      </c>
      <c r="K13" s="387">
        <f>сад!N116</f>
        <v>70.822999999999993</v>
      </c>
      <c r="L13" s="387">
        <f>сад!O116</f>
        <v>1413.018</v>
      </c>
      <c r="M13" s="387">
        <f>сад!P116</f>
        <v>3720.9996666666666</v>
      </c>
      <c r="N13" s="387">
        <f>сад!Q116</f>
        <v>646.6733333333334</v>
      </c>
      <c r="O13" s="387">
        <f>сад!R116</f>
        <v>303.31333333333328</v>
      </c>
      <c r="P13" s="387">
        <f>сад!S116</f>
        <v>1181.7433333333333</v>
      </c>
      <c r="Q13" s="387">
        <f>сад!T116</f>
        <v>12.192333333333334</v>
      </c>
      <c r="R13" s="387">
        <f>сад!U116</f>
        <v>423.73</v>
      </c>
      <c r="S13" s="387">
        <f>сад!V116</f>
        <v>37.500999999999998</v>
      </c>
      <c r="T13" s="387">
        <f>сад!W116</f>
        <v>1288.0700000000002</v>
      </c>
    </row>
    <row r="14" spans="1:20" ht="15.6" x14ac:dyDescent="0.3">
      <c r="A14" s="318">
        <v>2</v>
      </c>
      <c r="B14" s="199">
        <f>сад!C243</f>
        <v>1827</v>
      </c>
      <c r="C14" s="388">
        <f>сад!F243</f>
        <v>72.004999999999981</v>
      </c>
      <c r="D14" s="388">
        <f>сад!G243</f>
        <v>57.476666666666667</v>
      </c>
      <c r="E14" s="388">
        <f>сад!H243</f>
        <v>232.82833333333332</v>
      </c>
      <c r="F14" s="388">
        <f>сад!I243</f>
        <v>1875.9066666666668</v>
      </c>
      <c r="G14" s="388">
        <f>сад!J243</f>
        <v>0.73233333333333339</v>
      </c>
      <c r="H14" s="388">
        <f>сад!K243</f>
        <v>3.585</v>
      </c>
      <c r="I14" s="388">
        <f>сад!L243</f>
        <v>1662.0603333333336</v>
      </c>
      <c r="J14" s="388">
        <f>сад!M243</f>
        <v>1.5526666666666666</v>
      </c>
      <c r="K14" s="388">
        <f>сад!N243</f>
        <v>71.300333333333327</v>
      </c>
      <c r="L14" s="388">
        <f>сад!O243</f>
        <v>1480.2139999999999</v>
      </c>
      <c r="M14" s="388">
        <f>сад!P243</f>
        <v>2654.6006666666663</v>
      </c>
      <c r="N14" s="388">
        <f>сад!Q243</f>
        <v>829.0866666666667</v>
      </c>
      <c r="O14" s="388">
        <f>сад!R243</f>
        <v>220.23666666666668</v>
      </c>
      <c r="P14" s="388">
        <f>сад!S243</f>
        <v>1352.3233333333333</v>
      </c>
      <c r="Q14" s="388">
        <f>сад!T243</f>
        <v>15.441000000000001</v>
      </c>
      <c r="R14" s="388">
        <f>сад!U243</f>
        <v>204.46333333333337</v>
      </c>
      <c r="S14" s="388">
        <f>сад!V243</f>
        <v>118.04500000000002</v>
      </c>
      <c r="T14" s="388">
        <f>сад!W243</f>
        <v>609.47333333333336</v>
      </c>
    </row>
    <row r="15" spans="1:20" ht="15.6" x14ac:dyDescent="0.3">
      <c r="A15" s="318">
        <v>3</v>
      </c>
      <c r="B15" s="199">
        <f>сад!C347</f>
        <v>1807</v>
      </c>
      <c r="C15" s="388">
        <f>сад!F347</f>
        <v>63.539166666666659</v>
      </c>
      <c r="D15" s="388">
        <f>сад!G347</f>
        <v>66.667500000000004</v>
      </c>
      <c r="E15" s="388">
        <f>сад!H347</f>
        <v>232.31216666666666</v>
      </c>
      <c r="F15" s="388">
        <f>сад!I347</f>
        <v>1787.8931666666667</v>
      </c>
      <c r="G15" s="388">
        <f>сад!J347</f>
        <v>0.34601666666666664</v>
      </c>
      <c r="H15" s="388">
        <f>сад!K347</f>
        <v>0.6892166666666667</v>
      </c>
      <c r="I15" s="388">
        <f>сад!L347</f>
        <v>456.54986666666662</v>
      </c>
      <c r="J15" s="388">
        <f>сад!M347</f>
        <v>1.8325833333333335</v>
      </c>
      <c r="K15" s="388">
        <f>сад!N347</f>
        <v>18.001333333333331</v>
      </c>
      <c r="L15" s="388">
        <f>сад!O347</f>
        <v>1139.6581666666666</v>
      </c>
      <c r="M15" s="388">
        <f>сад!P347</f>
        <v>991.41933333333327</v>
      </c>
      <c r="N15" s="388">
        <f>сад!Q347</f>
        <v>352.50049999999999</v>
      </c>
      <c r="O15" s="388">
        <f>сад!R347</f>
        <v>102.93299999999999</v>
      </c>
      <c r="P15" s="388">
        <f>сад!S347</f>
        <v>601.16383333333329</v>
      </c>
      <c r="Q15" s="388">
        <f>сад!T347</f>
        <v>7.0265166666666667</v>
      </c>
      <c r="R15" s="388">
        <f>сад!U347</f>
        <v>170.03333333333333</v>
      </c>
      <c r="S15" s="388">
        <f>сад!V347</f>
        <v>26.683083333333336</v>
      </c>
      <c r="T15" s="388">
        <f>сад!W347</f>
        <v>196.65100000000001</v>
      </c>
    </row>
    <row r="16" spans="1:20" ht="15.6" x14ac:dyDescent="0.3">
      <c r="A16" s="318">
        <v>4</v>
      </c>
      <c r="B16" s="199">
        <f>сад!C447</f>
        <v>1757</v>
      </c>
      <c r="C16" s="388">
        <f>сад!F447</f>
        <v>76.170000000000016</v>
      </c>
      <c r="D16" s="388">
        <f>сад!G447</f>
        <v>57.263333333333335</v>
      </c>
      <c r="E16" s="388">
        <f>сад!H447</f>
        <v>221.40999999999997</v>
      </c>
      <c r="F16" s="388">
        <f>сад!I447</f>
        <v>1824.6600000000003</v>
      </c>
      <c r="G16" s="388">
        <f>сад!J447</f>
        <v>0.45466666666666666</v>
      </c>
      <c r="H16" s="388">
        <f>сад!K447</f>
        <v>0.67433333333333334</v>
      </c>
      <c r="I16" s="388">
        <f>сад!L447</f>
        <v>1056.8780000000002</v>
      </c>
      <c r="J16" s="388">
        <f>сад!M447</f>
        <v>0.3763333333333333</v>
      </c>
      <c r="K16" s="388">
        <f>сад!N447</f>
        <v>26.223000000000003</v>
      </c>
      <c r="L16" s="388">
        <f>сад!O447</f>
        <v>1022.028</v>
      </c>
      <c r="M16" s="388">
        <f>сад!P447</f>
        <v>1348.2140000000002</v>
      </c>
      <c r="N16" s="388">
        <f>сад!Q447</f>
        <v>438.51333333333338</v>
      </c>
      <c r="O16" s="388">
        <f>сад!R447</f>
        <v>247.71666666666667</v>
      </c>
      <c r="P16" s="388">
        <f>сад!S447</f>
        <v>866.42</v>
      </c>
      <c r="Q16" s="388">
        <f>сад!T447</f>
        <v>6.5553333333333326</v>
      </c>
      <c r="R16" s="388">
        <f>сад!U447</f>
        <v>150.93333333333334</v>
      </c>
      <c r="S16" s="388">
        <f>сад!V447</f>
        <v>81.616666666666674</v>
      </c>
      <c r="T16" s="388">
        <f>сад!W447</f>
        <v>332.68999999999994</v>
      </c>
    </row>
    <row r="17" spans="1:20" ht="15.6" x14ac:dyDescent="0.3">
      <c r="A17" s="318">
        <v>5</v>
      </c>
      <c r="B17" s="199">
        <f>сад!C560</f>
        <v>1938</v>
      </c>
      <c r="C17" s="388">
        <f>сад!F560</f>
        <v>54.216666666666669</v>
      </c>
      <c r="D17" s="388">
        <f>сад!G560</f>
        <v>64.863333333333344</v>
      </c>
      <c r="E17" s="388">
        <f>сад!H560</f>
        <v>190.64333333333332</v>
      </c>
      <c r="F17" s="388">
        <f>сад!I560</f>
        <v>1569.605</v>
      </c>
      <c r="G17" s="388">
        <f>сад!J560</f>
        <v>0.38883333333333336</v>
      </c>
      <c r="H17" s="388">
        <f>сад!K560</f>
        <v>0.62649999999999995</v>
      </c>
      <c r="I17" s="388">
        <f>сад!L560</f>
        <v>528.43533333333335</v>
      </c>
      <c r="J17" s="388">
        <f>сад!M560</f>
        <v>1.2758333333333336</v>
      </c>
      <c r="K17" s="388">
        <f>сад!N560</f>
        <v>42.878999999999991</v>
      </c>
      <c r="L17" s="388">
        <f>сад!O560</f>
        <v>1405.2356666666667</v>
      </c>
      <c r="M17" s="388">
        <f>сад!P560</f>
        <v>1919.0036666666665</v>
      </c>
      <c r="N17" s="388">
        <f>сад!Q560</f>
        <v>418.73166666666668</v>
      </c>
      <c r="O17" s="388">
        <f>сад!R560</f>
        <v>144.68833333333333</v>
      </c>
      <c r="P17" s="388">
        <f>сад!S560</f>
        <v>702.3599999999999</v>
      </c>
      <c r="Q17" s="388">
        <f>сад!T560</f>
        <v>8.6204999999999998</v>
      </c>
      <c r="R17" s="388">
        <f>сад!U560</f>
        <v>143.54333333333335</v>
      </c>
      <c r="S17" s="388">
        <f>сад!V560</f>
        <v>20.698999999999998</v>
      </c>
      <c r="T17" s="388">
        <f>сад!W560</f>
        <v>245.74499999999998</v>
      </c>
    </row>
    <row r="18" spans="1:20" ht="15.6" x14ac:dyDescent="0.3">
      <c r="A18" s="318">
        <v>6</v>
      </c>
      <c r="B18" s="199">
        <f>сад!C671</f>
        <v>1836</v>
      </c>
      <c r="C18" s="388">
        <f>сад!F671</f>
        <v>68.638333333333321</v>
      </c>
      <c r="D18" s="388">
        <f>сад!G671</f>
        <v>57.964999999999996</v>
      </c>
      <c r="E18" s="388">
        <f>сад!H671</f>
        <v>188.0863333333333</v>
      </c>
      <c r="F18" s="388">
        <f>сад!I671</f>
        <v>1552.2690000000002</v>
      </c>
      <c r="G18" s="388">
        <f>сад!J671</f>
        <v>0.47776666666666667</v>
      </c>
      <c r="H18" s="388">
        <f>сад!K671</f>
        <v>0.89846666666666664</v>
      </c>
      <c r="I18" s="388">
        <f>сад!L671</f>
        <v>286.34519999999998</v>
      </c>
      <c r="J18" s="388">
        <f>сад!M671</f>
        <v>2.317166666666667</v>
      </c>
      <c r="K18" s="388">
        <f>сад!N671</f>
        <v>35.053666666666665</v>
      </c>
      <c r="L18" s="388">
        <f>сад!O671</f>
        <v>1248.3543333333332</v>
      </c>
      <c r="M18" s="388">
        <f>сад!P671</f>
        <v>2083.3519999999999</v>
      </c>
      <c r="N18" s="388">
        <f>сад!Q671</f>
        <v>503.23633333333328</v>
      </c>
      <c r="O18" s="388">
        <f>сад!R671</f>
        <v>185.93633333333335</v>
      </c>
      <c r="P18" s="388">
        <f>сад!S671</f>
        <v>863.62466666666683</v>
      </c>
      <c r="Q18" s="388">
        <f>сад!T671</f>
        <v>7.3746</v>
      </c>
      <c r="R18" s="388">
        <f>сад!U671</f>
        <v>328.22333333333336</v>
      </c>
      <c r="S18" s="388">
        <f>сад!V671</f>
        <v>44.493166666666653</v>
      </c>
      <c r="T18" s="388">
        <f>сад!W671</f>
        <v>923.17933333333326</v>
      </c>
    </row>
    <row r="19" spans="1:20" ht="15.6" x14ac:dyDescent="0.3">
      <c r="A19" s="318">
        <v>7</v>
      </c>
      <c r="B19" s="199">
        <f>сад!C785</f>
        <v>1958</v>
      </c>
      <c r="C19" s="388">
        <f>сад!F785</f>
        <v>58.923333333333318</v>
      </c>
      <c r="D19" s="388">
        <f>сад!G785</f>
        <v>71.310833333333335</v>
      </c>
      <c r="E19" s="388">
        <f>сад!H785</f>
        <v>234.56916666666666</v>
      </c>
      <c r="F19" s="388">
        <f>сад!I785</f>
        <v>1908.7275000000004</v>
      </c>
      <c r="G19" s="388">
        <f>сад!J785</f>
        <v>0.72724999999999995</v>
      </c>
      <c r="H19" s="388">
        <f>сад!K785</f>
        <v>2.8480833333333333</v>
      </c>
      <c r="I19" s="388">
        <f>сад!L785</f>
        <v>7042.5745000000006</v>
      </c>
      <c r="J19" s="388">
        <f>сад!M785</f>
        <v>0.77041666666666675</v>
      </c>
      <c r="K19" s="388">
        <f>сад!N785</f>
        <v>51.584000000000003</v>
      </c>
      <c r="L19" s="388">
        <f>сад!O785</f>
        <v>1910.3968333333335</v>
      </c>
      <c r="M19" s="388">
        <f>сад!P785</f>
        <v>1648.9846666666665</v>
      </c>
      <c r="N19" s="388">
        <f>сад!Q785</f>
        <v>627.15916666666658</v>
      </c>
      <c r="O19" s="388">
        <f>сад!R785</f>
        <v>224.87833333333336</v>
      </c>
      <c r="P19" s="388">
        <f>сад!S785</f>
        <v>1059.8741666666665</v>
      </c>
      <c r="Q19" s="388">
        <f>сад!T785</f>
        <v>14.292083333333334</v>
      </c>
      <c r="R19" s="388">
        <f>сад!U785</f>
        <v>237.86166666666668</v>
      </c>
      <c r="S19" s="388">
        <f>сад!V785</f>
        <v>70.353583333333333</v>
      </c>
      <c r="T19" s="388">
        <f>сад!W785</f>
        <v>454.33333333333337</v>
      </c>
    </row>
    <row r="20" spans="1:20" ht="15.6" x14ac:dyDescent="0.3">
      <c r="A20" s="318">
        <v>8</v>
      </c>
      <c r="B20" s="199">
        <f>сад!C899</f>
        <v>1837</v>
      </c>
      <c r="C20" s="388">
        <f>сад!F899</f>
        <v>41.273333333333341</v>
      </c>
      <c r="D20" s="388">
        <f>сад!G899</f>
        <v>55.524999999999999</v>
      </c>
      <c r="E20" s="388">
        <f>сад!H899</f>
        <v>223.20833333333331</v>
      </c>
      <c r="F20" s="388">
        <f>сад!I899</f>
        <v>1688.9866666666667</v>
      </c>
      <c r="G20" s="388">
        <f>сад!J899</f>
        <v>0.45866666666666672</v>
      </c>
      <c r="H20" s="388">
        <f>сад!K899</f>
        <v>0.71633333333333338</v>
      </c>
      <c r="I20" s="388">
        <f>сад!L899</f>
        <v>548.26616666666666</v>
      </c>
      <c r="J20" s="388">
        <f>сад!M899</f>
        <v>1.2593333333333336</v>
      </c>
      <c r="K20" s="388">
        <f>сад!N899</f>
        <v>66.482500000000002</v>
      </c>
      <c r="L20" s="388">
        <f>сад!O899</f>
        <v>952.3266666666666</v>
      </c>
      <c r="M20" s="388">
        <f>сад!P899</f>
        <v>1902.6034999999999</v>
      </c>
      <c r="N20" s="388">
        <f>сад!Q899</f>
        <v>405.24</v>
      </c>
      <c r="O20" s="388">
        <f>сад!R899</f>
        <v>232.85333333333332</v>
      </c>
      <c r="P20" s="388">
        <f>сад!S899</f>
        <v>703.26333333333332</v>
      </c>
      <c r="Q20" s="388">
        <f>сад!T899</f>
        <v>10.644000000000002</v>
      </c>
      <c r="R20" s="388">
        <f>сад!U899</f>
        <v>146.97333333333333</v>
      </c>
      <c r="S20" s="388">
        <f>сад!V899</f>
        <v>22.983166666666666</v>
      </c>
      <c r="T20" s="388">
        <f>сад!W899</f>
        <v>220.83333333333334</v>
      </c>
    </row>
    <row r="21" spans="1:20" ht="15.6" x14ac:dyDescent="0.3">
      <c r="A21" s="318">
        <v>9</v>
      </c>
      <c r="B21" s="199">
        <f>сад!C1008</f>
        <v>1973</v>
      </c>
      <c r="C21" s="388">
        <f>сад!F1008</f>
        <v>43.209999999999994</v>
      </c>
      <c r="D21" s="388">
        <f>сад!G1008</f>
        <v>49.713333333333338</v>
      </c>
      <c r="E21" s="388">
        <f>сад!H1008</f>
        <v>224.29666666666668</v>
      </c>
      <c r="F21" s="388">
        <f>сад!I1008</f>
        <v>1690.7566666666667</v>
      </c>
      <c r="G21" s="388">
        <f>сад!J1008</f>
        <v>0.53600000000000003</v>
      </c>
      <c r="H21" s="388">
        <f>сад!K1008</f>
        <v>0.84266666666666679</v>
      </c>
      <c r="I21" s="388">
        <f>сад!L1008</f>
        <v>322.32066666666663</v>
      </c>
      <c r="J21" s="388">
        <f>сад!M1008</f>
        <v>1.2216666666666667</v>
      </c>
      <c r="K21" s="388">
        <f>сад!N1008</f>
        <v>31.763333333333335</v>
      </c>
      <c r="L21" s="388">
        <f>сад!O1008</f>
        <v>1511.4493333333335</v>
      </c>
      <c r="M21" s="388">
        <f>сад!P1008</f>
        <v>2742.0056666666665</v>
      </c>
      <c r="N21" s="388">
        <f>сад!Q1008</f>
        <v>531.43999999999994</v>
      </c>
      <c r="O21" s="388">
        <f>сад!R1008</f>
        <v>313.43666666666661</v>
      </c>
      <c r="P21" s="388">
        <f>сад!S1008</f>
        <v>1007.95</v>
      </c>
      <c r="Q21" s="388">
        <f>сад!T1008</f>
        <v>8.5946666666666669</v>
      </c>
      <c r="R21" s="388">
        <f>сад!U1008</f>
        <v>414.32</v>
      </c>
      <c r="S21" s="388">
        <f>сад!V1008</f>
        <v>62.115666666666669</v>
      </c>
      <c r="T21" s="388">
        <f>сад!W1008</f>
        <v>1303.0333333333333</v>
      </c>
    </row>
    <row r="22" spans="1:20" ht="15.6" x14ac:dyDescent="0.3">
      <c r="A22" s="371">
        <v>10</v>
      </c>
      <c r="B22" s="372">
        <f>сад!C1130</f>
        <v>1751</v>
      </c>
      <c r="C22" s="389">
        <f>сад!F1130</f>
        <v>30.238333333333323</v>
      </c>
      <c r="D22" s="389">
        <f>сад!G1130</f>
        <v>56.20000000000001</v>
      </c>
      <c r="E22" s="389">
        <f>сад!H1130</f>
        <v>191.74466666666669</v>
      </c>
      <c r="F22" s="389">
        <f>сад!I1130</f>
        <v>1498.1423333333335</v>
      </c>
      <c r="G22" s="389">
        <f>сад!J1130</f>
        <v>0.3891</v>
      </c>
      <c r="H22" s="389">
        <f>сад!K1130</f>
        <v>0.81079999999999997</v>
      </c>
      <c r="I22" s="389">
        <f>сад!L1130</f>
        <v>501.66070000000002</v>
      </c>
      <c r="J22" s="389">
        <f>сад!M1130</f>
        <v>1.8731666666666669</v>
      </c>
      <c r="K22" s="389">
        <f>сад!N1130</f>
        <v>55.540000000000006</v>
      </c>
      <c r="L22" s="389">
        <f>сад!O1130</f>
        <v>1066.1906666666666</v>
      </c>
      <c r="M22" s="389">
        <f>сад!P1130</f>
        <v>1733.3789999999999</v>
      </c>
      <c r="N22" s="389">
        <f>сад!Q1130</f>
        <v>394.37466666666666</v>
      </c>
      <c r="O22" s="389">
        <f>сад!R1130</f>
        <v>147.25800000000001</v>
      </c>
      <c r="P22" s="389">
        <f>сад!S1130</f>
        <v>632.67966666666666</v>
      </c>
      <c r="Q22" s="389">
        <f>сад!T1130</f>
        <v>8.6464333333333343</v>
      </c>
      <c r="R22" s="389">
        <f>сад!U1130</f>
        <v>148.25833333333333</v>
      </c>
      <c r="S22" s="389">
        <f>сад!V1130</f>
        <v>30.14683333333333</v>
      </c>
      <c r="T22" s="389">
        <f>сад!W1130</f>
        <v>210.27433333333335</v>
      </c>
    </row>
    <row r="23" spans="1:20" ht="15.6" x14ac:dyDescent="0.3">
      <c r="A23" s="373" t="s">
        <v>322</v>
      </c>
      <c r="B23" s="348">
        <f t="shared" ref="B23:T23" si="0">SUM(B13:B22)</f>
        <v>18731</v>
      </c>
      <c r="C23" s="390">
        <f t="shared" si="0"/>
        <v>575.71916666666664</v>
      </c>
      <c r="D23" s="390">
        <f t="shared" si="0"/>
        <v>606.11833333333334</v>
      </c>
      <c r="E23" s="390">
        <f t="shared" si="0"/>
        <v>2181.4606666666664</v>
      </c>
      <c r="F23" s="390">
        <f t="shared" si="0"/>
        <v>17364.913666666667</v>
      </c>
      <c r="G23" s="390">
        <f t="shared" si="0"/>
        <v>5.1649666666666674</v>
      </c>
      <c r="H23" s="390">
        <f t="shared" si="0"/>
        <v>12.8194</v>
      </c>
      <c r="I23" s="390">
        <f t="shared" si="0"/>
        <v>12876.195766666668</v>
      </c>
      <c r="J23" s="390">
        <f t="shared" si="0"/>
        <v>13.958833333333335</v>
      </c>
      <c r="K23" s="390">
        <f t="shared" si="0"/>
        <v>469.65016666666668</v>
      </c>
      <c r="L23" s="390">
        <f t="shared" si="0"/>
        <v>13148.871666666668</v>
      </c>
      <c r="M23" s="390">
        <f t="shared" si="0"/>
        <v>20744.562166666667</v>
      </c>
      <c r="N23" s="390">
        <f t="shared" si="0"/>
        <v>5146.9556666666658</v>
      </c>
      <c r="O23" s="390">
        <f t="shared" si="0"/>
        <v>2123.2506666666663</v>
      </c>
      <c r="P23" s="390">
        <f t="shared" si="0"/>
        <v>8971.4023333333334</v>
      </c>
      <c r="Q23" s="390">
        <f t="shared" si="0"/>
        <v>99.387466666666668</v>
      </c>
      <c r="R23" s="390">
        <f t="shared" si="0"/>
        <v>2368.34</v>
      </c>
      <c r="S23" s="390">
        <f t="shared" si="0"/>
        <v>514.63716666666676</v>
      </c>
      <c r="T23" s="390">
        <f t="shared" si="0"/>
        <v>5784.2830000000004</v>
      </c>
    </row>
    <row r="24" spans="1:20" ht="78" x14ac:dyDescent="0.3">
      <c r="A24" s="373" t="s">
        <v>315</v>
      </c>
      <c r="B24" s="348">
        <f t="shared" ref="B24:T24" si="1">B23/10</f>
        <v>1873.1</v>
      </c>
      <c r="C24" s="390">
        <f t="shared" si="1"/>
        <v>57.571916666666667</v>
      </c>
      <c r="D24" s="390">
        <f t="shared" si="1"/>
        <v>60.611833333333337</v>
      </c>
      <c r="E24" s="390">
        <f t="shared" si="1"/>
        <v>218.14606666666663</v>
      </c>
      <c r="F24" s="390">
        <f t="shared" si="1"/>
        <v>1736.4913666666666</v>
      </c>
      <c r="G24" s="390">
        <f t="shared" si="1"/>
        <v>0.51649666666666671</v>
      </c>
      <c r="H24" s="390">
        <f t="shared" si="1"/>
        <v>1.2819400000000001</v>
      </c>
      <c r="I24" s="390">
        <f t="shared" si="1"/>
        <v>1287.6195766666667</v>
      </c>
      <c r="J24" s="390">
        <f t="shared" si="1"/>
        <v>1.3958833333333334</v>
      </c>
      <c r="K24" s="390">
        <f t="shared" si="1"/>
        <v>46.965016666666671</v>
      </c>
      <c r="L24" s="390">
        <f t="shared" si="1"/>
        <v>1314.8871666666669</v>
      </c>
      <c r="M24" s="390">
        <f t="shared" si="1"/>
        <v>2074.4562166666665</v>
      </c>
      <c r="N24" s="390">
        <f t="shared" si="1"/>
        <v>514.69556666666654</v>
      </c>
      <c r="O24" s="390">
        <f t="shared" si="1"/>
        <v>212.32506666666663</v>
      </c>
      <c r="P24" s="390">
        <f t="shared" si="1"/>
        <v>897.1402333333333</v>
      </c>
      <c r="Q24" s="390">
        <f t="shared" si="1"/>
        <v>9.9387466666666668</v>
      </c>
      <c r="R24" s="390">
        <f t="shared" si="1"/>
        <v>236.834</v>
      </c>
      <c r="S24" s="390">
        <f t="shared" si="1"/>
        <v>51.463716666666677</v>
      </c>
      <c r="T24" s="390">
        <f t="shared" si="1"/>
        <v>578.42830000000004</v>
      </c>
    </row>
  </sheetData>
  <mergeCells count="14">
    <mergeCell ref="A3:T3"/>
    <mergeCell ref="A2:T2"/>
    <mergeCell ref="A1:T1"/>
    <mergeCell ref="L11:T11"/>
    <mergeCell ref="A9:T9"/>
    <mergeCell ref="A8:T8"/>
    <mergeCell ref="A7:T7"/>
    <mergeCell ref="A6:T6"/>
    <mergeCell ref="A4:T4"/>
    <mergeCell ref="A11:A12"/>
    <mergeCell ref="B11:B12"/>
    <mergeCell ref="C11:E11"/>
    <mergeCell ref="F11:F12"/>
    <mergeCell ref="G11:K11"/>
  </mergeCells>
  <pageMargins left="0.7" right="0.7" top="0.75" bottom="0.75" header="0.3" footer="0.3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AQ36"/>
  <sheetViews>
    <sheetView view="pageBreakPreview" zoomScale="60" zoomScaleNormal="82" workbookViewId="0">
      <selection activeCell="K9" sqref="K9"/>
    </sheetView>
  </sheetViews>
  <sheetFormatPr defaultRowHeight="14.4" x14ac:dyDescent="0.3"/>
  <cols>
    <col min="1" max="1" width="27.109375" customWidth="1"/>
    <col min="2" max="15" width="6.6640625" customWidth="1"/>
    <col min="16" max="16" width="10.109375" customWidth="1"/>
  </cols>
  <sheetData>
    <row r="1" spans="1:43" x14ac:dyDescent="0.3">
      <c r="A1" s="433" t="s">
        <v>320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317"/>
      <c r="R1" s="317"/>
      <c r="S1" s="317"/>
      <c r="T1" s="317"/>
      <c r="U1" s="317"/>
      <c r="V1" s="317"/>
      <c r="W1" s="317"/>
      <c r="X1" s="317"/>
      <c r="Y1" s="317"/>
    </row>
    <row r="2" spans="1:43" x14ac:dyDescent="0.3">
      <c r="A2" s="433" t="s">
        <v>329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317"/>
      <c r="R2" s="317"/>
      <c r="S2" s="317"/>
      <c r="T2" s="317"/>
      <c r="U2" s="317"/>
      <c r="V2" s="317"/>
      <c r="W2" s="317"/>
      <c r="X2" s="317"/>
      <c r="Y2" s="317"/>
    </row>
    <row r="3" spans="1:43" x14ac:dyDescent="0.3">
      <c r="A3" s="433" t="s">
        <v>324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317"/>
      <c r="R3" s="317"/>
      <c r="S3" s="317"/>
      <c r="T3" s="317"/>
      <c r="U3" s="317"/>
      <c r="V3" s="317"/>
      <c r="W3" s="317"/>
      <c r="X3" s="317"/>
      <c r="Y3" s="317"/>
    </row>
    <row r="4" spans="1:43" x14ac:dyDescent="0.3">
      <c r="A4" s="433" t="s">
        <v>325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317"/>
      <c r="R4" s="317"/>
      <c r="S4" s="317"/>
      <c r="T4" s="317"/>
      <c r="U4" s="317"/>
      <c r="V4" s="317"/>
      <c r="W4" s="317"/>
      <c r="X4" s="317"/>
      <c r="Y4" s="317"/>
    </row>
    <row r="5" spans="1:43" ht="18.75" customHeight="1" x14ac:dyDescent="0.3">
      <c r="A5" s="505" t="s">
        <v>318</v>
      </c>
      <c r="B5" s="505"/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  <c r="N5" s="505"/>
      <c r="O5" s="505"/>
      <c r="P5" s="505"/>
    </row>
    <row r="6" spans="1:43" ht="18.75" customHeight="1" x14ac:dyDescent="0.3">
      <c r="A6" s="506" t="s">
        <v>327</v>
      </c>
      <c r="B6" s="506"/>
      <c r="C6" s="506"/>
      <c r="D6" s="506"/>
      <c r="E6" s="506"/>
      <c r="F6" s="506"/>
      <c r="G6" s="506"/>
      <c r="H6" s="506"/>
      <c r="I6" s="506"/>
      <c r="J6" s="506"/>
      <c r="K6" s="506"/>
      <c r="L6" s="506"/>
      <c r="M6" s="506"/>
      <c r="N6" s="506"/>
      <c r="O6" s="506"/>
      <c r="P6" s="506"/>
    </row>
    <row r="7" spans="1:43" ht="68.25" customHeight="1" x14ac:dyDescent="0.3">
      <c r="A7" s="321" t="s">
        <v>293</v>
      </c>
      <c r="B7" s="321" t="s">
        <v>294</v>
      </c>
      <c r="C7" s="322" t="s">
        <v>124</v>
      </c>
      <c r="D7" s="322" t="s">
        <v>125</v>
      </c>
      <c r="E7" s="322" t="s">
        <v>154</v>
      </c>
      <c r="F7" s="322" t="s">
        <v>182</v>
      </c>
      <c r="G7" s="322" t="s">
        <v>201</v>
      </c>
      <c r="H7" s="322" t="s">
        <v>236</v>
      </c>
      <c r="I7" s="322" t="s">
        <v>225</v>
      </c>
      <c r="J7" s="322" t="s">
        <v>297</v>
      </c>
      <c r="K7" s="322" t="s">
        <v>246</v>
      </c>
      <c r="L7" s="322" t="s">
        <v>256</v>
      </c>
      <c r="M7" s="322" t="s">
        <v>303</v>
      </c>
      <c r="N7" s="322" t="s">
        <v>304</v>
      </c>
      <c r="O7" s="322" t="s">
        <v>316</v>
      </c>
      <c r="P7" s="322" t="s">
        <v>317</v>
      </c>
    </row>
    <row r="8" spans="1:43" ht="20.25" customHeight="1" x14ac:dyDescent="0.3">
      <c r="A8" s="323" t="s">
        <v>264</v>
      </c>
      <c r="B8" s="324">
        <v>450</v>
      </c>
      <c r="C8" s="92">
        <f>SUM(сад!E13+сад!E21+сад!E59+сад!E102+сад!E110)</f>
        <v>575.83333333333326</v>
      </c>
      <c r="D8" s="17">
        <f>сад!E137+сад!E236+сад!E129</f>
        <v>473.33333333333331</v>
      </c>
      <c r="E8" s="17">
        <f>сад!E256+сад!E326+сад!E341</f>
        <v>356.5</v>
      </c>
      <c r="F8" s="17">
        <f>сад!E359+сад!E366+сад!E441</f>
        <v>520.66666666666674</v>
      </c>
      <c r="G8" s="17">
        <f>сад!E459+сад!E467</f>
        <v>253.33333333333331</v>
      </c>
      <c r="H8" s="17">
        <f>сад!E573+сад!E581+сад!E624+сад!E651+сад!E665</f>
        <v>519.83333333333326</v>
      </c>
      <c r="I8" s="17">
        <f>сад!E683+сад!E691+сад!E779</f>
        <v>409.33333333333331</v>
      </c>
      <c r="J8" s="17">
        <f>сад!E797+сад!E893</f>
        <v>360</v>
      </c>
      <c r="K8" s="17">
        <f>сад!E912+сад!E920+сад!E956+сад!E993</f>
        <v>312.83333333333331</v>
      </c>
      <c r="L8" s="17">
        <f>сад!E1019+сад!E1082+сад!E1109+сад!E1124+сад!E1027</f>
        <v>546.23333333333335</v>
      </c>
      <c r="M8" s="288">
        <f t="shared" ref="M8:M36" si="0">SUM(C8:L8)</f>
        <v>4327.9000000000005</v>
      </c>
      <c r="N8" s="288">
        <f t="shared" ref="N8:N36" si="1">M8/10</f>
        <v>432.79000000000008</v>
      </c>
      <c r="O8" s="288">
        <f t="shared" ref="O8:O36" si="2">N8/B8*100</f>
        <v>96.175555555555576</v>
      </c>
      <c r="P8" s="18">
        <f t="shared" ref="P8:P36" si="3">(N8-B8)/B8*100%</f>
        <v>-3.8244444444444275E-2</v>
      </c>
    </row>
    <row r="9" spans="1:43" ht="20.25" customHeight="1" x14ac:dyDescent="0.3">
      <c r="A9" s="323" t="s">
        <v>265</v>
      </c>
      <c r="B9" s="324">
        <v>40</v>
      </c>
      <c r="C9" s="92"/>
      <c r="D9" s="17">
        <f>сад!E218</f>
        <v>162</v>
      </c>
      <c r="E9" s="17"/>
      <c r="F9" s="17">
        <f>сад!E429</f>
        <v>167.4</v>
      </c>
      <c r="G9" s="17"/>
      <c r="H9" s="17"/>
      <c r="I9" s="17">
        <f>сад!E772</f>
        <v>53.333333333333336</v>
      </c>
      <c r="J9" s="17"/>
      <c r="K9" s="17"/>
      <c r="L9" s="17"/>
      <c r="M9" s="288">
        <f t="shared" si="0"/>
        <v>382.73333333333329</v>
      </c>
      <c r="N9" s="288">
        <f t="shared" si="1"/>
        <v>38.273333333333326</v>
      </c>
      <c r="O9" s="288">
        <f t="shared" si="2"/>
        <v>95.683333333333323</v>
      </c>
      <c r="P9" s="18">
        <f t="shared" si="3"/>
        <v>-4.3166666666666839E-2</v>
      </c>
    </row>
    <row r="10" spans="1:43" ht="20.25" customHeight="1" x14ac:dyDescent="0.3">
      <c r="A10" s="323" t="s">
        <v>266</v>
      </c>
      <c r="B10" s="324">
        <v>11</v>
      </c>
      <c r="C10" s="92"/>
      <c r="D10" s="17">
        <f>сад!E165+сад!E222+сад!E231</f>
        <v>11</v>
      </c>
      <c r="E10" s="17">
        <f>сад!E288+сад!E304</f>
        <v>25</v>
      </c>
      <c r="F10" s="17">
        <f>сад!E430</f>
        <v>6.24</v>
      </c>
      <c r="G10" s="17"/>
      <c r="H10" s="17"/>
      <c r="I10" s="17">
        <f>сад!E720+сад!E735</f>
        <v>42.5</v>
      </c>
      <c r="J10" s="17">
        <f>сад!E825</f>
        <v>10</v>
      </c>
      <c r="K10" s="17">
        <f>сад!E948</f>
        <v>10</v>
      </c>
      <c r="L10" s="17"/>
      <c r="M10" s="288">
        <f t="shared" si="0"/>
        <v>104.74000000000001</v>
      </c>
      <c r="N10" s="288">
        <f t="shared" si="1"/>
        <v>10.474</v>
      </c>
      <c r="O10" s="288">
        <f t="shared" si="2"/>
        <v>95.218181818181819</v>
      </c>
      <c r="P10" s="18">
        <f t="shared" si="3"/>
        <v>-4.7818181818181801E-2</v>
      </c>
      <c r="S10" s="433" t="s">
        <v>320</v>
      </c>
      <c r="T10" s="433"/>
      <c r="U10" s="433"/>
      <c r="V10" s="433"/>
      <c r="W10" s="433"/>
      <c r="X10" s="433"/>
      <c r="Y10" s="433"/>
      <c r="Z10" s="433"/>
      <c r="AA10" s="433"/>
      <c r="AB10" s="433"/>
      <c r="AC10" s="433"/>
      <c r="AD10" s="433"/>
      <c r="AE10" s="433"/>
      <c r="AF10" s="433"/>
      <c r="AG10" s="433"/>
      <c r="AH10" s="433"/>
      <c r="AI10" s="433"/>
      <c r="AJ10" s="433"/>
      <c r="AK10" s="433"/>
      <c r="AL10" s="433"/>
      <c r="AM10" s="433"/>
      <c r="AN10" s="433"/>
      <c r="AO10" s="433"/>
      <c r="AP10" s="433"/>
      <c r="AQ10" s="433"/>
    </row>
    <row r="11" spans="1:43" ht="20.25" customHeight="1" x14ac:dyDescent="0.3">
      <c r="A11" s="323" t="s">
        <v>267</v>
      </c>
      <c r="B11" s="324">
        <v>6</v>
      </c>
      <c r="C11" s="92"/>
      <c r="D11" s="17">
        <f>сад!E145</f>
        <v>20</v>
      </c>
      <c r="E11" s="17"/>
      <c r="F11" s="17"/>
      <c r="G11" s="17">
        <f>сад!E475</f>
        <v>20</v>
      </c>
      <c r="H11" s="17"/>
      <c r="I11" s="17">
        <f>сад!E699</f>
        <v>20</v>
      </c>
      <c r="J11" s="17"/>
      <c r="K11" s="17"/>
      <c r="L11" s="17"/>
      <c r="M11" s="288">
        <f t="shared" si="0"/>
        <v>60</v>
      </c>
      <c r="N11" s="288">
        <f t="shared" si="1"/>
        <v>6</v>
      </c>
      <c r="O11" s="288">
        <f t="shared" si="2"/>
        <v>100</v>
      </c>
      <c r="P11" s="18">
        <f t="shared" si="3"/>
        <v>0</v>
      </c>
      <c r="S11" s="433" t="s">
        <v>323</v>
      </c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433"/>
      <c r="AE11" s="433"/>
      <c r="AF11" s="433"/>
      <c r="AG11" s="433"/>
      <c r="AH11" s="433"/>
      <c r="AI11" s="433"/>
      <c r="AJ11" s="433"/>
      <c r="AK11" s="433"/>
      <c r="AL11" s="433"/>
      <c r="AM11" s="433"/>
      <c r="AN11" s="433"/>
      <c r="AO11" s="433"/>
      <c r="AP11" s="433"/>
      <c r="AQ11" s="433"/>
    </row>
    <row r="12" spans="1:43" ht="20.25" customHeight="1" x14ac:dyDescent="0.3">
      <c r="A12" s="323" t="s">
        <v>268</v>
      </c>
      <c r="B12" s="324">
        <v>55</v>
      </c>
      <c r="C12" s="92">
        <f>сад!E45+сад!E64</f>
        <v>133.80000000000001</v>
      </c>
      <c r="D12" s="17"/>
      <c r="E12" s="17">
        <f>сад!E301</f>
        <v>96.899999999999991</v>
      </c>
      <c r="F12" s="17"/>
      <c r="G12" s="17">
        <f>сад!E506</f>
        <v>126.25</v>
      </c>
      <c r="H12" s="17">
        <f>сад!E629</f>
        <v>52.333333333333336</v>
      </c>
      <c r="I12" s="17"/>
      <c r="J12" s="17">
        <f>сад!E844</f>
        <v>92.5</v>
      </c>
      <c r="K12" s="17"/>
      <c r="L12" s="17">
        <f>сад!E1080</f>
        <v>68.8</v>
      </c>
      <c r="M12" s="288">
        <f t="shared" si="0"/>
        <v>570.58333333333326</v>
      </c>
      <c r="N12" s="288">
        <f t="shared" si="1"/>
        <v>57.058333333333323</v>
      </c>
      <c r="O12" s="288">
        <f t="shared" si="2"/>
        <v>103.74242424242422</v>
      </c>
      <c r="P12" s="18">
        <f t="shared" si="3"/>
        <v>3.7424242424242235E-2</v>
      </c>
      <c r="S12" s="433" t="s">
        <v>324</v>
      </c>
      <c r="T12" s="433"/>
      <c r="U12" s="433"/>
      <c r="V12" s="433"/>
      <c r="W12" s="433"/>
      <c r="X12" s="433"/>
      <c r="Y12" s="433"/>
      <c r="Z12" s="433"/>
      <c r="AA12" s="433"/>
      <c r="AB12" s="433"/>
      <c r="AC12" s="433"/>
      <c r="AD12" s="433"/>
      <c r="AE12" s="433"/>
      <c r="AF12" s="433"/>
      <c r="AG12" s="433"/>
      <c r="AH12" s="433"/>
      <c r="AI12" s="433"/>
      <c r="AJ12" s="433"/>
      <c r="AK12" s="433"/>
      <c r="AL12" s="433"/>
      <c r="AM12" s="433"/>
      <c r="AN12" s="433"/>
      <c r="AO12" s="433"/>
      <c r="AP12" s="433"/>
      <c r="AQ12" s="433"/>
    </row>
    <row r="13" spans="1:43" ht="20.25" customHeight="1" x14ac:dyDescent="0.3">
      <c r="A13" s="323" t="s">
        <v>269</v>
      </c>
      <c r="B13" s="324">
        <v>24</v>
      </c>
      <c r="C13" s="92"/>
      <c r="D13" s="17">
        <f>сад!E181</f>
        <v>112</v>
      </c>
      <c r="E13" s="17"/>
      <c r="F13" s="17"/>
      <c r="G13" s="17"/>
      <c r="H13" s="17"/>
      <c r="I13" s="17">
        <f>сад!E733</f>
        <v>121.76666666666667</v>
      </c>
      <c r="J13" s="17"/>
      <c r="K13" s="17"/>
      <c r="L13" s="17"/>
      <c r="M13" s="288">
        <f t="shared" si="0"/>
        <v>233.76666666666665</v>
      </c>
      <c r="N13" s="288">
        <f t="shared" si="1"/>
        <v>23.376666666666665</v>
      </c>
      <c r="O13" s="288">
        <f t="shared" si="2"/>
        <v>97.402777777777771</v>
      </c>
      <c r="P13" s="18">
        <f t="shared" si="3"/>
        <v>-2.5972222222222285E-2</v>
      </c>
      <c r="S13" s="433" t="s">
        <v>325</v>
      </c>
      <c r="T13" s="433"/>
      <c r="U13" s="433"/>
      <c r="V13" s="433"/>
      <c r="W13" s="433"/>
      <c r="X13" s="433"/>
      <c r="Y13" s="433"/>
      <c r="Z13" s="433"/>
      <c r="AA13" s="433"/>
      <c r="AB13" s="433"/>
      <c r="AC13" s="433"/>
      <c r="AD13" s="433"/>
      <c r="AE13" s="433"/>
      <c r="AF13" s="433"/>
      <c r="AG13" s="433"/>
      <c r="AH13" s="433"/>
      <c r="AI13" s="433"/>
      <c r="AJ13" s="433"/>
      <c r="AK13" s="433"/>
      <c r="AL13" s="433"/>
      <c r="AM13" s="433"/>
      <c r="AN13" s="433"/>
      <c r="AO13" s="433"/>
      <c r="AP13" s="433"/>
      <c r="AQ13" s="433"/>
    </row>
    <row r="14" spans="1:43" ht="20.25" customHeight="1" x14ac:dyDescent="0.3">
      <c r="A14" s="323" t="s">
        <v>270</v>
      </c>
      <c r="B14" s="324">
        <v>25</v>
      </c>
      <c r="C14" s="92"/>
      <c r="D14" s="17"/>
      <c r="E14" s="17"/>
      <c r="F14" s="17">
        <f>сад!E398</f>
        <v>117.33333333333333</v>
      </c>
      <c r="G14" s="17"/>
      <c r="H14" s="17"/>
      <c r="I14" s="17"/>
      <c r="J14" s="17"/>
      <c r="K14" s="17">
        <f>сад!E961</f>
        <v>129.60000000000002</v>
      </c>
      <c r="L14" s="17"/>
      <c r="M14" s="288">
        <f t="shared" si="0"/>
        <v>246.93333333333334</v>
      </c>
      <c r="N14" s="288">
        <f t="shared" si="1"/>
        <v>24.693333333333335</v>
      </c>
      <c r="O14" s="288">
        <f t="shared" si="2"/>
        <v>98.773333333333341</v>
      </c>
      <c r="P14" s="18">
        <f t="shared" si="3"/>
        <v>-1.2266666666666594E-2</v>
      </c>
    </row>
    <row r="15" spans="1:43" ht="20.25" customHeight="1" x14ac:dyDescent="0.3">
      <c r="A15" s="323" t="s">
        <v>271</v>
      </c>
      <c r="B15" s="324">
        <v>37</v>
      </c>
      <c r="C15" s="92">
        <f>сад!E101</f>
        <v>135</v>
      </c>
      <c r="D15" s="17"/>
      <c r="E15" s="17"/>
      <c r="F15" s="17"/>
      <c r="G15" s="17"/>
      <c r="H15" s="17">
        <f>сад!E656</f>
        <v>100</v>
      </c>
      <c r="I15" s="17"/>
      <c r="J15" s="17"/>
      <c r="K15" s="17">
        <f>сад!E992</f>
        <v>135</v>
      </c>
      <c r="L15" s="17"/>
      <c r="M15" s="288">
        <f t="shared" si="0"/>
        <v>370</v>
      </c>
      <c r="N15" s="288">
        <f t="shared" si="1"/>
        <v>37</v>
      </c>
      <c r="O15" s="288">
        <f t="shared" si="2"/>
        <v>100</v>
      </c>
      <c r="P15" s="18">
        <f t="shared" si="3"/>
        <v>0</v>
      </c>
    </row>
    <row r="16" spans="1:43" ht="20.25" customHeight="1" x14ac:dyDescent="0.3">
      <c r="A16" s="323" t="s">
        <v>272</v>
      </c>
      <c r="B16" s="324">
        <v>1</v>
      </c>
      <c r="C16" s="92">
        <f>сад!E46+сад!E104</f>
        <v>0.79</v>
      </c>
      <c r="D16" s="17">
        <f>сад!E177+сад!E183+сад!E219</f>
        <v>1.165</v>
      </c>
      <c r="E16" s="17">
        <f>сад!E325</f>
        <v>1.6753299999999998</v>
      </c>
      <c r="F16" s="17">
        <f>сад!E385+сад!E432</f>
        <v>0.16400000000000001</v>
      </c>
      <c r="G16" s="17">
        <f>сад!E542</f>
        <v>1</v>
      </c>
      <c r="H16" s="17">
        <f>сад!E650+сад!E658</f>
        <v>1.8628299999999998</v>
      </c>
      <c r="I16" s="17">
        <f>сад!E770</f>
        <v>0.3</v>
      </c>
      <c r="J16" s="17">
        <f>сад!E880</f>
        <v>1</v>
      </c>
      <c r="K16" s="17">
        <f>сад!E995</f>
        <v>0.75</v>
      </c>
      <c r="L16" s="17">
        <f>сад!E1108</f>
        <v>1.6753299999999998</v>
      </c>
      <c r="M16" s="288">
        <f t="shared" si="0"/>
        <v>10.382490000000001</v>
      </c>
      <c r="N16" s="288">
        <f t="shared" si="1"/>
        <v>1.038249</v>
      </c>
      <c r="O16" s="288">
        <f t="shared" si="2"/>
        <v>103.8249</v>
      </c>
      <c r="P16" s="18">
        <f t="shared" si="3"/>
        <v>3.8248999999999977E-2</v>
      </c>
    </row>
    <row r="17" spans="1:16" ht="20.25" customHeight="1" x14ac:dyDescent="0.3">
      <c r="A17" s="323" t="s">
        <v>273</v>
      </c>
      <c r="B17" s="324">
        <v>140</v>
      </c>
      <c r="C17" s="92">
        <f>сад!E41+сад!E44+сад!E58</f>
        <v>308</v>
      </c>
      <c r="D17" s="17">
        <f>сад!E160+сад!E184</f>
        <v>255.68666666666667</v>
      </c>
      <c r="E17" s="17"/>
      <c r="F17" s="17">
        <f>сад!E384</f>
        <v>40</v>
      </c>
      <c r="G17" s="17">
        <f>сад!E494+сад!E505+сад!E533</f>
        <v>176.77166666666668</v>
      </c>
      <c r="H17" s="17">
        <f>сад!E602+сад!E623</f>
        <v>228</v>
      </c>
      <c r="I17" s="17">
        <f>сад!E943</f>
        <v>60</v>
      </c>
      <c r="J17" s="17">
        <f>сад!E823</f>
        <v>16</v>
      </c>
      <c r="K17" s="17">
        <f>сад!E955+сад!E943</f>
        <v>211.2</v>
      </c>
      <c r="L17" s="17">
        <f>сад!E1049</f>
        <v>50</v>
      </c>
      <c r="M17" s="288">
        <f t="shared" si="0"/>
        <v>1345.6583333333335</v>
      </c>
      <c r="N17" s="288">
        <f t="shared" si="1"/>
        <v>134.56583333333336</v>
      </c>
      <c r="O17" s="288">
        <f t="shared" si="2"/>
        <v>96.118452380952405</v>
      </c>
      <c r="P17" s="18">
        <f t="shared" si="3"/>
        <v>-3.8815476190476011E-2</v>
      </c>
    </row>
    <row r="18" spans="1:16" ht="20.25" customHeight="1" x14ac:dyDescent="0.3">
      <c r="A18" s="323" t="s">
        <v>274</v>
      </c>
      <c r="B18" s="324">
        <v>220</v>
      </c>
      <c r="C18" s="92">
        <f>сад!E43+сад!E48+сад!E49+сад!E50+сад!E65+сад!E73+сад!E89+сад!E91+сад!E92</f>
        <v>327.10000000000002</v>
      </c>
      <c r="D18" s="17">
        <f>сад!E162+сад!E163+сад!E164+сад!E185+сад!E190+сад!E191+сад!E209+сад!E210+сад!E192</f>
        <v>180.23000000000002</v>
      </c>
      <c r="E18" s="17">
        <f>сад!E284+сад!E285+сад!E286+сад!E287+сад!E302+сад!E303+сад!E306+сад!E312</f>
        <v>167.60000000000002</v>
      </c>
      <c r="F18" s="17">
        <f>сад!E387+сад!E388+сад!E397+сад!E401+сад!E407+сад!E423</f>
        <v>125.56666666666666</v>
      </c>
      <c r="G18" s="17">
        <f>сад!E496+сад!E497+сад!E498+сад!E499+сад!E508+сад!E514+сад!E515+сад!E534+сад!E516+сад!E535+сад!E536+сад!E537</f>
        <v>179.22166666666666</v>
      </c>
      <c r="H18" s="17">
        <f>сад!E604+сад!E607+сад!E608+сад!E631+сад!E637</f>
        <v>161.5</v>
      </c>
      <c r="I18" s="17">
        <f>сад!E716+сад!E717+сад!E718+сад!E719+сад!E742+сад!E743+сад!E744+сад!E761+сад!E762</f>
        <v>143.44999999999999</v>
      </c>
      <c r="J18" s="17">
        <f>сад!E822+сад!E827+сад!E828+сад!E829+сад!E830+сад!E845+сад!E853+сад!E868+сад!E869+сад!E870+сад!E871</f>
        <v>400.35833333333335</v>
      </c>
      <c r="K18" s="17">
        <f>сад!E944+сад!E945+сад!E946+сад!E947+сад!E962+сад!E963+сад!E968+сад!E983+сад!E985</f>
        <v>182.8</v>
      </c>
      <c r="L18" s="17">
        <f>сад!E1051+сад!E1053+сад!E1068+сад!E1052+сад!E1069+сад!E1070+сад!E1071+сад!E1089+сад!E1090+сад!E1091</f>
        <v>306.34999999999997</v>
      </c>
      <c r="M18" s="288">
        <f t="shared" si="0"/>
        <v>2174.1766666666667</v>
      </c>
      <c r="N18" s="288">
        <f t="shared" si="1"/>
        <v>217.41766666666666</v>
      </c>
      <c r="O18" s="288">
        <f t="shared" si="2"/>
        <v>98.826212121212123</v>
      </c>
      <c r="P18" s="18">
        <f t="shared" si="3"/>
        <v>-1.1737878787878809E-2</v>
      </c>
    </row>
    <row r="19" spans="1:16" ht="20.25" customHeight="1" x14ac:dyDescent="0.3">
      <c r="A19" s="323" t="s">
        <v>275</v>
      </c>
      <c r="B19" s="324">
        <v>100</v>
      </c>
      <c r="C19" s="92"/>
      <c r="D19" s="17">
        <f>сад!E154</f>
        <v>120</v>
      </c>
      <c r="E19" s="17">
        <f>сад!E199</f>
        <v>50</v>
      </c>
      <c r="F19" s="17">
        <f>сад!E377+сад!E424+сад!E413</f>
        <v>141.24</v>
      </c>
      <c r="G19" s="17">
        <f>сад!E489</f>
        <v>100</v>
      </c>
      <c r="H19" s="17">
        <f>сад!E595</f>
        <v>120</v>
      </c>
      <c r="I19" s="17">
        <f>сад!E751</f>
        <v>50</v>
      </c>
      <c r="J19" s="17">
        <f>сад!E817</f>
        <v>120</v>
      </c>
      <c r="K19" s="17">
        <f>сад!E937</f>
        <v>120</v>
      </c>
      <c r="L19" s="17">
        <f>сад!E1041+сад!E1098</f>
        <v>126.58666666666667</v>
      </c>
      <c r="M19" s="288">
        <f t="shared" si="0"/>
        <v>947.82666666666671</v>
      </c>
      <c r="N19" s="288">
        <f t="shared" si="1"/>
        <v>94.782666666666671</v>
      </c>
      <c r="O19" s="288">
        <f t="shared" si="2"/>
        <v>94.782666666666671</v>
      </c>
      <c r="P19" s="18">
        <f t="shared" si="3"/>
        <v>-5.2173333333333287E-2</v>
      </c>
    </row>
    <row r="20" spans="1:16" ht="20.25" customHeight="1" x14ac:dyDescent="0.3">
      <c r="A20" s="323" t="s">
        <v>276</v>
      </c>
      <c r="B20" s="324">
        <v>11</v>
      </c>
      <c r="C20" s="92">
        <f>сад!E79</f>
        <v>21.36</v>
      </c>
      <c r="D20" s="17"/>
      <c r="E20" s="17">
        <f>сад!E316</f>
        <v>21.36</v>
      </c>
      <c r="F20" s="17"/>
      <c r="G20" s="17"/>
      <c r="H20" s="17">
        <f>сад!E641</f>
        <v>21.36</v>
      </c>
      <c r="I20" s="17"/>
      <c r="J20" s="17">
        <f>сад!E859</f>
        <v>21.36</v>
      </c>
      <c r="K20" s="17">
        <f>сад!E974+сад!E969</f>
        <v>28.56</v>
      </c>
      <c r="L20" s="17"/>
      <c r="M20" s="288">
        <f t="shared" si="0"/>
        <v>114</v>
      </c>
      <c r="N20" s="288">
        <f t="shared" si="1"/>
        <v>11.4</v>
      </c>
      <c r="O20" s="288">
        <f t="shared" si="2"/>
        <v>103.63636363636364</v>
      </c>
      <c r="P20" s="18">
        <f t="shared" si="3"/>
        <v>3.6363636363636397E-2</v>
      </c>
    </row>
    <row r="21" spans="1:16" ht="20.25" customHeight="1" x14ac:dyDescent="0.3">
      <c r="A21" s="323" t="s">
        <v>277</v>
      </c>
      <c r="B21" s="324">
        <v>100</v>
      </c>
      <c r="C21" s="92">
        <f>сад!E34</f>
        <v>200</v>
      </c>
      <c r="D21" s="17"/>
      <c r="E21" s="17">
        <f>сад!E276</f>
        <v>200</v>
      </c>
      <c r="F21" s="17"/>
      <c r="G21" s="17">
        <f>сад!E484</f>
        <v>200</v>
      </c>
      <c r="H21" s="17"/>
      <c r="I21" s="17">
        <f>сад!E708</f>
        <v>200</v>
      </c>
      <c r="J21" s="17"/>
      <c r="K21" s="17">
        <f>сад!E933</f>
        <v>200</v>
      </c>
      <c r="L21" s="17"/>
      <c r="M21" s="288">
        <f t="shared" si="0"/>
        <v>1000</v>
      </c>
      <c r="N21" s="288">
        <f t="shared" si="1"/>
        <v>100</v>
      </c>
      <c r="O21" s="288">
        <f t="shared" si="2"/>
        <v>100</v>
      </c>
      <c r="P21" s="18">
        <f t="shared" si="3"/>
        <v>0</v>
      </c>
    </row>
    <row r="22" spans="1:16" ht="20.25" customHeight="1" x14ac:dyDescent="0.3">
      <c r="A22" s="323" t="s">
        <v>278</v>
      </c>
      <c r="B22" s="324">
        <v>50</v>
      </c>
      <c r="C22" s="92">
        <f>сад!E83</f>
        <v>50</v>
      </c>
      <c r="D22" s="17">
        <f>сад!E204</f>
        <v>50</v>
      </c>
      <c r="E22" s="17">
        <f>сад!E320</f>
        <v>50</v>
      </c>
      <c r="F22" s="17">
        <f>сад!E418</f>
        <v>50</v>
      </c>
      <c r="G22" s="17">
        <f>сад!E528</f>
        <v>40</v>
      </c>
      <c r="H22" s="17">
        <f>сад!E645</f>
        <v>40</v>
      </c>
      <c r="I22" s="17">
        <f>сад!E756</f>
        <v>50</v>
      </c>
      <c r="J22" s="17">
        <f>сад!E863</f>
        <v>50</v>
      </c>
      <c r="K22" s="17">
        <f>сад!E978</f>
        <v>50</v>
      </c>
      <c r="L22" s="17">
        <f>сад!E1103</f>
        <v>50</v>
      </c>
      <c r="M22" s="288">
        <f t="shared" si="0"/>
        <v>480</v>
      </c>
      <c r="N22" s="288">
        <f t="shared" si="1"/>
        <v>48</v>
      </c>
      <c r="O22" s="288">
        <f t="shared" si="2"/>
        <v>96</v>
      </c>
      <c r="P22" s="18">
        <f t="shared" si="3"/>
        <v>-0.04</v>
      </c>
    </row>
    <row r="23" spans="1:16" ht="20.25" customHeight="1" x14ac:dyDescent="0.3">
      <c r="A23" s="323" t="s">
        <v>279</v>
      </c>
      <c r="B23" s="324">
        <v>80</v>
      </c>
      <c r="C23" s="92">
        <f>сад!E29+сад!E113</f>
        <v>80</v>
      </c>
      <c r="D23" s="17">
        <f>сад!E239+сад!E149+сад!E182</f>
        <v>80.36</v>
      </c>
      <c r="E23" s="17">
        <f>сад!E272+сад!E344</f>
        <v>80</v>
      </c>
      <c r="F23" s="17">
        <f>сад!E373+сад!E444</f>
        <v>80</v>
      </c>
      <c r="G23" s="17">
        <f>сад!E479</f>
        <v>40</v>
      </c>
      <c r="H23" s="17">
        <f>сад!E590+сад!E657+сад!E668</f>
        <v>103.75</v>
      </c>
      <c r="I23" s="17">
        <f>сад!E703+сад!E782</f>
        <v>80</v>
      </c>
      <c r="J23" s="17">
        <f>сад!E813+сад!E896</f>
        <v>80</v>
      </c>
      <c r="K23" s="17">
        <f>сад!E929+сад!E1005</f>
        <v>80</v>
      </c>
      <c r="L23" s="17">
        <f>сад!E1036+сад!E1081+сад!E1127+сад!E1083</f>
        <v>104</v>
      </c>
      <c r="M23" s="288">
        <f t="shared" si="0"/>
        <v>808.11</v>
      </c>
      <c r="N23" s="288">
        <f t="shared" si="1"/>
        <v>80.811000000000007</v>
      </c>
      <c r="O23" s="288">
        <f t="shared" si="2"/>
        <v>101.01375000000002</v>
      </c>
      <c r="P23" s="18">
        <f t="shared" si="3"/>
        <v>1.0137500000000087E-2</v>
      </c>
    </row>
    <row r="24" spans="1:16" ht="20.25" customHeight="1" x14ac:dyDescent="0.3">
      <c r="A24" s="323" t="s">
        <v>280</v>
      </c>
      <c r="B24" s="324">
        <v>43</v>
      </c>
      <c r="C24" s="92">
        <f>сад!E12+сад!E42</f>
        <v>20</v>
      </c>
      <c r="D24" s="17">
        <f>сад!E128+сад!E220</f>
        <v>29.32</v>
      </c>
      <c r="E24" s="17">
        <f>сад!E254+сад!E255</f>
        <v>26</v>
      </c>
      <c r="F24" s="17">
        <f>сад!E358+сад!E399+сад!E433</f>
        <v>111.50666666666667</v>
      </c>
      <c r="G24" s="17">
        <f>сад!E495</f>
        <v>8</v>
      </c>
      <c r="H24" s="17">
        <f>сад!E571+сад!E572+сад!E603+сад!E630</f>
        <v>36.666666666666664</v>
      </c>
      <c r="I24" s="17">
        <f>сад!E682+сад!E771</f>
        <v>64.666666666666671</v>
      </c>
      <c r="J24" s="17">
        <f>сад!E796+сад!E838</f>
        <v>71.2</v>
      </c>
      <c r="K24" s="17">
        <f>сад!E910+сад!E911</f>
        <v>26</v>
      </c>
      <c r="L24" s="17">
        <f>сад!E1018</f>
        <v>20</v>
      </c>
      <c r="M24" s="288">
        <f t="shared" si="0"/>
        <v>413.35999999999996</v>
      </c>
      <c r="N24" s="288">
        <f t="shared" si="1"/>
        <v>41.335999999999999</v>
      </c>
      <c r="O24" s="288">
        <f t="shared" si="2"/>
        <v>96.130232558139525</v>
      </c>
      <c r="P24" s="18">
        <f t="shared" si="3"/>
        <v>-3.8697674418604687E-2</v>
      </c>
    </row>
    <row r="25" spans="1:16" ht="20.25" customHeight="1" x14ac:dyDescent="0.3">
      <c r="A25" s="323" t="s">
        <v>281</v>
      </c>
      <c r="B25" s="324">
        <v>12</v>
      </c>
      <c r="C25" s="92"/>
      <c r="D25" s="17"/>
      <c r="E25" s="17">
        <f>сад!E295</f>
        <v>45.9</v>
      </c>
      <c r="F25" s="17"/>
      <c r="G25" s="17">
        <f>сад!E458</f>
        <v>16</v>
      </c>
      <c r="H25" s="17">
        <f>сад!E606</f>
        <v>8</v>
      </c>
      <c r="I25" s="17">
        <f>сад!E727</f>
        <v>45.9</v>
      </c>
      <c r="J25" s="17"/>
      <c r="K25" s="17"/>
      <c r="L25" s="17"/>
      <c r="M25" s="288">
        <f t="shared" si="0"/>
        <v>115.80000000000001</v>
      </c>
      <c r="N25" s="288">
        <f t="shared" si="1"/>
        <v>11.580000000000002</v>
      </c>
      <c r="O25" s="288">
        <f t="shared" si="2"/>
        <v>96.500000000000014</v>
      </c>
      <c r="P25" s="18">
        <f t="shared" si="3"/>
        <v>-3.4999999999999844E-2</v>
      </c>
    </row>
    <row r="26" spans="1:16" ht="20.25" customHeight="1" x14ac:dyDescent="0.3">
      <c r="A26" s="323" t="s">
        <v>282</v>
      </c>
      <c r="B26" s="324">
        <v>29</v>
      </c>
      <c r="C26" s="92">
        <f>сад!E66+сад!E94+сад!E103</f>
        <v>11.85</v>
      </c>
      <c r="D26" s="17">
        <f>сад!E221</f>
        <v>11.88</v>
      </c>
      <c r="E26" s="17">
        <f>сад!E282+сад!E305+сад!E333</f>
        <v>63.083333333333336</v>
      </c>
      <c r="F26" s="17">
        <f>сад!E386</f>
        <v>6.16</v>
      </c>
      <c r="G26" s="17">
        <f>сад!E547</f>
        <v>59.583333333333336</v>
      </c>
      <c r="H26" s="17"/>
      <c r="I26" s="17">
        <f>сад!E734</f>
        <v>2.1666666666666665</v>
      </c>
      <c r="J26" s="17">
        <f>сад!E846+сад!E873+сад!E885</f>
        <v>65.041666666666671</v>
      </c>
      <c r="K26" s="17">
        <f>сад!E994</f>
        <v>6</v>
      </c>
      <c r="L26" s="17">
        <f>сад!E1073+сад!E1116</f>
        <v>61.683333333333337</v>
      </c>
      <c r="M26" s="288">
        <f t="shared" si="0"/>
        <v>287.44833333333332</v>
      </c>
      <c r="N26" s="288">
        <f t="shared" si="1"/>
        <v>28.744833333333332</v>
      </c>
      <c r="O26" s="288">
        <f t="shared" si="2"/>
        <v>99.12011494252873</v>
      </c>
      <c r="P26" s="18">
        <f t="shared" si="3"/>
        <v>-8.7988505747126772E-3</v>
      </c>
    </row>
    <row r="27" spans="1:16" ht="20.25" customHeight="1" x14ac:dyDescent="0.3">
      <c r="A27" s="323" t="s">
        <v>283</v>
      </c>
      <c r="B27" s="324">
        <v>21</v>
      </c>
      <c r="C27" s="274">
        <f>сад!E15+сад!E26+сад!E60+сад!E68+сад!E96+сад!E105</f>
        <v>38.549999999999997</v>
      </c>
      <c r="D27" s="17">
        <f>сад!E131+сад!E142+сад!E186+сад!E224</f>
        <v>10.719999999999999</v>
      </c>
      <c r="E27" s="17">
        <f>сад!E258+сад!E268+сад!E296+сад!E307+сад!E334</f>
        <v>15.375</v>
      </c>
      <c r="F27" s="17">
        <f>сад!E361+сад!E369+сад!E389+сад!E435</f>
        <v>10.273333333333333</v>
      </c>
      <c r="G27" s="17">
        <f>сад!E461+сад!E472+сад!E509+сад!E548</f>
        <v>16.75</v>
      </c>
      <c r="H27" s="17">
        <f>сад!E575+сад!E586+сад!E625+сад!E632+сад!E652+сад!E659</f>
        <v>30.86</v>
      </c>
      <c r="I27" s="17">
        <f>сад!E685+сад!E696+сад!E728+сад!E736+сад!E773</f>
        <v>17.416666666666664</v>
      </c>
      <c r="J27" s="17">
        <f>сад!E799+сад!E809+сад!E839+сад!E848+сад!E875+сад!E886</f>
        <v>28.4</v>
      </c>
      <c r="K27" s="17">
        <f>сад!E914+сад!E925+сад!E957+сад!E996</f>
        <v>22.1</v>
      </c>
      <c r="L27" s="17">
        <f>сад!E1021+сад!E1032+сад!E1075+сад!E1084+сад!E1110+сад!E1117</f>
        <v>26.685000000000002</v>
      </c>
      <c r="M27" s="288">
        <f t="shared" si="0"/>
        <v>217.13</v>
      </c>
      <c r="N27" s="288">
        <f t="shared" si="1"/>
        <v>21.713000000000001</v>
      </c>
      <c r="O27" s="288">
        <f t="shared" si="2"/>
        <v>103.3952380952381</v>
      </c>
      <c r="P27" s="18">
        <f t="shared" si="3"/>
        <v>3.3952380952380998E-2</v>
      </c>
    </row>
    <row r="28" spans="1:16" ht="20.25" customHeight="1" x14ac:dyDescent="0.3">
      <c r="A28" s="323" t="s">
        <v>284</v>
      </c>
      <c r="B28" s="324">
        <v>11</v>
      </c>
      <c r="C28" s="92">
        <f>сад!E74</f>
        <v>3</v>
      </c>
      <c r="D28" s="17">
        <f>сад!E166+сад!E193+сад!E213</f>
        <v>18.649999999999999</v>
      </c>
      <c r="E28" s="17">
        <f>сад!E289+сад!E335</f>
        <v>4.2166666666666668</v>
      </c>
      <c r="F28" s="17">
        <f>сад!E390+сад!E402+сад!E425</f>
        <v>14.333333333333332</v>
      </c>
      <c r="G28" s="17">
        <f>сад!E500+сад!E517+сад!E538+сад!E549</f>
        <v>16.686666666666664</v>
      </c>
      <c r="H28" s="17">
        <f>сад!E609</f>
        <v>2</v>
      </c>
      <c r="I28" s="17">
        <f>сад!E721+сад!E737+сад!E745+сад!E765</f>
        <v>25.583333333333336</v>
      </c>
      <c r="J28" s="17">
        <f>сад!E831+сад!E887</f>
        <v>4.2166666666666668</v>
      </c>
      <c r="K28" s="17">
        <f>сад!E949+сад!E970+сад!E987</f>
        <v>20</v>
      </c>
      <c r="L28" s="17">
        <f>сад!E1054+сад!E1092+сад!E1118</f>
        <v>6.9666666666666668</v>
      </c>
      <c r="M28" s="288">
        <f t="shared" si="0"/>
        <v>115.65333333333334</v>
      </c>
      <c r="N28" s="288">
        <f t="shared" si="1"/>
        <v>11.565333333333333</v>
      </c>
      <c r="O28" s="288">
        <f t="shared" si="2"/>
        <v>105.13939393939393</v>
      </c>
      <c r="P28" s="18">
        <f t="shared" si="3"/>
        <v>5.1393939393939388E-2</v>
      </c>
    </row>
    <row r="29" spans="1:16" ht="20.25" customHeight="1" x14ac:dyDescent="0.3">
      <c r="A29" s="323" t="s">
        <v>285</v>
      </c>
      <c r="B29" s="324">
        <v>20</v>
      </c>
      <c r="C29" s="92">
        <f>сад!E36</f>
        <v>23</v>
      </c>
      <c r="D29" s="17">
        <f>сад!E156</f>
        <v>17</v>
      </c>
      <c r="E29" s="17">
        <f>сад!E278</f>
        <v>23</v>
      </c>
      <c r="F29" s="17">
        <f>сад!E379</f>
        <v>17</v>
      </c>
      <c r="G29" s="17">
        <f>сад!E486</f>
        <v>23</v>
      </c>
      <c r="H29" s="17">
        <f>сад!E597</f>
        <v>17</v>
      </c>
      <c r="I29" s="17">
        <f>сад!E710</f>
        <v>23</v>
      </c>
      <c r="J29" s="17">
        <f>сад!E819</f>
        <v>17</v>
      </c>
      <c r="K29" s="17">
        <f>сад!E935</f>
        <v>23</v>
      </c>
      <c r="L29" s="17">
        <f>сад!E1044</f>
        <v>17</v>
      </c>
      <c r="M29" s="288">
        <f t="shared" si="0"/>
        <v>200</v>
      </c>
      <c r="N29" s="288">
        <f t="shared" si="1"/>
        <v>20</v>
      </c>
      <c r="O29" s="288">
        <f t="shared" si="2"/>
        <v>100</v>
      </c>
      <c r="P29" s="18">
        <f t="shared" si="3"/>
        <v>0</v>
      </c>
    </row>
    <row r="30" spans="1:16" ht="20.25" customHeight="1" x14ac:dyDescent="0.3">
      <c r="A30" s="323" t="s">
        <v>286</v>
      </c>
      <c r="B30" s="324">
        <v>0.6</v>
      </c>
      <c r="C30" s="92"/>
      <c r="D30" s="17"/>
      <c r="E30" s="17">
        <f>сад!E264</f>
        <v>0.96</v>
      </c>
      <c r="F30" s="17">
        <f>сад!E414</f>
        <v>0.96</v>
      </c>
      <c r="G30" s="17">
        <f>сад!E556</f>
        <v>0.96</v>
      </c>
      <c r="H30" s="17"/>
      <c r="I30" s="17"/>
      <c r="J30" s="17">
        <f>сад!E805</f>
        <v>1.0666666666666667</v>
      </c>
      <c r="K30" s="17">
        <f>сад!E1001</f>
        <v>0.96</v>
      </c>
      <c r="L30" s="17">
        <f>сад!E1099</f>
        <v>1.0133333333333334</v>
      </c>
      <c r="M30" s="288">
        <f t="shared" si="0"/>
        <v>5.92</v>
      </c>
      <c r="N30" s="18">
        <f t="shared" si="1"/>
        <v>0.59199999999999997</v>
      </c>
      <c r="O30" s="288">
        <f t="shared" si="2"/>
        <v>98.666666666666671</v>
      </c>
      <c r="P30" s="18">
        <f t="shared" si="3"/>
        <v>-1.3333333333333346E-2</v>
      </c>
    </row>
    <row r="31" spans="1:16" ht="20.25" customHeight="1" x14ac:dyDescent="0.3">
      <c r="A31" s="323" t="s">
        <v>287</v>
      </c>
      <c r="B31" s="324">
        <v>0.6</v>
      </c>
      <c r="C31" s="92">
        <f>сад!E20</f>
        <v>2.9333333333333336</v>
      </c>
      <c r="D31" s="17"/>
      <c r="E31" s="17"/>
      <c r="F31" s="17"/>
      <c r="G31" s="17"/>
      <c r="H31" s="17">
        <f>сад!E580</f>
        <v>2.9333333333333336</v>
      </c>
      <c r="I31" s="17"/>
      <c r="J31" s="17"/>
      <c r="K31" s="17"/>
      <c r="L31" s="17"/>
      <c r="M31" s="288">
        <f t="shared" si="0"/>
        <v>5.8666666666666671</v>
      </c>
      <c r="N31" s="18">
        <f t="shared" si="1"/>
        <v>0.58666666666666667</v>
      </c>
      <c r="O31" s="288">
        <f t="shared" si="2"/>
        <v>97.777777777777786</v>
      </c>
      <c r="P31" s="18">
        <f t="shared" si="3"/>
        <v>-2.2222222222222181E-2</v>
      </c>
    </row>
    <row r="32" spans="1:16" ht="20.25" customHeight="1" x14ac:dyDescent="0.3">
      <c r="A32" s="323" t="s">
        <v>288</v>
      </c>
      <c r="B32" s="324">
        <v>1.2</v>
      </c>
      <c r="C32" s="92"/>
      <c r="D32" s="17">
        <f>сад!E136</f>
        <v>2.4</v>
      </c>
      <c r="E32" s="17"/>
      <c r="F32" s="17"/>
      <c r="G32" s="17">
        <f>сад!E466</f>
        <v>2.4</v>
      </c>
      <c r="H32" s="17"/>
      <c r="I32" s="17">
        <f>сад!E690</f>
        <v>2.4</v>
      </c>
      <c r="J32" s="17"/>
      <c r="K32" s="17">
        <f>сад!E919</f>
        <v>2.4</v>
      </c>
      <c r="L32" s="17">
        <f>сад!E1026</f>
        <v>2.4</v>
      </c>
      <c r="M32" s="288">
        <f t="shared" si="0"/>
        <v>12</v>
      </c>
      <c r="N32" s="18">
        <f t="shared" si="1"/>
        <v>1.2</v>
      </c>
      <c r="O32" s="288">
        <f t="shared" si="2"/>
        <v>100</v>
      </c>
      <c r="P32" s="18">
        <f t="shared" si="3"/>
        <v>0</v>
      </c>
    </row>
    <row r="33" spans="1:16" ht="20.25" customHeight="1" x14ac:dyDescent="0.3">
      <c r="A33" s="323" t="s">
        <v>289</v>
      </c>
      <c r="B33" s="324">
        <v>30</v>
      </c>
      <c r="C33" s="92">
        <f>сад!E14+сад!E22+сад!E78+сад!E93</f>
        <v>20.173333333333332</v>
      </c>
      <c r="D33" s="17">
        <f>сад!E130+сад!E198+сад!E212+сад!E223</f>
        <v>30.866666666666667</v>
      </c>
      <c r="E33" s="17">
        <f>сад!E257+сад!E263+сад!E315+сад!E331</f>
        <v>26.313333333333333</v>
      </c>
      <c r="F33" s="17">
        <f>сад!E360+сад!E412+сад!E434</f>
        <v>25.439999999999998</v>
      </c>
      <c r="G33" s="17">
        <f>сад!E460+сад!E468+сад!E522+сад!E545+сад!E555</f>
        <v>36.273333333333333</v>
      </c>
      <c r="H33" s="17">
        <f>сад!E574+сад!E582+сад!E640</f>
        <v>16.173333333333332</v>
      </c>
      <c r="I33" s="17">
        <f>сад!E684+сад!E692+сад!E750+сад!E764</f>
        <v>21</v>
      </c>
      <c r="J33" s="17">
        <f>сад!E798+сад!E804+сад!E824+сад!E858+сад!E872+сад!E883</f>
        <v>40.940000000000005</v>
      </c>
      <c r="K33" s="17">
        <f>сад!E913+сад!E921+сад!E973+сад!E986+сад!E1000</f>
        <v>23.013333333333335</v>
      </c>
      <c r="L33" s="17">
        <f>сад!E1020+сад!E1072+сад!E1097+сад!E1114+сад!E1028</f>
        <v>44.166666666666671</v>
      </c>
      <c r="M33" s="288">
        <f t="shared" si="0"/>
        <v>284.36</v>
      </c>
      <c r="N33" s="288">
        <f t="shared" si="1"/>
        <v>28.436</v>
      </c>
      <c r="O33" s="288">
        <f t="shared" si="2"/>
        <v>94.786666666666662</v>
      </c>
      <c r="P33" s="18">
        <f t="shared" si="3"/>
        <v>-5.2133333333333337E-2</v>
      </c>
    </row>
    <row r="34" spans="1:16" ht="20.25" customHeight="1" x14ac:dyDescent="0.3">
      <c r="A34" s="323" t="s">
        <v>290</v>
      </c>
      <c r="B34" s="324">
        <v>0.5</v>
      </c>
      <c r="C34" s="92"/>
      <c r="D34" s="17"/>
      <c r="E34" s="17">
        <f>сад!E332</f>
        <v>1.1916666666666667</v>
      </c>
      <c r="F34" s="17"/>
      <c r="G34" s="17">
        <f>сад!E546</f>
        <v>1.1916666666666667</v>
      </c>
      <c r="H34" s="17"/>
      <c r="I34" s="17"/>
      <c r="J34" s="17">
        <f>сад!E884</f>
        <v>1.1916666666666667</v>
      </c>
      <c r="K34" s="17"/>
      <c r="L34" s="17">
        <f>сад!E1115</f>
        <v>1.1916666666666667</v>
      </c>
      <c r="M34" s="288">
        <f t="shared" si="0"/>
        <v>4.7666666666666666</v>
      </c>
      <c r="N34" s="288">
        <f t="shared" si="1"/>
        <v>0.47666666666666668</v>
      </c>
      <c r="O34" s="288">
        <f t="shared" si="2"/>
        <v>95.333333333333343</v>
      </c>
      <c r="P34" s="18">
        <f t="shared" si="3"/>
        <v>-4.6666666666666634E-2</v>
      </c>
    </row>
    <row r="35" spans="1:16" ht="20.25" customHeight="1" x14ac:dyDescent="0.3">
      <c r="A35" s="323" t="s">
        <v>291</v>
      </c>
      <c r="B35" s="325">
        <v>3</v>
      </c>
      <c r="C35" s="92"/>
      <c r="D35" s="17">
        <f>сад!E197</f>
        <v>10</v>
      </c>
      <c r="E35" s="17"/>
      <c r="F35" s="17"/>
      <c r="G35" s="17">
        <f>сад!E521</f>
        <v>10</v>
      </c>
      <c r="H35" s="17"/>
      <c r="I35" s="17">
        <f>сад!E749</f>
        <v>10</v>
      </c>
      <c r="J35" s="17"/>
      <c r="K35" s="17"/>
      <c r="L35" s="17"/>
      <c r="M35" s="288">
        <f t="shared" si="0"/>
        <v>30</v>
      </c>
      <c r="N35" s="18">
        <f t="shared" si="1"/>
        <v>3</v>
      </c>
      <c r="O35" s="288">
        <f t="shared" si="2"/>
        <v>100</v>
      </c>
      <c r="P35" s="18">
        <f t="shared" si="3"/>
        <v>0</v>
      </c>
    </row>
    <row r="36" spans="1:16" ht="20.25" customHeight="1" x14ac:dyDescent="0.3">
      <c r="A36" s="323" t="s">
        <v>292</v>
      </c>
      <c r="B36" s="325">
        <v>5</v>
      </c>
      <c r="C36" s="92">
        <f>сад!E16+сад!E52+сад!E61+сад!E69+сад!E75+сад!E97+сад!E106</f>
        <v>3.6966666666666668</v>
      </c>
      <c r="D36" s="17">
        <f>сад!E132+сад!E168+сад!E187+сад!E194+сад!E214+сад!E225</f>
        <v>2.8433333333333333</v>
      </c>
      <c r="E36" s="17">
        <f>сад!E259+сад!E291+сад!E297+сад!E308+сад!E336</f>
        <v>4.2166666666666668</v>
      </c>
      <c r="F36" s="17">
        <f>сад!E362+сад!E392+сад!E403+сад!E426+сад!E436</f>
        <v>5.4933333333333341</v>
      </c>
      <c r="G36" s="17">
        <f>сад!E462+сад!E501+сад!E511+сад!E518+сад!E539+сад!E550</f>
        <v>7.4166666666666679</v>
      </c>
      <c r="H36" s="17">
        <f>сад!E576+сад!E611+сад!E626+сад!E633+сад!E653+сад!E660</f>
        <v>5.4220000000000006</v>
      </c>
      <c r="I36" s="17">
        <f>сад!E686+сад!E723+сад!E729+сад!E738+сад!E746+сад!E766+сад!E774</f>
        <v>6.4333333333333327</v>
      </c>
      <c r="J36" s="17">
        <f>сад!E800+сад!E833+сад!E840+сад!E849+сад!E876+сад!E888</f>
        <v>3.9833333333333329</v>
      </c>
      <c r="K36" s="17">
        <f>сад!E915+сад!E951+сад!E958+сад!E964+сад!E988+сад!E997</f>
        <v>4.2</v>
      </c>
      <c r="L36" s="17">
        <f>сад!E1022+сад!E1056+сад!E1076+сад!E1085+сад!E1093+сад!E1111+сад!E1119</f>
        <v>4.5886666666666667</v>
      </c>
      <c r="M36" s="288">
        <f t="shared" si="0"/>
        <v>48.294000000000004</v>
      </c>
      <c r="N36" s="18">
        <f t="shared" si="1"/>
        <v>4.8294000000000006</v>
      </c>
      <c r="O36" s="288">
        <f t="shared" si="2"/>
        <v>96.588000000000008</v>
      </c>
      <c r="P36" s="18">
        <f t="shared" si="3"/>
        <v>-3.4119999999999887E-2</v>
      </c>
    </row>
  </sheetData>
  <mergeCells count="10">
    <mergeCell ref="S12:AQ12"/>
    <mergeCell ref="S13:AQ13"/>
    <mergeCell ref="A4:P4"/>
    <mergeCell ref="A3:P3"/>
    <mergeCell ref="A2:P2"/>
    <mergeCell ref="A1:P1"/>
    <mergeCell ref="A5:P5"/>
    <mergeCell ref="A6:P6"/>
    <mergeCell ref="S10:AQ10"/>
    <mergeCell ref="S11:AQ1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P18"/>
  <sheetViews>
    <sheetView topLeftCell="A10" workbookViewId="0">
      <selection activeCell="G24" sqref="G24"/>
    </sheetView>
  </sheetViews>
  <sheetFormatPr defaultRowHeight="14.4" x14ac:dyDescent="0.3"/>
  <sheetData>
    <row r="1" spans="1:16" ht="15.6" x14ac:dyDescent="0.3">
      <c r="A1" s="509" t="s">
        <v>320</v>
      </c>
      <c r="B1" s="509"/>
      <c r="C1" s="509"/>
      <c r="D1" s="509"/>
      <c r="E1" s="509"/>
      <c r="F1" s="509"/>
      <c r="G1" s="509"/>
      <c r="H1" s="509"/>
      <c r="I1" s="509"/>
      <c r="J1" s="317"/>
      <c r="K1" s="317"/>
      <c r="L1" s="317"/>
      <c r="M1" s="317"/>
      <c r="N1" s="317"/>
      <c r="O1" s="317"/>
      <c r="P1" s="317"/>
    </row>
    <row r="2" spans="1:16" ht="15.6" x14ac:dyDescent="0.3">
      <c r="A2" s="509" t="s">
        <v>329</v>
      </c>
      <c r="B2" s="509"/>
      <c r="C2" s="509"/>
      <c r="D2" s="509"/>
      <c r="E2" s="509"/>
      <c r="F2" s="509"/>
      <c r="G2" s="509"/>
      <c r="H2" s="509"/>
      <c r="I2" s="509"/>
      <c r="J2" s="317"/>
      <c r="K2" s="317"/>
      <c r="L2" s="317"/>
      <c r="M2" s="317"/>
      <c r="N2" s="317"/>
      <c r="O2" s="317"/>
      <c r="P2" s="317"/>
    </row>
    <row r="3" spans="1:16" ht="15.6" x14ac:dyDescent="0.3">
      <c r="A3" s="509" t="s">
        <v>324</v>
      </c>
      <c r="B3" s="509"/>
      <c r="C3" s="509"/>
      <c r="D3" s="509"/>
      <c r="E3" s="509"/>
      <c r="F3" s="509"/>
      <c r="G3" s="509"/>
      <c r="H3" s="509"/>
      <c r="I3" s="509"/>
      <c r="J3" s="317"/>
      <c r="K3" s="317"/>
      <c r="L3" s="317"/>
      <c r="M3" s="317"/>
      <c r="N3" s="317"/>
      <c r="O3" s="317"/>
      <c r="P3" s="317"/>
    </row>
    <row r="4" spans="1:16" ht="15.6" x14ac:dyDescent="0.3">
      <c r="A4" s="509" t="s">
        <v>325</v>
      </c>
      <c r="B4" s="509"/>
      <c r="C4" s="509"/>
      <c r="D4" s="509"/>
      <c r="E4" s="509"/>
      <c r="F4" s="509"/>
      <c r="G4" s="509"/>
      <c r="H4" s="509"/>
      <c r="I4" s="509"/>
      <c r="J4" s="317"/>
      <c r="K4" s="317"/>
      <c r="L4" s="317"/>
      <c r="M4" s="317"/>
      <c r="N4" s="317"/>
      <c r="O4" s="317"/>
      <c r="P4" s="317"/>
    </row>
    <row r="16" spans="1:16" ht="34.799999999999997" x14ac:dyDescent="0.55000000000000004">
      <c r="A16" s="508" t="s">
        <v>328</v>
      </c>
      <c r="B16" s="508"/>
      <c r="C16" s="508"/>
      <c r="D16" s="508"/>
      <c r="E16" s="508"/>
      <c r="F16" s="508"/>
      <c r="G16" s="508"/>
      <c r="H16" s="508"/>
      <c r="I16" s="508"/>
    </row>
    <row r="17" spans="1:9" ht="34.799999999999997" x14ac:dyDescent="0.55000000000000004">
      <c r="A17" s="508" t="s">
        <v>334</v>
      </c>
      <c r="B17" s="508"/>
      <c r="C17" s="508"/>
      <c r="D17" s="508"/>
      <c r="E17" s="508"/>
      <c r="F17" s="508"/>
      <c r="G17" s="508"/>
      <c r="H17" s="508"/>
      <c r="I17" s="508"/>
    </row>
    <row r="18" spans="1:9" ht="15.6" x14ac:dyDescent="0.3">
      <c r="A18" s="507"/>
      <c r="B18" s="507"/>
      <c r="C18" s="507"/>
      <c r="D18" s="507"/>
      <c r="E18" s="507"/>
      <c r="F18" s="507"/>
      <c r="G18" s="507"/>
      <c r="H18" s="507"/>
      <c r="I18" s="507"/>
    </row>
  </sheetData>
  <mergeCells count="7">
    <mergeCell ref="A18:I18"/>
    <mergeCell ref="A16:I16"/>
    <mergeCell ref="A17:I17"/>
    <mergeCell ref="A1:I1"/>
    <mergeCell ref="A2:I2"/>
    <mergeCell ref="A3:I3"/>
    <mergeCell ref="A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ясли</vt:lpstr>
      <vt:lpstr>сад</vt:lpstr>
      <vt:lpstr>анализ</vt:lpstr>
      <vt:lpstr>суточный набор</vt:lpstr>
      <vt:lpstr>титул</vt:lpstr>
      <vt:lpstr>сад!Область_печати</vt:lpstr>
      <vt:lpstr>ясли!Область_печати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2025-01-23T12:38:50Z</dcterms:modified>
</cp:coreProperties>
</file>